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secretariadistritald-my.sharepoint.com/personal/aforero_sdmujer_gov_co/Documents/SDM/SDM 2023/PROYECTO DE INVERSIÓN/7738/PLAN DE ACCIÓN/"/>
    </mc:Choice>
  </mc:AlternateContent>
  <xr:revisionPtr revIDLastSave="0" documentId="8_{329202E0-B0CB-4096-992A-5BF8B9B94CB6}" xr6:coauthVersionLast="47" xr6:coauthVersionMax="47" xr10:uidLastSave="{00000000-0000-0000-0000-000000000000}"/>
  <bookViews>
    <workbookView xWindow="-120" yWindow="-120" windowWidth="20730" windowHeight="11040" tabRatio="737" activeTab="6" xr2:uid="{00000000-000D-0000-FFFF-FFFF00000000}"/>
  </bookViews>
  <sheets>
    <sheet name="Meta 1 PA proyecto" sheetId="43" r:id="rId1"/>
    <sheet name="Meta 4 PA proyecto" sheetId="42" r:id="rId2"/>
    <sheet name="Meta 5 PA proyecto" sheetId="41" r:id="rId3"/>
    <sheet name="Meta 1..n" sheetId="1" state="hidden" r:id="rId4"/>
    <sheet name="Meta 6 PA proyecto" sheetId="40" r:id="rId5"/>
    <sheet name="SIGLAS" sheetId="45" r:id="rId6"/>
    <sheet name="Indicadores PA" sheetId="36" r:id="rId7"/>
    <sheet name="Territorialización PA" sheetId="37" r:id="rId8"/>
    <sheet name="Instructivo" sheetId="39" r:id="rId9"/>
    <sheet name="Generalidades" sheetId="38" r:id="rId10"/>
    <sheet name="Hoja2" sheetId="44" r:id="rId11"/>
    <sheet name="Hoja13" sheetId="32" state="hidden" r:id="rId12"/>
    <sheet name="Hoja1" sheetId="20" state="hidden" r:id="rId13"/>
  </sheets>
  <definedNames>
    <definedName name="_xlnm._FilterDatabase" localSheetId="6" hidden="1">'Indicadores PA'!$B$12:$AZ$12</definedName>
    <definedName name="_xlnm.Print_Area" localSheetId="0">'Meta 1 PA proyecto'!$A$1:$AD$55</definedName>
    <definedName name="_xlnm.Print_Area" localSheetId="1">'Meta 4 PA proyecto'!$A$1:$AD$41</definedName>
    <definedName name="_xlnm.Print_Area" localSheetId="2">'Meta 5 PA proyecto'!$A$1:$AD$45</definedName>
    <definedName name="_xlnm.Print_Area" localSheetId="4">'Meta 6 PA proyecto'!$A$1:$AD$43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U17" i="36" l="1"/>
  <c r="AV17" i="36"/>
  <c r="O25" i="43"/>
  <c r="D24" i="43"/>
  <c r="F24" i="43"/>
  <c r="P25" i="43"/>
  <c r="O25" i="42"/>
  <c r="D24" i="42"/>
  <c r="P25" i="42"/>
  <c r="AU18" i="36"/>
  <c r="S23" i="43"/>
  <c r="C22" i="40"/>
  <c r="C22" i="42"/>
  <c r="V24" i="41"/>
  <c r="AC25" i="40"/>
  <c r="O25" i="40"/>
  <c r="AB24" i="40"/>
  <c r="AA24" i="40"/>
  <c r="Z24" i="40"/>
  <c r="Y24" i="40"/>
  <c r="X24" i="40"/>
  <c r="W24" i="40"/>
  <c r="V24" i="40"/>
  <c r="U24" i="40"/>
  <c r="T24" i="40"/>
  <c r="S24" i="40"/>
  <c r="D24" i="40"/>
  <c r="O24" i="40"/>
  <c r="AC23" i="40"/>
  <c r="AD23" i="40"/>
  <c r="O23" i="40"/>
  <c r="P23" i="40"/>
  <c r="AC22" i="40"/>
  <c r="O22" i="40"/>
  <c r="AC25" i="41"/>
  <c r="O25" i="41"/>
  <c r="AB24" i="41"/>
  <c r="AA24" i="41"/>
  <c r="Z24" i="41"/>
  <c r="Y24" i="41"/>
  <c r="X24" i="41"/>
  <c r="W24" i="41"/>
  <c r="U24" i="41"/>
  <c r="T24" i="41"/>
  <c r="S24" i="41"/>
  <c r="D24" i="41"/>
  <c r="O24" i="41"/>
  <c r="AC23" i="41"/>
  <c r="AD23" i="41"/>
  <c r="O23" i="41"/>
  <c r="P23" i="41"/>
  <c r="AC22" i="41"/>
  <c r="O22" i="41"/>
  <c r="AC25" i="42"/>
  <c r="AB24" i="42"/>
  <c r="AA24" i="42"/>
  <c r="Z24" i="42"/>
  <c r="Y24" i="42"/>
  <c r="X24" i="42"/>
  <c r="W24" i="42"/>
  <c r="V24" i="42"/>
  <c r="U24" i="42"/>
  <c r="T24" i="42"/>
  <c r="S24" i="42"/>
  <c r="O24" i="42"/>
  <c r="AC23" i="42"/>
  <c r="AD23" i="42"/>
  <c r="O23" i="42"/>
  <c r="P23" i="42"/>
  <c r="AC22" i="42"/>
  <c r="O22" i="42"/>
  <c r="AC25" i="43"/>
  <c r="AB24" i="43"/>
  <c r="AA24" i="43"/>
  <c r="Z24" i="43"/>
  <c r="Y24" i="43"/>
  <c r="X24" i="43"/>
  <c r="W24" i="43"/>
  <c r="V24" i="43"/>
  <c r="U24" i="43"/>
  <c r="T24" i="43"/>
  <c r="S24" i="43"/>
  <c r="AC23" i="43"/>
  <c r="AD23" i="43"/>
  <c r="O23" i="43"/>
  <c r="P23" i="43"/>
  <c r="AC22" i="43"/>
  <c r="O22" i="43"/>
  <c r="P41" i="41"/>
  <c r="P40" i="41"/>
  <c r="AU13" i="36"/>
  <c r="AV13" i="36"/>
  <c r="AU15" i="36"/>
  <c r="AV15" i="36"/>
  <c r="A30" i="40"/>
  <c r="A34" i="40"/>
  <c r="A30" i="41"/>
  <c r="A34" i="41"/>
  <c r="A30" i="42"/>
  <c r="A34" i="42"/>
  <c r="P51" i="43"/>
  <c r="P50" i="43"/>
  <c r="P49" i="43"/>
  <c r="P48" i="43"/>
  <c r="P47" i="43"/>
  <c r="P46" i="43"/>
  <c r="P45" i="43"/>
  <c r="P44" i="43"/>
  <c r="P53" i="43"/>
  <c r="P52" i="43"/>
  <c r="P40" i="43"/>
  <c r="P38" i="43"/>
  <c r="A30" i="43"/>
  <c r="A34" i="43"/>
  <c r="P55" i="43"/>
  <c r="P54" i="43"/>
  <c r="P43" i="43"/>
  <c r="P42" i="43"/>
  <c r="P41" i="43"/>
  <c r="P39" i="43"/>
  <c r="P30" i="43"/>
  <c r="P41" i="42"/>
  <c r="P40" i="42"/>
  <c r="P39" i="42"/>
  <c r="P38" i="42"/>
  <c r="P30" i="42"/>
  <c r="P45" i="41"/>
  <c r="P44" i="41"/>
  <c r="P43" i="41"/>
  <c r="P42" i="41"/>
  <c r="P39" i="41"/>
  <c r="P38" i="41"/>
  <c r="P30" i="4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S58"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AU14" i="36"/>
  <c r="AV14" i="36"/>
  <c r="AU16" i="36"/>
  <c r="AV16" i="36"/>
  <c r="AV18" i="36"/>
  <c r="AU19" i="36"/>
  <c r="AV19" i="36"/>
  <c r="T32" i="37"/>
  <c r="U32" i="37"/>
  <c r="V32" i="37"/>
  <c r="W32" i="37"/>
  <c r="X32" i="37"/>
  <c r="AZ32" i="37"/>
  <c r="BA32" i="37"/>
  <c r="BB32" i="37"/>
  <c r="BC32" i="37"/>
  <c r="BD32" i="37"/>
  <c r="BE32" i="37"/>
  <c r="P43" i="40"/>
  <c r="P42" i="40"/>
  <c r="P41" i="40"/>
  <c r="P40" i="40"/>
  <c r="P39" i="40"/>
  <c r="P38"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Y58" i="37"/>
  <c r="AD25" i="43"/>
  <c r="AD25" i="42"/>
  <c r="P25" i="41"/>
  <c r="AD25" i="41"/>
  <c r="AC24" i="41"/>
  <c r="AX58" i="37"/>
  <c r="O24" i="43"/>
  <c r="AD25" i="40"/>
  <c r="R58" i="37"/>
  <c r="S32" i="37"/>
  <c r="P25" i="40"/>
  <c r="AC24" i="42"/>
  <c r="R32" i="37"/>
  <c r="AX32" i="37"/>
  <c r="AY32" i="37"/>
  <c r="AC24" i="43"/>
  <c r="AC24"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000-000001000000}">
      <text>
        <r>
          <rPr>
            <b/>
            <sz val="11"/>
            <color indexed="81"/>
            <rFont val="Tahoma"/>
            <family val="2"/>
          </rPr>
          <t>Angela Marcela Forero Ruiz:</t>
        </r>
        <r>
          <rPr>
            <sz val="11"/>
            <color indexed="81"/>
            <rFont val="Tahoma"/>
            <family val="2"/>
          </rPr>
          <t xml:space="preserve">
Se incluye el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100-000001000000}">
      <text>
        <r>
          <rPr>
            <b/>
            <sz val="11"/>
            <color indexed="81"/>
            <rFont val="Tahoma"/>
            <family val="2"/>
          </rPr>
          <t>Angela Marcela Forero Ruiz:</t>
        </r>
        <r>
          <rPr>
            <sz val="11"/>
            <color indexed="81"/>
            <rFont val="Tahoma"/>
            <family val="2"/>
          </rPr>
          <t xml:space="preserve">
Se incluye el total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200-000001000000}">
      <text>
        <r>
          <rPr>
            <b/>
            <sz val="11"/>
            <color indexed="81"/>
            <rFont val="Tahoma"/>
            <family val="2"/>
          </rPr>
          <t>Angela Marcela Forero Ruiz:</t>
        </r>
        <r>
          <rPr>
            <sz val="11"/>
            <color indexed="81"/>
            <rFont val="Tahoma"/>
            <family val="2"/>
          </rPr>
          <t xml:space="preserve">
Se incluye el valor total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3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3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3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Angela Marcela Forero Ruiz</author>
  </authors>
  <commentList>
    <comment ref="P35" authorId="0" shapeId="0" xr:uid="{00000000-0006-0000-0400-000001000000}">
      <text>
        <r>
          <rPr>
            <b/>
            <sz val="11"/>
            <color indexed="81"/>
            <rFont val="Tahoma"/>
            <family val="2"/>
          </rPr>
          <t>Angela Marcela Forero Ruiz:</t>
        </r>
        <r>
          <rPr>
            <sz val="11"/>
            <color indexed="81"/>
            <rFont val="Tahoma"/>
            <family val="2"/>
          </rPr>
          <t xml:space="preserve">
Se incluye el total</t>
        </r>
      </text>
    </comment>
    <comment ref="Q39" authorId="0" shapeId="0" xr:uid="{00000000-0006-0000-0400-000002000000}">
      <text>
        <r>
          <rPr>
            <b/>
            <sz val="11"/>
            <color indexed="81"/>
            <rFont val="Tahoma"/>
            <family val="2"/>
          </rPr>
          <t>Angela Marcela Forero Ruiz:</t>
        </r>
        <r>
          <rPr>
            <sz val="11"/>
            <color indexed="81"/>
            <rFont val="Tahoma"/>
            <family val="2"/>
          </rPr>
          <t xml:space="preserve">
Se enuncian 8 jornadas pero cuando se detallan por entidades solo suman 7, AJUSTADO A 8. SE INCLUYE CCM. al igual que las mesas de implementación mencionan 30 pero al detallarlas suman 29</t>
        </r>
      </text>
    </comment>
    <comment ref="Q41" authorId="0" shapeId="0" xr:uid="{00000000-0006-0000-0400-000003000000}">
      <text>
        <r>
          <rPr>
            <b/>
            <sz val="11"/>
            <color indexed="81"/>
            <rFont val="Tahoma"/>
            <family val="2"/>
          </rPr>
          <t>Angela Marcela Forero Ruiz:</t>
        </r>
        <r>
          <rPr>
            <sz val="11"/>
            <color indexed="81"/>
            <rFont val="Tahoma"/>
            <family val="2"/>
          </rPr>
          <t xml:space="preserve">
Se  mencionan 16 jornadas de socialización, pero al detallarlas suman 15. Revisada la información, se encuentran las 16. Mujeres
MEBOG 4
1 Alcaldía CB
2 Sec. Seguridad
7 con mujeres 
1 comité lucha trata</t>
        </r>
      </text>
    </comment>
    <comment ref="Q43" authorId="0" shapeId="0" xr:uid="{00000000-0006-0000-0400-000004000000}">
      <text>
        <r>
          <rPr>
            <b/>
            <sz val="11"/>
            <color indexed="81"/>
            <rFont val="Tahoma"/>
            <family val="2"/>
          </rPr>
          <t>Angela Marcela Forero Ruiz:</t>
        </r>
        <r>
          <rPr>
            <sz val="11"/>
            <color indexed="81"/>
            <rFont val="Tahoma"/>
            <family val="2"/>
          </rPr>
          <t xml:space="preserve">
Se mencionan 30 reportes, pero al detallarlos suman 24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W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Y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Z5"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E6" authorId="1" shapeId="0" xr:uid="{00000000-0006-0000-0600-000005000000}">
      <text>
        <r>
          <rPr>
            <b/>
            <sz val="11"/>
            <color indexed="81"/>
            <rFont val="Tahoma"/>
            <family val="2"/>
          </rPr>
          <t>Angela Marcela Forero Ruiz:</t>
        </r>
        <r>
          <rPr>
            <sz val="11"/>
            <color indexed="81"/>
            <rFont val="Tahoma"/>
            <family val="2"/>
          </rPr>
          <t xml:space="preserve">
Actualizar fecha del reporte. 
</t>
        </r>
      </text>
    </comment>
    <comment ref="K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X13" authorId="1" shapeId="0" xr:uid="{00000000-0006-0000-0600-00000A000000}">
      <text>
        <r>
          <rPr>
            <b/>
            <sz val="11"/>
            <color indexed="81"/>
            <rFont val="Tahoma"/>
            <family val="2"/>
          </rPr>
          <t>Angela Marcela Forero Ruiz:</t>
        </r>
        <r>
          <rPr>
            <sz val="11"/>
            <color indexed="81"/>
            <rFont val="Tahoma"/>
            <family val="2"/>
          </rPr>
          <t xml:space="preserve">
La sumatoria de las jornadas de socialización detalladas me suma 7 y la de las  mesas de implementación de la PPMYEG  me dan 29</t>
        </r>
      </text>
    </comment>
  </commentList>
</comments>
</file>

<file path=xl/sharedStrings.xml><?xml version="1.0" encoding="utf-8"?>
<sst xmlns="http://schemas.openxmlformats.org/spreadsheetml/2006/main" count="1485" uniqueCount="598">
  <si>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</si>
  <si>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</si>
  <si>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</si>
  <si>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</si>
  <si>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</si>
  <si>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</si>
  <si>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</si>
  <si>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</si>
  <si>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MAY</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</si>
  <si>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</si>
  <si>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</si>
  <si>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</si>
  <si>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</si>
  <si>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</si>
  <si>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</si>
  <si>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</si>
  <si>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</si>
  <si>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</si>
  <si>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</si>
  <si>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</si>
  <si>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</si>
  <si>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</si>
  <si>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</si>
  <si>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</si>
  <si>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</si>
  <si>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</si>
  <si>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</si>
  <si>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</si>
  <si>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</si>
  <si>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</si>
  <si>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</si>
  <si>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</si>
  <si>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</si>
  <si>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</si>
  <si>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</si>
  <si>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</si>
  <si>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</si>
  <si>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</si>
  <si>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</si>
  <si>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</si>
  <si>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</si>
  <si>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</si>
  <si>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</si>
  <si>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</si>
  <si>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</si>
  <si>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</si>
  <si>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</si>
  <si>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</si>
  <si>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</si>
  <si>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</si>
  <si>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</si>
  <si>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</si>
  <si>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</si>
  <si>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</si>
  <si>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</si>
  <si>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</si>
  <si>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</si>
  <si>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</si>
  <si>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</si>
  <si>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</si>
  <si>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</si>
  <si>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</si>
  <si>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</si>
  <si>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Se realizó la propuesta final de los Planes de Trabajo Sello Distrital de Igualdad de Género de las 25 entidades que hacen parte de la primera fase. (SDP, SDIS, IDIPRON, SDH, SDMujer, SED, SDA, JJB, IDARTES, IDRD, SDCRD, IPES, SDDE, DASCD, SG, IDPAC, SDG, SDHT, UAESP, HAC, SDH, SJD, SDM, SDS, SDSCJ). Se acompañó: Comisión Intersectorial Diferencial Poblacional del Distrito Capital, Comité Operativo Distrital para las Familias, Comisión Distrital de Seguridad, Convivencia y Comodidad en el Futbol en Bogotá y Mesa Intersectorial de Seguridad en Bicicleta, primera sesión Comisión Intersectorial de Mujeres y Unidad Técnica de Apoyo. HAB: Concepto técnico sobre acoso laboral para Acueducto y Alcantarillado. Sesiblizaciones EDU: Sensibilización Estrategias para erradicación de estereotipos de género en las entidades distritales- Agencia Atenea, SEG: Sensibilizaciones Comunicación no sexista- Secretaría de Seguridad, Violencias contra las Mujeres- Casa Libertad HAB: Sensibilización.</t>
  </si>
  <si>
    <t>Ninguno, las cifras son acordes con la programación.</t>
  </si>
  <si>
    <t>Contratistas y funcionarias de las entidades públicas del Distrito y de forma indirecta las Mujeres desde sus diversidades de Bogotá D.C., se benefician de conocimiento e insumos técnicos y metodológicos para la transversalización del enfoque de género de manera que se favorezca la adecuación institucional, la transformación de la cultura organizacional y la garantía de derechos de las mujeres desde la misionalidad de cada uno de los sectores de la Administración Distrital.</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</si>
  <si>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</si>
  <si>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</si>
  <si>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</si>
  <si>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</si>
  <si>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</si>
  <si>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</si>
  <si>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</si>
  <si>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</si>
  <si>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</si>
  <si>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</si>
  <si>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</si>
  <si>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</si>
  <si>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</si>
  <si>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</si>
  <si>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</si>
  <si>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</si>
  <si>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</si>
  <si>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</si>
  <si>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</si>
  <si>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</si>
  <si>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el acompañamiento técnico a los sectores y las entidades de la administración distrital para la definición e implementación de acciones de la Estrategia de Transversalización del Enfoque de Género, el Plan de Igualdad de Oportunidades para la Equidad de Género y los logros de transversalización de género en el marco de la implementación de "En Igualdad: Sello Distrital de Igualdad de Género".</t>
  </si>
  <si>
    <t xml:space="preserve">2. Realizar el acompañamiento técnico a las mesas, comités y comisiones de los sectores y las entidades de la administración distrital. </t>
  </si>
  <si>
    <t xml:space="preserve">3. Realizar el acompañamiento técnico para la implementación del enfoque de género en acciones para la adecuación y transformación de la cultura institucional de los sectores de la administración distrital, sus entidades adscritas y vinculadas.  </t>
  </si>
  <si>
    <t xml:space="preserve">4. Realizar el acompañamiento técnico para la implementación de acciones, en el marco de la transversalización del enfoque de género en la labor misional de los sectores de la administración distrital, sus entidades adscritas y vinculadas.  </t>
  </si>
  <si>
    <t xml:space="preserve">5. Elaborar documentos, manuales, lineamientos, informes y guías para la implementación de la estrategia de transversalización del enfoque de género para la adecuación y transformación de la cultura organizacional de los 15 sectores de la administración distrital. </t>
  </si>
  <si>
    <t>6. Realizar el fortalecimiento de capacidades en el marco de la transversalización del enfoque de género a través de sensibilizaciones, talleres, charlas, recorridos, entre otros.</t>
  </si>
  <si>
    <t>7.Apoyar la implementación del Trazador Presupuestal de Igualdad y Equidad de Género (aportes a documentos, informes, participación en mesas, sensibilizaciones)</t>
  </si>
  <si>
    <t>8.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</si>
  <si>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9. Implementar "En Igualdad" - Sello Distrital de Igualdad de Género con las organizaciones del sector privado que se vinculen al proceso de reconocimiento al compromiso con el cierre de brechas de género en Bogotá.</t>
  </si>
  <si>
    <t>*Incluir tantas filas sean necesarias</t>
  </si>
  <si>
    <t>4 - Realizar el seguimiento de 2 Políticas Públicas lideradas por la Secretaría Distrital de la Mujer</t>
  </si>
  <si>
    <t xml:space="preserve">Se realizó la retroalimentación de los reportes del primer trimestre de 2023 de los productos del Plan de Acción del CONPES DC., 14 de 2020 de la Política Pública de Mujeres y Equidad de Género (PPMYEG) de los sectores: Gestión Pública, Mujeres, Gobierno, Planeación, Desarrollo Económico y Seguridad. Se realizó consolidación de plan de acción 2023 PPMYEG con los reportes oficiales sectoriales. Se realizó el informe de balance de la PPMYEG vigencia 2022, e informe de PIOEG y ETG vigencia 2022. Se realizó matriz de rezagos Plan de Acción de la PPMYEG 2020 hasta 2022. 
Se realizó, revisión, análisis y retroalimentación del reporte de abril de logros de transversalización de género de los 15 sectores de la Administración Distrital. 
Se realizó revisión y retroalimentación de los reportes del primer trimestre de 2023 de los productos del Plan de Acción del CONPES DC., 11 de 2019 de la Política Pública de Actividades Sexuales Pagadas (PPASP) de los sectores de: Gestión Pública, Seguridad, Desarrollo Económico, Ambiente y Hábitat. Se realizó consolidación de la matriz 2023 primer trimestre.
Se realizó consolidación de matriz 2023 primer trimestre en el formato de la SDP para las dos políticas que lidera la SDMujer.
</t>
  </si>
  <si>
    <t xml:space="preserve">Se realizó revisión y retroalimentación de los reportes de plan de acción del primer trimestre de 2023 de la PPMYEG y PPASP de todos los sectores responsables de su implementación.
Se realizó, revisión, análisis y retroalimentación de los reportes a corte de mayo de los logros de transversalización de género de los 15 sectores de la Administración Distrital.
Para el cierre de vigencia 2022 se realizó: revisión, consolidación e informe de los logros de transversalización de género 2022; Se realizó retroalimentación de los planes de acción de la PPMYEG y PPASP a los reportes IV trimestre 2022 de todos los sectores de la Administración Distrital que tienen responsabilidad; informe de balance de la PPMYEG vigencia 2022 e informe de PIOEG y ETG vigencia 2022. 
</t>
  </si>
  <si>
    <t xml:space="preserve">El seguimiento y los ejercicios de retroalimentación permiten aportar a la cualificación de reportes de política, consolidar los avances de implementación anuales de la PPMYEG y la PPASP y aportan al acceso a información oportuna, de calidad y completa sobre los avances en la implementación y ejecución de las actividades concertadas por los 15 sectores de la Administración Distrital. A través de su socialización son un insumo técnico para rendiciones de cuentas </t>
  </si>
  <si>
    <t xml:space="preserve">10. Realizar el seguimiento, la verificación, consolidación, análisis y reporte de información relacionada con la implementación de la Política Pública de Mujeres y Equidad de Género, a partir de su plan de acción, y la implementación de "En Igualdad: Sello Distrital de Igualdad de Género" por medio de la Estrategia de Transversalización de Género, el Plan de Igualdad de Oportunidades para la Equidad de Género y Logros de Trasversalización de Género. </t>
  </si>
  <si>
    <t xml:space="preserve">Reporte de mes Mayo: Se realizó revisión y retroalimentación de los reportes del I trimestre de 2023 de los productos del Plan de Acción del CONPES D.C., 14 de 2020 de la (PPMYEG) de los sectores: Gestión Pública, Mujeres, Gobierno, Planeación, Desarrollo Económico y Seguridad. Se realizó consolidación de plan de acción 2023 PPMYEG con los reportes oficiales sectoriales. Se realizó el informe de balance de la PPMYEG vigencia 2022, e informe de PIOEG y ETG vigencia 2022. Se realizó matriz de rezagos Plan de Acción de la PPMYEG 2020 hasta 2022. 
Se realizó, revisión y retroalimentación del reporte de abril de logros de transversalización de género de los 15 sectores de la Administración Distrital. Se realizó consolidación de matriz 2023 primer trimestre en el formato de la SDP. 
Avance Acumulado: Se realizó revisión y retroalimentación de todos los reportes del primer trimestre de 2023 de los productos del Plan de Acción de la PPMYEG. Se realizó retroalimentación de los reportes IV trimestre 2022 de 15 sectores de la Administración Distrital. 
Se realizó acompañamiento a mesas de trabajo sectorial orientadas a cualificar los reportes de política. Se realizó el informe de balance de la PPMYEG vigencia 2022 e informe de PIOEG y ETG vigencia 2022. Se realizó matriz de rezagos Plan de Acción de la PPMYEG 2020 hasta 2022. Se realizó consolidación de matriz 2023 primer trimestre en el formato de la SDP. Logros de Transversalización de Género: se realizó revisión y consolidación del reporte de logros de cierre de vigencia 2022 e informe de balance. Se realizó seguimiento a mayo de logros de transversalización.
Sello: se revisó la matriz de catálogo propuesta para formular el plan de trabajo del sello, el cual incluye los productos de política Plan de Igualdad de Oportunidades para la Equidad de Género y Estrategia de Transversalización de Género. 
</t>
  </si>
  <si>
    <t>11. Realizar el seguimiento, la verificación, consolidación, análisis y reporte de información relacionada con la implementación de la Política Pública de Actividades Sexuales Pagadas,  a partir de su plan de acción.</t>
  </si>
  <si>
    <t xml:space="preserve">
Reporte Mayo: Se realizó revisión y retroalimentación de los reportes del primer trimestre de 2023 de los productos del Plan de Acción del CONPES DC., 11 de 2019 de la Política Pública de Actividades Sexuales Pagadas (PPASP) de los sectores de: Gestión Pública, Seguridad, Desarrollo Económico, Ambiente y Hábitat. Se realizó consolidación de la matriz 2023 primer trimestre. Se realizó consolidación de matriz 2023 primer trimestre en el formato de la SDP para las dos políticas que lidera la SDMujer.
Reporte Acumulado: Se realizó revisión y retroalimentación de los reportes del primer trimestre de 2023 de los productos del Plan de Acción del CONPES DC., 11 de 2019 de la Política Pública de Actividades Sexuales Pagadas (PPASP) de todos los sectores responsables de implementación. Se realizó retroalimentación de la PPASP del IV trimestre 2022 a los sectores Educación, Jurídica, Movilidad, Cultura, Mujeres, Planeación, Salud, Integración Social, Seguridad, Gestión Pública, Gobierno, Desarrollo Económico, Ambiente y Hábitat. Se realizó acompañamiento a mesas de trabajo sectorial orientadas a cualificar los reportes de política. Se realizó actualización a la consolidación de reportes de la PPASP en la matriz de semáforo y en la matriz oficial de seguimiento de productos de la Secretaría Distrital de Planeación. </t>
  </si>
  <si>
    <t>5 - Acompañar el 100% la incorporación del enfoque de género y  la implementación de siete derechos de la PPMyEG</t>
  </si>
  <si>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equidad de género en el Distrito Capital.
Las actividades de sensibilización sobre enfoques y derechos aportan al reconocimiento de los derechos de las mujeres y a eliminar los estereotipos de género asociados a discriminaciones y violencias contra ellas.
Las conmemoraciones de fechas emblemáticas aportan a la visibilización y exigibilidad de derechos de las mujeres en sus diferencias y diversidad. </t>
  </si>
  <si>
    <t>12. Apoyar técnicamente el desarrollo de estrategias que contribuyan a la implementación de 7 derechos de la PPMyEG en las entidades de la administración distrital, así como con universidades, sector privado, ONGs y sociedad civil.</t>
  </si>
  <si>
    <t xml:space="preserve">13. Apoyar técnicamente la implementación de 7 derechos de la PPMyEG priorizados en la DDDP a través de conceptos y documentos técnicos. </t>
  </si>
  <si>
    <t>14. Desarrollar y apoyar procesos de información y sensibilización a entidades de la administración distrital, así como con universidades, sector privado, ONGs y sociedad civil en la implementación de 7 derechos de la PPMyEG priorizados en la DDDP.</t>
  </si>
  <si>
    <t>15. Realizar acciones para la conmemoración de fechas emblemáticas en relación con la garantía de los 7 derechos de la PPMyEG (8 de Marzo, 28 de Mayo, 21 de junio, 22 de Julio, 28 de Septiembre, 10 de Diciembre (DDHH), semana paz)</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</si>
  <si>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</si>
  <si>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</si>
  <si>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</si>
  <si>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</si>
  <si>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</si>
  <si>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</si>
  <si>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</si>
  <si>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</si>
  <si>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</si>
  <si>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</si>
  <si>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</si>
  <si>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</si>
  <si>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</si>
  <si>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</si>
  <si>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</si>
  <si>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</si>
  <si>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</si>
  <si>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</si>
  <si>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</si>
  <si>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</si>
  <si>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Se realizaron  3 jornadas de socialización de la Política Pública de Mujer y Equidad de Género (PPMYEG) y 2 mesas de trabajo para la implementación de esta política. Se desarrollaron 1 mesas de trabajo para la implementación de la Política Pública Actividades Sexuales Pagadas (PPASP) y 7 jornada de socialización. Así mismo se consolidaron 7 reportes de productos en responsabilidad de la SDMujer en políticas públicas distritales y se tuvo acompañamiento en la formulación de 3 políticas públicas en el marco del ciclo de polítcas</t>
  </si>
  <si>
    <t>Se realizaron  8 jornadas de socialización de la Política Pública de Mujer y Equidad de Género (PPMYEG) y 30 mesas de trabajo para la implementación de esta política. Se desarrollaron 52 mesas de trabajo para la implementación de la Política Pública Actividades Sexuales Pagadas (PPASP) y 16 jornada de socialización. Así mismo se consolidaron 30 reportes de productos en responsabilidad de la SDMujer en políticas públicas distritales y se tuvo acompañamiento en la formulación de 10 políticas públicas en el marco del ciclo de polítcas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</si>
  <si>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</si>
  <si>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16. Apoyar técnicamente la implementación y socialización de la Política Pública de Mujeres y Equidad de Género - PPMYEG-.</t>
  </si>
  <si>
    <t>Mayo: Se realizaron 3 jornadas de socialización: 1 en COLMYG de Mártires, 1 con Cuerpo Oficial de Bomberos y 1con Consejo Consultivo de Mujeres. Se desarrollaron 2 mesas de implementación de la PPMYEG: 1 con sector mujeres y 1 con sector Integración Social</t>
  </si>
  <si>
    <t xml:space="preserve">17. Apoyar técnicamente la implementación y socialización de la Pública de Actividades Sexuales Pagadas -PPASP-. </t>
  </si>
  <si>
    <t>Mayo: Se realizaron 7 jornadas de socialización así: 2 con MEBOG, 1 con Secretaría de Seguridad, 1 con Comité de Lucha Contra la Trata de Personas y 3 con mujeres en ASP en Mártires, Chapinero y Fontibón. Se desarrolló 1 mesa interinstitucional con los sectores de cultura, desarrollo económico, integración social, gobierno, educación y mujer</t>
  </si>
  <si>
    <t xml:space="preserve">18.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</si>
  <si>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Mayo: Se realizaron 7 reportes de seguimiento de políticas públicas distritales: Educación, Habitabilidad en calle, Economía Cultural, juventud, familias, Lectura Escritura y Oralidad y Espacio Público . Se hizo acompañamiento técnico para la formulación de 3  políticas públicas: acción comunal, participación incidente y movilidad motorizada de cero y bajas emisiones. Se adelantó el reporte cualitativo de indicadores de resultados para I trimestre de la PPMYEG y PPASP. Se emitieron 3 conceptos técnicos de incorporación de enfoque de género en políticas distritales.</t>
  </si>
  <si>
    <t>Sigla</t>
  </si>
  <si>
    <t>Definición</t>
  </si>
  <si>
    <t>IES</t>
  </si>
  <si>
    <t>Institución de Educación Superior</t>
  </si>
  <si>
    <t>SDIG</t>
  </si>
  <si>
    <t>Sello Distrital de Igualdad De Género</t>
  </si>
  <si>
    <t>ASCUN</t>
  </si>
  <si>
    <t>Asociación Colombiana de Universidades</t>
  </si>
  <si>
    <t>C-40</t>
  </si>
  <si>
    <t xml:space="preserve">Grupo de Liderazgo Climático </t>
  </si>
  <si>
    <t>POT</t>
  </si>
  <si>
    <t>Plan de Ordenamiento Territorial</t>
  </si>
  <si>
    <t>IVE</t>
  </si>
  <si>
    <t>Interrupción Voluntaria del Embarazo</t>
  </si>
  <si>
    <t>DASCD</t>
  </si>
  <si>
    <t>Departamento Administrativo del Servicio Civil Distrital</t>
  </si>
  <si>
    <t>CIOM</t>
  </si>
  <si>
    <t>Casas de Igualdad de Oportunidades para las Mujeres</t>
  </si>
  <si>
    <t>GIZ</t>
  </si>
  <si>
    <t>Agencia de Cooperación Internacional Alemana</t>
  </si>
  <si>
    <t>CCM</t>
  </si>
  <si>
    <t>Consejo Consultivo de Mujeres</t>
  </si>
  <si>
    <t>PDET</t>
  </si>
  <si>
    <t>Programas de Desarrollo con Enfoque Territorial</t>
  </si>
  <si>
    <t>JEP</t>
  </si>
  <si>
    <t>Jurisdicción Especial para la Paz</t>
  </si>
  <si>
    <t>GPAZ</t>
  </si>
  <si>
    <t>Grupo de Género en la Paz (grupo de organizaciones nacionales e internacionales)</t>
  </si>
  <si>
    <t>PPASP</t>
  </si>
  <si>
    <t>Política Pública de Actividades Sexuales Pagadas</t>
  </si>
  <si>
    <t>PPMyEG</t>
  </si>
  <si>
    <t>Política Pública de Mujeres y Equidad de Género</t>
  </si>
  <si>
    <t>PP</t>
  </si>
  <si>
    <t>Política Pública</t>
  </si>
  <si>
    <t>ICFES</t>
  </si>
  <si>
    <t>Instituto Colombiano para la Evaluación de la Educación</t>
  </si>
  <si>
    <t>UNAD</t>
  </si>
  <si>
    <t>Universidad Nacional Abierta y a Distancia</t>
  </si>
  <si>
    <t>IDRD</t>
  </si>
  <si>
    <t>Instituto Distrital de Recreación y Deporte</t>
  </si>
  <si>
    <t>PC</t>
  </si>
  <si>
    <t>Derecho a la paz y convivencia con equidad de género</t>
  </si>
  <si>
    <t>PYR</t>
  </si>
  <si>
    <t>Derecho a la participación y representación con equidad</t>
  </si>
  <si>
    <t>TID</t>
  </si>
  <si>
    <t>Derecho al trabajo en condiciones de igualdad y dignidad</t>
  </si>
  <si>
    <t>SP</t>
  </si>
  <si>
    <t>Derecho a la salud plena</t>
  </si>
  <si>
    <t>DED</t>
  </si>
  <si>
    <t>Derecho a la educación con equidad</t>
  </si>
  <si>
    <t>DCLS</t>
  </si>
  <si>
    <t>Derecho a una cultura libre de sexismo</t>
  </si>
  <si>
    <t>HVD</t>
  </si>
  <si>
    <t>Derecho al hábitat y vivienda digna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</si>
  <si>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</si>
  <si>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</si>
  <si>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</si>
  <si>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</si>
  <si>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</si>
  <si>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</si>
  <si>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</si>
  <si>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</si>
  <si>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</si>
  <si>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</si>
  <si>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</si>
  <si>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</si>
  <si>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</si>
  <si>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</si>
  <si>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</si>
  <si>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</si>
  <si>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</si>
  <si>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</si>
  <si>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</si>
  <si>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</si>
  <si>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</si>
  <si>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</si>
  <si>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</si>
  <si>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</si>
  <si>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</si>
  <si>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</si>
  <si>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</si>
  <si>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</si>
  <si>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</si>
  <si>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</si>
  <si>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</si>
  <si>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</si>
  <si>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</si>
  <si>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Implementar la Política Pública de Mujeres y Equidad de género en los sectores responsables del cumplimiento de su plan de acción.  
(Meta 4 y 6)</t>
  </si>
  <si>
    <t xml:space="preserve">Política Pública de Mujeres y Equidad de Género en los sectores responsables del cumplimiento de su plan de acción implementada. </t>
  </si>
  <si>
    <t>Constante</t>
  </si>
  <si>
    <t xml:space="preserve">Fórmula: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</si>
  <si>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</si>
  <si>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técnicos realizados a los sectores de la administración distrital para la implementación de la PPMYEG</t>
  </si>
  <si>
    <t>Se realizó la retroalimentación de los reportes del primer trimestre de 2023 de los productos del Plan de Acción del CONPES DC., 14 de 2020 de la Política Pública de Mujeres y Equidad de Género (PPMYEG) de los sectores: Gestión Pública, Mujeres, Gobierno, Planeación, Desarrollo Económico y Seguridad. Se realizó el informe de balance de la PPMYEG vigencia 2022, e informe de PIOEG y ETG vigencia 2022. Se realizó revisión, análisis y retroalimentación del reporte de logros de transversalización de género a corte de abril de los 15 sectores de la Administración Distrital. Se realizaron 3 jornadas de socialización: 1 en COLMYG de Márires, 1 con Cuerpo Oficial de Bomberos y 1 con Consejo Consultivo de Mujeres. Se desarrollaron 2 mesas de implementación de la PPMYEG: 1 con sector mujeres y 1 con sector Integración Social</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</si>
  <si>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</si>
  <si>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</si>
  <si>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t>
  </si>
  <si>
    <t xml:space="preserve">Fórmula: (Número de estrategias implementadas)
La meta de implementación de la estrategia de transversalización se realiza de manera constante en la Administración Distrital </t>
  </si>
  <si>
    <t xml:space="preserve">Informes, documentos de lineamientos, actas de reunión y listados de asistencia </t>
  </si>
  <si>
    <t>Gestión de Polìticas Pùblicas</t>
  </si>
  <si>
    <t>Socializar documento guía metodológica sobre el seguimiento  con enfoque de género en la UTA de la CIM</t>
  </si>
  <si>
    <t>Documento guía metodológica sobre el seguimiento con enfoque de género en la UTA de la CIM socializado</t>
  </si>
  <si>
    <t>Suma</t>
  </si>
  <si>
    <t>Socialización</t>
  </si>
  <si>
    <t>Formula: (Número de socializaciones realizadas)</t>
  </si>
  <si>
    <t>Anual</t>
  </si>
  <si>
    <t>1. Acta de la UTA 
2. Presentación socialización de la Guía</t>
  </si>
  <si>
    <t>La actividad no se programó para el primer semestre</t>
  </si>
  <si>
    <t xml:space="preserve">Transversalización del Enfoque de Género y Diferencial para las mujeres </t>
  </si>
  <si>
    <t>Apoyar técnicamente la implementación de los siete derechos de la PPMyEG a cargo de la DDDP</t>
  </si>
  <si>
    <t>Documentos técnicos actualizados de los siete Derechos de la PPMYEG a cargo de la DDDP</t>
  </si>
  <si>
    <t>Porcentaje</t>
  </si>
  <si>
    <t>Fórmula: (Avance en actualización de documentos técnicos realizado / Avance en los 7 documentos técnicos programado) * 100</t>
  </si>
  <si>
    <t xml:space="preserve">Trimestral </t>
  </si>
  <si>
    <t>Documentos técnicos de derechos actualizados</t>
  </si>
  <si>
    <t>La actividad no se programó para el mes de mayo. Su reporte es trimestral, por tanto no se reporta avance en este periodo.</t>
  </si>
  <si>
    <t>En el primer trimestre se avanzó en la identificación de la información cuantitativa de fuentes secundarias que se requiere para actualizar los 7 documentos técnicos de derechos y se solicitó esta información al OMEG. Asimismo, se actualizó el capítulo de marco normativo de los 7 documentos técnicos de derechos.</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</si>
  <si>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</si>
  <si>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</si>
  <si>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 xml:space="preserve">Suma </t>
  </si>
  <si>
    <t>Fórmula: (Avance en los capítulos de los informes de asistencia técnica realizados/ Avance en los capitulos de los informes de asistencia técnica programado)*100
Quince (15) informes, son realizados por capitulos, cada trimestre se reporta un número de capitulos de avance.</t>
  </si>
  <si>
    <t>15 informes de asistencia técnica para la transversalización del enfoque de género para cada uno de los 15 sectores de la Administración Distrital.</t>
  </si>
  <si>
    <t>Se realizaron los informes de asistencia técnica para la transversalización del enfoque de género de los 15 sectores de la Administración Distrital, de los meses de febrero a mayo de 2023.</t>
  </si>
  <si>
    <t>Desarrollar sesiones de  la secretaría técnica de la CIM</t>
  </si>
  <si>
    <t>Número de sesiones de la Comisión Intersectorial de Mujeres con Secretaría técnica</t>
  </si>
  <si>
    <t>Sesiones</t>
  </si>
  <si>
    <t>Fórmula: (No. de sesiones de CIM realizadas)</t>
  </si>
  <si>
    <t>Semestral</t>
  </si>
  <si>
    <t>1. Actas de la CIM
2. Informes de la CIM</t>
  </si>
  <si>
    <t xml:space="preserve">Informe de gestión de la Comisión Intersectorial de Mujeres correspondiente al primer trimestre de 2023 y realizaciòn de la primera sesiòn de la Comisiòn </t>
  </si>
  <si>
    <t xml:space="preserve">Coordinar la Unidad Técnica de Apoyo (UTA) de la Comisión Intersectorial de Mujeres </t>
  </si>
  <si>
    <t>Número de Sesiones de la UTA realizadas</t>
  </si>
  <si>
    <t>Fórmula: Número  de sesiones de UTA realizadas</t>
  </si>
  <si>
    <t>1. Actas de la UTA 
2. Presentaciones UTA</t>
  </si>
  <si>
    <t xml:space="preserve">Se realiza la quinta sesión de la Unidad Técnica de Apoyo el 18 de mayo, en la cual se socializó resultados de la primera fase de “En Igualdad” Sello Distrital de Igualdad de Género, balance de marcación Trazador Presupuestal de Igualdad y Equidad de Género 2022 y compromisos de los sectores sobre la marcación 2023. Se anexa presentación y acta aprobada de la cuarta sesión de Unidad Técnica de Apoyo, (según reglamento de la Instancia), esta sesión fue realizada de forma conjunta con la CCM, teniendo en cuenta la función primera de la Unidad.   </t>
  </si>
  <si>
    <t>ELABORÓ</t>
  </si>
  <si>
    <t xml:space="preserve">Firma: </t>
  </si>
  <si>
    <t>APROBÓ (Según aplique Gerenta de proyecto, Lider técnica y responsable de proceso)</t>
  </si>
  <si>
    <t>Firma:</t>
  </si>
  <si>
    <t>REVISÓ OFICINA ASESORA DE PLANEACIÓN</t>
  </si>
  <si>
    <t xml:space="preserve">VoBo. </t>
  </si>
  <si>
    <t>Nombre: VIVIANA MARTINEZ ESPITIA- HEIDY GUZMPAN</t>
  </si>
  <si>
    <t>Nombre: CLARA LÓPEZ GARCÍA</t>
  </si>
  <si>
    <t>Nombre:</t>
  </si>
  <si>
    <t>Nombre: SANDRA CATALINA CAMPOS ROMERO</t>
  </si>
  <si>
    <t>Cargo: Contratistas: Apoyo Transversal y Financiera DDDP</t>
  </si>
  <si>
    <t>Cargo: DIRECTORA DE DERECHOS Y DISEÑO DE POLÍTICA- LIDERESA TÉCNICA Y RESPONSABLE DEL PROCESO</t>
  </si>
  <si>
    <t>Cargo: SUBSECRETARIA DEL CUIDADO Y POLÍTICAS DE IGUALDAD-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</si>
  <si>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</si>
  <si>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</si>
  <si>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</si>
  <si>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</si>
  <si>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</si>
  <si>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</si>
  <si>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</si>
  <si>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</si>
  <si>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</si>
  <si>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</si>
  <si>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</si>
  <si>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</si>
  <si>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</si>
  <si>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</si>
  <si>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</si>
  <si>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</si>
  <si>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</si>
  <si>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</si>
  <si>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</si>
  <si>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</si>
  <si>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</si>
  <si>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</si>
  <si>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</si>
  <si>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</si>
  <si>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</si>
  <si>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</si>
  <si>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</si>
  <si>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</si>
  <si>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</si>
  <si>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</si>
  <si>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</si>
  <si>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</si>
  <si>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</si>
  <si>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</si>
  <si>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</si>
  <si>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</si>
  <si>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</si>
  <si>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</si>
  <si>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</si>
  <si>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</si>
  <si>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</si>
  <si>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</si>
  <si>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</si>
  <si>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</si>
  <si>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</si>
  <si>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</si>
  <si>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</si>
  <si>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</si>
  <si>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</si>
  <si>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</si>
  <si>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</si>
  <si>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</si>
  <si>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</si>
  <si>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</si>
  <si>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</si>
  <si>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</si>
  <si>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</si>
  <si>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</si>
  <si>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</si>
  <si>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</si>
  <si>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</si>
  <si>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</si>
  <si>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</si>
  <si>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</si>
  <si>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</si>
  <si>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</si>
  <si>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</si>
  <si>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</si>
  <si>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</si>
  <si>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</si>
  <si>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</si>
  <si>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</si>
  <si>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</si>
  <si>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</si>
  <si>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</si>
  <si>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</si>
  <si>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</si>
  <si>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</si>
  <si>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</si>
  <si>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</si>
  <si>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</si>
  <si>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</si>
  <si>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</si>
  <si>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</si>
  <si>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</si>
  <si>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</si>
  <si>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</si>
  <si>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</si>
  <si>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</si>
  <si>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</si>
  <si>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</si>
  <si>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</si>
  <si>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</si>
  <si>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</si>
  <si>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</si>
  <si>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</si>
  <si>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</si>
  <si>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</si>
  <si>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</si>
  <si>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</si>
  <si>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</si>
  <si>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</si>
  <si>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</si>
  <si>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</si>
  <si>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</si>
  <si>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</si>
  <si>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</si>
  <si>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</si>
  <si>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</si>
  <si>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</si>
  <si>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</si>
  <si>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</si>
  <si>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</si>
  <si>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</si>
  <si>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</si>
  <si>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</si>
  <si>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</si>
  <si>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</si>
  <si>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</si>
  <si>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</si>
  <si>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</si>
  <si>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</si>
  <si>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</si>
  <si>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</si>
  <si>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</si>
  <si>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</si>
  <si>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</si>
  <si>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</si>
  <si>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</si>
  <si>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</si>
  <si>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</si>
  <si>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</si>
  <si>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</si>
  <si>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</si>
  <si>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</si>
  <si>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</si>
  <si>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</si>
  <si>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</si>
  <si>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</si>
  <si>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</si>
  <si>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</si>
  <si>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</si>
  <si>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</si>
  <si>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</si>
  <si>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</si>
  <si>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</si>
  <si>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</si>
  <si>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</si>
  <si>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</si>
  <si>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</si>
  <si>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</si>
  <si>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</si>
  <si>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</si>
  <si>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</si>
  <si>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</si>
  <si>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</si>
  <si>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</si>
  <si>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</si>
  <si>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</si>
  <si>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</si>
  <si>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</si>
  <si>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</si>
  <si>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</si>
  <si>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</si>
  <si>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</si>
  <si>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</si>
  <si>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</si>
  <si>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</si>
  <si>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</si>
  <si>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</si>
  <si>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</si>
  <si>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</si>
  <si>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</si>
  <si>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</si>
  <si>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</si>
  <si>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</si>
  <si>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</si>
  <si>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</si>
  <si>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</si>
  <si>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</si>
  <si>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</si>
  <si>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</si>
  <si>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</si>
  <si>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</si>
  <si>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</si>
  <si>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</si>
  <si>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</si>
  <si>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</si>
  <si>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</si>
  <si>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</si>
  <si>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</si>
  <si>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</si>
  <si>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</si>
  <si>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</si>
  <si>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</si>
  <si>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</si>
  <si>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</si>
  <si>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</si>
  <si>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</si>
  <si>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</si>
  <si>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</si>
  <si>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</si>
  <si>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</si>
  <si>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</si>
  <si>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</si>
  <si>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</si>
  <si>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</si>
  <si>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</si>
  <si>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</si>
  <si>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</si>
  <si>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</si>
  <si>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</si>
  <si>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</si>
  <si>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</si>
  <si>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</si>
  <si>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</si>
  <si>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</si>
  <si>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</si>
  <si>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</si>
  <si>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</si>
  <si>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</si>
  <si>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</si>
  <si>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</si>
  <si>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</si>
  <si>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</si>
  <si>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</si>
  <si>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</si>
  <si>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</si>
  <si>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</si>
  <si>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</si>
  <si>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</si>
  <si>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</si>
  <si>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</si>
  <si>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</si>
  <si>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</si>
  <si>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</si>
  <si>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</si>
  <si>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</si>
  <si>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</si>
  <si>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</si>
  <si>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</si>
  <si>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</si>
  <si>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</si>
  <si>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</si>
  <si>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</si>
  <si>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</si>
  <si>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</si>
  <si>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</si>
  <si>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</si>
  <si>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</si>
  <si>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</si>
  <si>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</si>
  <si>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</si>
  <si>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</si>
  <si>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</si>
  <si>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</si>
  <si>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</si>
  <si>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</si>
  <si>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</si>
  <si>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</si>
  <si>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</si>
  <si>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</si>
  <si>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</si>
  <si>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</si>
  <si>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</si>
  <si>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</si>
  <si>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</si>
  <si>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</si>
  <si>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</si>
  <si>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</si>
  <si>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</si>
  <si>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</si>
  <si>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</si>
  <si>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</si>
  <si>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</si>
  <si>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</si>
  <si>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</si>
  <si>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</si>
  <si>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</si>
  <si>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</si>
  <si>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</si>
  <si>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</si>
  <si>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</si>
  <si>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</si>
  <si>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</si>
  <si>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</si>
  <si>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Reporte de mayo: EDU: Sensibilización Estrategias para erradicación de estereotipos de género en las entidades distritales- Agencia Atenea, SEG: Sensibilizaciones Comunicación no sexista- Secretaría de Seguridad, Violencias contra las Mujeres- Casa Libertad HAB: Sensibilización lenguaje no sexista e incluyente, Acompañamiento al evento “encuentros de mujeres recicladoras por Bogotá” MOV: 2 sensibilizaciones sobre derecho a una vida libre de violencias, acoso sexual callejero y cultura libre de sexismo- CAPITAL BUS S.A.S, Sensibilización sobre derecho a una vida libre de violencias, acoso sexual callejero y cultura
Acumulado: Sensibilizaciones en los sectores: INT: Sensibilización al enfoque de género. SEG: Sensibilización Introducción a una comunicación no sexista. EDU: Sensibilización Estrategias para erradicación de estereotipos de género, SEG: Sensibilizaciones Comunicación no sexista, Violencias contra las Mujeres- Casa Libertad. HAB: Sensibilización lenguaje no sexista e incluyente, y evento “encuentros de mujeres recicladoras MOV: una vida libre de violencias, acoso sexual callejero y cultura libre de sexismo, conceptos de género, Campaña Transmilenio Date Cuenta. DEE: transversalización del enfoque de género.</t>
  </si>
  <si>
    <r>
      <t>Paz</t>
    </r>
    <r>
      <rPr>
        <sz val="11"/>
        <color rgb="FF000000"/>
        <rFont val="Times New Roman"/>
        <family val="1"/>
      </rPr>
      <t xml:space="preserve">: Articulación Mesa Enfoque Diferencial, Alta Consejería Víctimas. 1 sensibilización talento humano SDMujer. 1 sensibilización a Unidad Búsqueda Personas Desaparecidas.
</t>
    </r>
    <r>
      <rPr>
        <u/>
        <sz val="11"/>
        <color rgb="FF000000"/>
        <rFont val="Times New Roman"/>
        <family val="1"/>
      </rPr>
      <t>Participación-Hábitat</t>
    </r>
    <r>
      <rPr>
        <sz val="11"/>
        <color rgb="FF000000"/>
        <rFont val="Times New Roman"/>
        <family val="1"/>
      </rPr>
      <t xml:space="preserve">: Articulación Sistema Participación POT y Mesa Focal Plan Maestro Sistema Cuidado.
</t>
    </r>
    <r>
      <rPr>
        <u/>
        <sz val="11"/>
        <color rgb="FF000000"/>
        <rFont val="Times New Roman"/>
        <family val="1"/>
      </rPr>
      <t>Trabajo:</t>
    </r>
    <r>
      <rPr>
        <sz val="11"/>
        <color rgb="FF000000"/>
        <rFont val="Times New Roman"/>
        <family val="1"/>
      </rPr>
      <t xml:space="preserve"> Articulación SDMovilidad y AVANTIA investigación barreras género sector transporte.
</t>
    </r>
    <r>
      <rPr>
        <u/>
        <sz val="11"/>
        <color rgb="FF000000"/>
        <rFont val="Times New Roman"/>
        <family val="1"/>
      </rPr>
      <t>Salud:</t>
    </r>
    <r>
      <rPr>
        <sz val="11"/>
        <color rgb="FF000000"/>
        <rFont val="Times New Roman"/>
        <family val="1"/>
      </rPr>
      <t xml:space="preserve"> Articulación mesa IVE, comité salud mental, mesa prevención maternidad y paternidad temprana, comité lactancia materna. Propuesta plan acción Mesa prevención maternidades tempranas. Conmemoración 28 Mayo: Documento de sentido, piezas comunicativas, 1 conversatorio con DASCD y 1 evento Manzana Cuidado Engativá.
</t>
    </r>
    <r>
      <rPr>
        <u/>
        <sz val="11"/>
        <color rgb="FF000000"/>
        <rFont val="Times New Roman"/>
        <family val="1"/>
      </rPr>
      <t>Educación:</t>
    </r>
    <r>
      <rPr>
        <sz val="11"/>
        <color rgb="FF000000"/>
        <rFont val="Times New Roman"/>
        <family val="1"/>
      </rPr>
      <t xml:space="preserve"> Articulación Atenea, SDAmbiente, C-40, Subsecretaría y Dirección Enfoque Diferencial. Aportes convocatoria C-40. Realización 1 Mesa Universidades. Presentación Sello para universidades a ASCUN. Alistamiento conmemoración 21 Junio.
</t>
    </r>
    <r>
      <rPr>
        <u/>
        <sz val="11"/>
        <color rgb="FF000000"/>
        <rFont val="Times New Roman"/>
        <family val="1"/>
      </rPr>
      <t>Cultura:</t>
    </r>
    <r>
      <rPr>
        <sz val="11"/>
        <color rgb="FF000000"/>
        <rFont val="Times New Roman"/>
        <family val="1"/>
      </rPr>
      <t xml:space="preserve"> Articulación Smartfilms. Articulación interna producto PP Lectura, Escritura y Oralidad. 5 sensibilizaciones: SDHábitat (1), Terpel (1), ciudadanía CIOM San Cristóbal y Santa Fe (3).
</t>
    </r>
    <r>
      <rPr>
        <u/>
        <sz val="11"/>
        <color rgb="FF000000"/>
        <rFont val="Times New Roman"/>
        <family val="1"/>
      </rPr>
      <t>Cultura-Salud</t>
    </r>
    <r>
      <rPr>
        <sz val="11"/>
        <color rgb="FF000000"/>
        <rFont val="Times New Roman"/>
        <family val="1"/>
      </rPr>
      <t xml:space="preserve">: Propuesta articulación GIZ derechos sexuales población migrante.
</t>
    </r>
    <r>
      <rPr>
        <u/>
        <sz val="11"/>
        <color rgb="FF000000"/>
        <rFont val="Times New Roman"/>
        <family val="1"/>
      </rPr>
      <t>Hábitat:</t>
    </r>
    <r>
      <rPr>
        <sz val="11"/>
        <color rgb="FF000000"/>
        <rFont val="Times New Roman"/>
        <family val="1"/>
      </rPr>
      <t xml:space="preserve"> Avance cartilla Estándar Calidad Espacial CIOM. Presentación balance reglamentación POT en 2023. Articulación Dirección Cuidado instrumentos reglamentación POT.
</t>
    </r>
    <r>
      <rPr>
        <u/>
        <sz val="11"/>
        <color rgb="FF000000"/>
        <rFont val="Times New Roman"/>
        <family val="1"/>
      </rPr>
      <t>7D</t>
    </r>
    <r>
      <rPr>
        <sz val="11"/>
        <color rgb="FF000000"/>
        <rFont val="Times New Roman"/>
        <family val="1"/>
      </rPr>
      <t>: Ajustes acciones afirmativas catálogo Sello. Propuesta fortalecimiento al CCM. 7 documentos preliminares incidencia CCM</t>
    </r>
  </si>
  <si>
    <t>Nombre: ANGIE PAOLA MESA</t>
  </si>
  <si>
    <t xml:space="preserve">Se envía a los 15 sectores oficio de solicitud de delegaciones de la Comisión Intersectorial de Mujeres – CIM y su UTA,  la propuesta de plan de acción 2023 y cronograma de sesiones. La primera sesión de la UTA se realiza de manera asincrónica para definir los planes de acción de la CIM y UTA 2023. En la segunda sesión, se presenta el balance de la propuesta de los planes de acción CIM y UTA 2023, aspectos generales de la socialización de buenas prácticas de entidades y conmemoración del 8M. Se socializa el cronograma de entrega de reportes 2023 de las PPMyEG y PPASP. Se realiza la tercera sesión de la Unidad Técnica de Apoyopara socializar la matriz de buenas prácticas y logros de Transversalización de Género de los sectores 2023. Se realiza la cuarta sesión de la Unidad Técnica de Apoyo para socializar las acciones sectoriales realizadas en el marco del 8M, la buena práctica del sector Ambiente, ajustes al plan de acción de la PPMyEG y reportes de Políticas Públicas 2023 . Se realiza la quinta sesión de la Unidad Técnica de Apoyo para socializar los resultados de la primera fase de “En Igualdad” Sello Distrital de Igualdad de Género, balance de marcación Trazador Presupuestal de Igualdad y Equidad de Género 2022 y compromisos de los sectores sobre la marcación 2023. Se realiza primera sesión de la CIM. </t>
  </si>
  <si>
    <r>
      <t xml:space="preserve">Se realizó la propuesta final de los Planes de Trabajo Sello Distrital de Igualdad de Género de las 25 entidades que hacen parte de la primera fase.  Se participó y acompañó técnicamente en 6 mesas, comités y comisiones de 15 sectores. 
Se acompañó la implementación del enfoque de género en los sectores a partir de documentos técnicos, sensibilizaciones.  
</t>
    </r>
    <r>
      <rPr>
        <b/>
        <u/>
        <sz val="11"/>
        <color rgb="FF000000"/>
        <rFont val="Times New Roman"/>
        <family val="1"/>
      </rPr>
      <t>SDIG:</t>
    </r>
    <r>
      <rPr>
        <sz val="11"/>
        <color rgb="FF000000"/>
        <rFont val="Times New Roman"/>
        <family val="1"/>
      </rPr>
      <t xml:space="preserve"> a) se socializaron los resultados de los diagnósticos institucionales y la propuesta de plan de trabajo a 3 entidades. b) se enviaron propuestas de planes de trabajo y diagnósticos insticionales a 25 entidades para su validación c) se realizó convocatoria a 36 entidades Distritales para la Fase 2. d) Se realizaron 5 reuniones de primer contacto e) 1 IES se adhirió al Pacto f) se desarrolló un desayuno de trabajo con empresas interesadas en el sello  g) se realizó acompañamiento a la implementación del protafolio a 1 empresa h) se socializaron los resultados de la herramienta de autodiagnostico a 2 empresas i) se actualizaron 2 metodologias de sensibilización, j) se implementaron talleres a 51 personas.
</t>
    </r>
    <r>
      <rPr>
        <b/>
        <sz val="11"/>
        <color rgb="FF000000"/>
        <rFont val="Times New Roman"/>
        <family val="1"/>
      </rPr>
      <t>Respecto a la implementación de los 7 derechos, durante el mes de mayo se avanzó en: 
Paz</t>
    </r>
    <r>
      <rPr>
        <sz val="11"/>
        <color rgb="FF000000"/>
        <rFont val="Times New Roman"/>
        <family val="1"/>
      </rPr>
      <t xml:space="preserve">: Articulación Mesa Enfoque Diferencial, Alta Consejería Víctimas. 1 sensibilización talento humano SDMujer. 1 sensibilización a Unidad Búsqueda Personas Desaparecidas.
</t>
    </r>
    <r>
      <rPr>
        <b/>
        <sz val="11"/>
        <color rgb="FF000000"/>
        <rFont val="Times New Roman"/>
        <family val="1"/>
      </rPr>
      <t>Participación-Hábitat:</t>
    </r>
    <r>
      <rPr>
        <sz val="11"/>
        <color rgb="FF000000"/>
        <rFont val="Times New Roman"/>
        <family val="1"/>
      </rPr>
      <t xml:space="preserve"> Articulación Sistema Participación POT y Mesa Focal Plan Maestro Sistema Cuidado.
</t>
    </r>
    <r>
      <rPr>
        <b/>
        <sz val="11"/>
        <color rgb="FF000000"/>
        <rFont val="Times New Roman"/>
        <family val="1"/>
      </rPr>
      <t>Trabajo</t>
    </r>
    <r>
      <rPr>
        <sz val="11"/>
        <color rgb="FF000000"/>
        <rFont val="Times New Roman"/>
        <family val="1"/>
      </rPr>
      <t xml:space="preserve">: Articulación SDMovilidad y AVANTIA investigación barreras género sector transporte.
</t>
    </r>
    <r>
      <rPr>
        <b/>
        <sz val="11"/>
        <color rgb="FF000000"/>
        <rFont val="Times New Roman"/>
        <family val="1"/>
      </rPr>
      <t>Salud</t>
    </r>
    <r>
      <rPr>
        <sz val="11"/>
        <color rgb="FF000000"/>
        <rFont val="Times New Roman"/>
        <family val="1"/>
      </rPr>
      <t xml:space="preserve">: Articulación mesa IVE, comité salud mental, mesa prevención maternidad y paternidad temprana, comité lactancia materna. Propuesta plan acción Mesa prevención maternidades tempranas. 1 Conmemoración 28 Mayo: Documento de sentido, piezas comunicativas, 1 conversatorio con DASCD y 1 evento Manzana Cuidado Engativá.
</t>
    </r>
    <r>
      <rPr>
        <b/>
        <sz val="11"/>
        <color rgb="FF000000"/>
        <rFont val="Times New Roman"/>
        <family val="1"/>
      </rPr>
      <t>Educación</t>
    </r>
    <r>
      <rPr>
        <sz val="11"/>
        <color rgb="FF000000"/>
        <rFont val="Times New Roman"/>
        <family val="1"/>
      </rPr>
      <t xml:space="preserve">: Articulación Agencia Atenea, SDAmbiente, C-40, Subsecretaría y Dirección Enfoque Diferencial. Aportes convocatoria C-40. Realización 1 Mesa Universidades. Presentación Sello en Igualdad para universidades a ASCUN. Alistamiento conmemoración 21 Junio.
</t>
    </r>
    <r>
      <rPr>
        <b/>
        <sz val="11"/>
        <color rgb="FF000000"/>
        <rFont val="Times New Roman"/>
        <family val="1"/>
      </rPr>
      <t>Cultura</t>
    </r>
    <r>
      <rPr>
        <sz val="11"/>
        <color rgb="FF000000"/>
        <rFont val="Times New Roman"/>
        <family val="1"/>
      </rPr>
      <t xml:space="preserve">: Articulación Smartfilms. Articulación interna producto PP Lectura, Escritura y Oralidad. 1 sensibilización a SDHábitat. 1 sensibilización a Terpel. 3 sensibilizaciones a ciudadanía en CIOM San Cristóbal y Santa Fe.
</t>
    </r>
    <r>
      <rPr>
        <b/>
        <sz val="11"/>
        <color rgb="FF000000"/>
        <rFont val="Times New Roman"/>
        <family val="1"/>
      </rPr>
      <t>Cultura-Salud</t>
    </r>
    <r>
      <rPr>
        <sz val="11"/>
        <color rgb="FF000000"/>
        <rFont val="Times New Roman"/>
        <family val="1"/>
      </rPr>
      <t xml:space="preserve">: Propuesta articulación GIZ derechos sexuales población migrante.
</t>
    </r>
    <r>
      <rPr>
        <b/>
        <sz val="11"/>
        <color rgb="FF000000"/>
        <rFont val="Times New Roman"/>
        <family val="1"/>
      </rPr>
      <t>Hábitat</t>
    </r>
    <r>
      <rPr>
        <sz val="11"/>
        <color rgb="FF000000"/>
        <rFont val="Times New Roman"/>
        <family val="1"/>
      </rPr>
      <t xml:space="preserve">: Avance cartilla Estándar Calidad Espacial CIOM. Presentación balance reglamentación POT en 2023. Articulación Dirección Cuidado instrumentos reglamentación POT.
</t>
    </r>
    <r>
      <rPr>
        <b/>
        <sz val="11"/>
        <color rgb="FF000000"/>
        <rFont val="Times New Roman"/>
        <family val="1"/>
      </rPr>
      <t>7Derechos</t>
    </r>
    <r>
      <rPr>
        <sz val="11"/>
        <color rgb="FF000000"/>
        <rFont val="Times New Roman"/>
        <family val="1"/>
      </rPr>
      <t>: Ajustes acciones afirmativas catálogo Sello en Igualdad. Propuesta fortalecimiento al CCM. 7 documentos técnicos preliminares incidencia CCM</t>
    </r>
  </si>
  <si>
    <t>Acumulado: Durante los meses de enero a mayo se incluyeron los ajustes a la matriz de plan de acción de la PPMYEG y a los apartados del Documento CONPES No 14 de 2020, según las modificaciones aprobadas por la SDP a 43 productos. Se realizaron 8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y 1 con el Consejo Consultivo de Mujeres. Se llevaron a cabo 30 mesas de implementación de la PPMYEG con los siguientes sectores: 10 con el sector mujeres, 2 Gestión Jurídica, 1 Hacienda, 1 Movilidad, 1 Educación, 1 Seguridad, 2 Planeación, 1 Desarrollo Económico, 1 Salud, 1 gobierno, 2 Integración Social, 1 Cultura, 3 Gestión Pública, 1 Ambiente, 1 Hábitat,  1 interna con el equipo de seguimiento de la SDmujer</t>
  </si>
  <si>
    <t>Acumulado: De enero a mayo se realizaron 30 reportes y/o informes de seguimiento de políticas públicas Distritales en las que la SDMujer tiene responsabilidad: 3 Habitabilidad en Calle, 2 Envejecimiento y Vejez, 2 Servicio a la Ciudadanía, 1 Transparencia, 2 Economía Cultural, 1 Ruralidad, 2 LGBTI, 3 Familias, 1 Seguridad Alimentaria, 2 Lucha contra la trata de personas, 2 Derechos humanos, 2 Gestión integral del hábitat, 2 Juventud, 2 Adultez, 1 Educación, 1 Lectura Escritura y Oralidad y 1 Espacio Público. Se hizo acompañamiento técnico  para la formulación de 10 políticas públicas: Vendedoras y vendedores informales,  Lectura, Escritura y Oralidad, Discapacidad, Migrantes, Acción Climática, Salud Mental, Peatón, acción comunal, participación incidente y movilidad motorizada de cero. Se emitieron 11 conceptos técnicos de incorporación de enfoque de género en políticas distritales, en el marco del ciclo de política Pública. Se consolidaron 4 reportes de seguimiento de productos de la DDDP 2 para la PPMYEG y 2 para la PPASP y se consolidó la versión final de las matrices de plan de acción de la PPMYEG y PPASP incluyendo los ajustes aprobados para los dos políticas. Se adelantó el reporte cualitativo de indicadores de resultados para I trimestre de la PPMYEG y PPASP</t>
  </si>
  <si>
    <t>Se realizó revisión y retroalimentación de los reportes de plan de acción del primer trimestre de 2023 de la PPMYEG de todos los sectores responsables de su implementación. Se realizó, revisión, análisis y retroalimentación del reporte de logros de transversalización de género a corte de abril de los 15 sectores de la Administración Distrital. Se realizó revisión y retroalimentación a los 15 reportes oficiales sectoriales de plan de acción de la PPMYEG IV trimestre 2022. Así mismo,  se incluyeron los ajustes a la matriz de plan de acción de la PPMYEG y a los apartados del Documento CONPES No 14 de 2020, según las modificaciones aprobadas por la SDP a 43 productos. Se realizaron 8 jornadas de socialización: 1 con el Departamento Administrativo del Servicio Civil y 2 con equipos de la Secretaría Distrital de la Mujer, 2 con el COLMYG de Mártires, 1 con la Unidad Técnica de Apoyo de la Comisión Local Intersectorial de Participación  de Mártires, 1 con Cuerpo Oficial de Bomberos y 1 con el Consejo Consultivo de Mujeres. Se llevaron a cabo 30 mesas de implementación de la PPMYEG con los siguientes sectores: 10 con el sector mujeres, 2 Gestión Jurídica, 1 Hacienda, 1 Movilidad, 1 Educación, 1 Seguridad, 2 Planeación, 1 Desarrollo Económico, 1 Salud, 1 gobierno, 2 Integración Social, 1 Cultura, 3 Gestión Pública, 1 Ambiente, 1 Hábitat,  1 interna con el equipo de seguimiento de la SDmujer.</t>
  </si>
  <si>
    <t>Acumulado: De enero a mayo se desarrollaron 52 mesas de trabajo para la implementación de la PPASP con los siguientes sectores: 6 con Integración Social, 20  Mujeres, 1 Jurídica, 2 Seguridad, 4 Cultura, 2 Movilidad, 2 Planeación, 1 Gestión Pública, 1 Educación, 1 Gobierno, 2 Hábitat, 1 Salud, 3 Desarrollo Económico, 1 Ambiente, 4 para ferias de servicios y 1 mesa interinstitucional con los sectores de cultura, desarrollo económico, integración social, gobierno, educación y mujer. Se realizaron 16 jornadas de socialización con los siguientes sectores: Mujeres, 4 con MEBOG, 1 con Alcaldía Local Ciudad Bolívar, 2 con Secretaría de Seguridad y 7 con Mujeres de las localidades de Santa Fe,  Mártires, Chapinero y Fontibón, 1 con Comité de Lucha Contra la Trata de Personas. Se elaboró insumo para dar respuesta al seguimiento de la sentencia T594 de 2016, en el cual presenta un balance de las 21 jornadas de socialización de la PPASP que se efectuaron con la Policía Metropolitana de Bogotá a cierre del 2022. Se desarrolló una primera versión de los documentos de caracterización de la oferta de servicios de la ASP y el documento de transversalización laboral para mujeres en ASP</t>
  </si>
  <si>
    <t>No se programo para este periodo</t>
  </si>
  <si>
    <t>Desde transversalización de género: se concertaron los logros de transversalizacion de los 15 sectores para 2023. Se elaboró la propuesta de documento tècnico sobre Pautas para la Transversalización del Enfoque de Género, y participación en Mesa Modelo Integrado Planeación y Gestión. Sensibilización del 8M en 5 sectores de la administración. Informe Trazador Presupuestal 2022 corte 31 de diciembre. Participación y acompañamiento a las mesas, comités y comisiones de 10 sectores distritales. Acompañamiento técnico para la implementación del enfoque de género en 6 sectores distritales. Sensibilización a 9 entidades distritales. Se realizó la propuesta final de los Planes de Trabajo Sello Distrital de Igualdad de Género de las 25 entidades que hacen parte de la primera fase.
SDIG: versiones finales de diagnósticos institucionales de 25 entidades Distritales. Se socializaron y enviaron los diagnósticos institucionales y la propuesta de plan de trabajo a 25 entidades.  Se convocaron 35 entidades para la Fase 2. Autodiagnostico para sector privado aprobada y socializada con 13 empresas. Adhesiones de 5 empresas e IES al Pacto de Ciudad de Igualdad de Género. Evento de premiación de las entidades públicas Ranking del Sello En Igualdad y entrega de insignias de reconocimiento a 21 organizaciones del sector privado. Aplicación de la herramienta de autodiagnostico para 11 organizaciones del sector privado. Se implementaron talleres del portafolio a 51 personas. Se realizó desayuno de trabajo con el sector privado.	
En el marco de la implementación de 7 derechos de la PPMyEG se ha avanzado:
Paz: Articulación Consejo Distrital Paz, PDET, Mesa Enfoque Diferencial, Subcomité Memoria, JEP, Unidad Búsqueda Personas Desaparecidas. Alta Consejería Paz.  Informe GPAZ. Reportes PP Víctimas y Subcomité Memoria. 2 sensibilizaciones. Participación: Propuesta fortalecimiento CCM. Trabajo: Avance productos Plazas Mercado, PPASP y cartilla proceso disciplinario. Articulación SDMovilidad y AVANTIA. Salud: Articulación Plan Rescate, Comité Salud Mental, Mesa IVE, Política Salud Mental, Mesa Salud y Vida Mujeres, Mesa Prevención Maternidades Tempranas, Comité Lactancia Materna. Avance documento barreas acceso salud. 2 sensibilizaciones. Conmemoración 28 Mayo. Educación: Articulación Mesa prevención violencias género en Universidades, Atenea, C-40, SAmbiente. 3 sensibilizaciones. Presentación Sello a ASCUN. Avances conmemoración 21 Junio. Cultura: Documento comunicación actividades sexuales pagadas. Avance producto PP Lectura, Escritura y Oralidad. Articulación Smartfilms. 8 sensibilizaciones. Hábitat: Articulación interna e intersectorial temas POT. Bullets reglamentación POT. Documentos técnicos Sistema Cuidado. Avance cartilla estándares espaciales CIOM. Trabajo-Educación: 1 sensibilización 8M. Educación-Cultura: Articulación Agencia Atenea. Cultura-Salud: Articulación GIZ. Participación-Hábitat: Articulación mecanismo participación POT. 7Derechos: Revisión y retroalimentación acciones afirmativas en 25 planes de trabajo Sello en Igualdad. Avances actualización 7 documentos técnicos. Conmemoración 8M. Avance 7 documentos incidencia CCM</t>
  </si>
  <si>
    <t xml:space="preserve">Reporte de Mayo: Se realizó la propuesta final de los Planes de Trabajo Sello Distrital de Igualdad de Género de las 25 entidades que hacen parte de la primera fase. (SDP, SDIS, IDIPRON, SDH, SDMujer, SED, SDA, JJB, IDARTES,IDRD,SDCRD,IPES, SDDE, DASCD,SG, IDPAC, SDG, SDHT, UAESP, HAC, SDH, SJD, SDM, SDS, SDSCJ)
Acumulado: Articulación con la SDS, la Subred Integrada de Servicios de Salud Sur para la definición de acciones a implementar durante 2023 en el marco de la transversalización de género. Gestión Pública. Articulación con la Sec. General para incorporar el enfoque de género en la Política Publica de Acogida, Inclusión y Desarrollo para los Nuevos Bogotanos y Bogotanas. Construcción propuesta logros de Transversalización de los 15 sectores para el año 2023. Se realizó la propuesta final de los Planes de Trabajo Sello Distrital de Igualdad de Género de las 25 entidades que hacen parte de la primera fase. (SDP, SDIS, IDIPRON, SDH, SDMujer, SED, SDA, JJB, IDARTES,IDRD,SDCRD,IPES, SDDE, DASCD,SG, IDPAC, SDG, SDHT, UAESP, HAC, SDH, SJD, SDM, SDS, SDSCJ) </t>
  </si>
  <si>
    <t xml:space="preserve">Reporte de  mayo: Comisión Intersectorial Diferencial Poblacional del Distrito Capital, Comité Operativo Distrital para las Familias, Comisión Distrital de Seguridad, Convivencia y Comodidad en el Futbol en Bogotá, Mesa Intersectorial de Seguridad en Bicicleta, primera sesión Comisión Intersectorial de Mujeres y Unidad Técnica de Apoyo. 
Acumulado: Participación y acompañamiento tècnico para incoporar el enfoque de gènero en las mesas, comités y comisiones de los sectores del distrito: SALUD Acompañamiento a mesa del Plan Rescate, EDUCACIÓN Participación en X Congreso de orientación escolar. MOVILIDAD: Mesa Biciexperiencia IDRD. SEGURIDAD: Comisión Distrital de Seguridad, Convivencia y Comodidad en el Fútbol en Bogotá. SEGURIDAD-MOVILIDAD: Mesa de Seguridad de la Bicicleta. MUJER: primera sesión de Comisión Intersectorial de Mujeres y 5 sesiones de su Unidad Técnica de Apoyo. INTEGRACIÓN SOCIAL: Mesa técnica de Migrantes, Mesa técnica Comité Operativo Distrital para las Familias y Propuesta Producto Política Pública nuevos Bogotanos y Bogotanas. Comisión Intersectorial Diferencial Poblacional del Distrito Capital SALUD: Mesa Consejo Consultivo Salud mental, Definición y envío de responsabilidades de la SDMujer en el Plan Rescate por la salud de Bogotá, asistencia a Comité Distrital de Apoyo a la Lactancia Materna y reunión Unidad Técnica de Apoyo del comité de apoyo a la Lactancia Materna. DESARROLLO ECONÓMICO: Mesa de articulación Acuerdo 862. SEGURIDAD: Mesa Intersectorial de ciclistas y Evidencia Comisión de fútbol en Bogotá. </t>
  </si>
  <si>
    <t xml:space="preserve">
Reporte de mayo: sector: HAB: Concepto técnico sobre acoso laboral para Acueducto y Alcantarillado.
Acumulado:  Se acompañó técnicamente la incorporación del enfoque de género en los siguientes sectores GOBIERNO: Conceptos y acompañamiento técnico a la PP Distrital de Acogida, Inclusión y Desarrollo para los Nuevos Bogotanos y Bogotanas y Proceso de Participación. HACIENDA: Documento técnico Frases alusivas a los derechos de las mujeres. GESTIÓN PÚBLICA: Concepto técnico Lenguaje incluyente. Acompañamiento técnico para la implementación del enfoque de género en los sectores GESTIÓN PÚBLICA: Concepto Técnico sobre la Categoría III Reconocimiento a iniciativas y acciones afirmativas con enfoque de género en las entidades del Distrito, para la Gala de Reconocimiento liderado por el Departamento Administrativo del Servicio Civil Distrital. MOVILIDAD: Concepto Técnico Propuesta de ficha metodológica Capital Bus S.A.S vigencia 2023. HAB: Concepto técnico sobre acoso laboral para Acueducto y Alcantarillado. 
</t>
  </si>
  <si>
    <t xml:space="preserve">
Reporte de mayo: para este mes no se programaron avances 
Acumulado: Propuesta para Pautas para la Transversalización del Enfoque de Género. Mesa Modelo Integrado Planeación y Gestión</t>
  </si>
  <si>
    <t xml:space="preserve">Reporte de mayo: para este mes no se programaron avance
Acumulado: Informe del Trazador Presupuestal a 31 de diciembre de 2022. </t>
  </si>
  <si>
    <r>
      <t xml:space="preserve">
Reporte de mayo: GEP: Concepto Técnico Categoría III, Gala de Reconocimiento DASCD, HAB: Documento técnico con propuesta de sensibilizaciones dirigida al Acueducto y Alcantarillado.</t>
    </r>
    <r>
      <rPr>
        <sz val="11"/>
        <color rgb="FFFF0000"/>
        <rFont val="Times New Roman"/>
        <family val="1"/>
      </rPr>
      <t xml:space="preserve"> </t>
    </r>
    <r>
      <rPr>
        <sz val="11"/>
        <color rgb="FF000000"/>
        <rFont val="Times New Roman"/>
        <family val="1"/>
      </rPr>
      <t xml:space="preserve">INT: Propuesta de Cooperación Alemana. 
Acumulado: Se acompañó técnicamente la incorporación del enfoque de género en los siguientes sectores:EDUCACIÓN: Concepto técnico Ruta de Bienestar y acompañamiento Agencia Atenea. PLANEACIÓN: Diagnósticos sectoriales Plan de Ordenamiento Territorial sobre Casas de Igualdad de Oportunidades. HÁBITAT: Acciones para la Mesa de Acompañamiento Social de Vivienda Gratuita, Documento técnico con propuesta de sensibilizaciones dirigida al Acueducto y Alcantarillado.  
 SEGURIDAD: Concepto técnico Responsabilidad Penal Adolescente. Acompañamiento técnico para la implementación de acciones en el sector distrital CULTURA: Concepto Técnico para la Estrategia metodológica formulación Plan Especial de Salvaguardia (PES) cultura bogotana de los usos y disfrutes de la bicicleta.  GEP: Concepto Técnico Categoría III, Gala de Reconocimiento DASCD. </t>
    </r>
  </si>
  <si>
    <r>
      <t xml:space="preserve">MAYO: a) Se revisó el IX informe Bimensual del Convenio 819-2021, b) se socializaron los resultados de los diagnósticos institucionales y la propuesta de plan de trabajo a 3 entidades. c) se enviaron propuestas de planes de trabajo y diagnósticos institucionales a 25 entidades para su validación d) se realizó convocatoria a 35 entidades Distritales para la Fase 2.
</t>
    </r>
    <r>
      <rPr>
        <u/>
        <sz val="11"/>
        <color rgb="FF0D0D0D"/>
        <rFont val="Times New Roman"/>
        <family val="1"/>
      </rPr>
      <t xml:space="preserve">
</t>
    </r>
    <r>
      <rPr>
        <sz val="11"/>
        <color rgb="FF0D0D0D"/>
        <rFont val="Times New Roman"/>
        <family val="1"/>
      </rPr>
      <t xml:space="preserve">Acumulado: </t>
    </r>
    <r>
      <rPr>
        <u/>
        <sz val="11"/>
        <color rgb="FF0D0D0D"/>
        <rFont val="Times New Roman"/>
        <family val="1"/>
      </rPr>
      <t>Supervisión del Convenio 819-2021</t>
    </r>
    <r>
      <rPr>
        <sz val="11"/>
        <color rgb="FF0D0D0D"/>
        <rFont val="Times New Roman"/>
        <family val="1"/>
      </rPr>
      <t xml:space="preserve"> se revisaron los VII, VIII y IX Informes Bimensuales. </t>
    </r>
    <r>
      <rPr>
        <u/>
        <sz val="11"/>
        <color rgb="FF0D0D0D"/>
        <rFont val="Times New Roman"/>
        <family val="1"/>
      </rPr>
      <t>En el marco de la implementación del Sello de Igualdad de Género Distrital:</t>
    </r>
    <r>
      <rPr>
        <sz val="11"/>
        <color rgb="FF0D0D0D"/>
        <rFont val="Times New Roman"/>
        <family val="1"/>
      </rPr>
      <t xml:space="preserve"> a) De enero a marzo se cuenta con versiones finales de diagnósticos institucionales de 25 entidades Distritales. b) Se corroboró la asignación de puntaje de los diagnósticos institucionales de las entidades de los primeros 5 lugares del Ranking del Sello En Igualdad. c) De enero a marzo se realizaron los preparativos e implementación del evento de premiación de las entidades públicas de acuerdo a sus resultados del Ranking del Sello En Igualdad. d) Se realizó el alistamiento de insumos para la reuniones de socialización de resultados de los diagnósticos institucionales de 25 entidades e) Se socializaron los resultados de los diagnósticos institucionales y la propuesta de plan de trabajo a 25 entidades a través de reuniones y envío de documentos para su validación. f) se realizó convocatoria a 35 entidades Distritales para la Fase 2.</t>
    </r>
  </si>
  <si>
    <r>
      <t xml:space="preserve">MAYO: a) Se realizaron 5 reuniones de primer contacto b) 1 IES se adhirió al Pacto c) se desarrolló un desayuno de trabajo con empresas interesadas en el sello d) se realizó acompañamiento a la implementación del portafolio a 1 empresa e) se socializaron los resultados de la herramienta de autodiagnostico a 2 empresas f) se actualizaron 2 metodologias de sensibilización, g) se implementaron talleres a 51 personas.
Acumulado: </t>
    </r>
    <r>
      <rPr>
        <u/>
        <sz val="11"/>
        <color rgb="FF0D0D0D"/>
        <rFont val="Times New Roman"/>
        <family val="1"/>
      </rPr>
      <t>Acompañamiento técnico a ONU Mujeres durante el proceso de selección, retroalimentación y entrega de insumos al CNC consultora encargada de la implementación de la primera fase del Sello de Igualdad de Género Distrital-Sector privado</t>
    </r>
    <r>
      <rPr>
        <sz val="11"/>
        <color rgb="FF0D0D0D"/>
        <rFont val="Times New Roman"/>
        <family val="1"/>
      </rPr>
      <t>: a) Seguimiento al avance de la construcción propuesta metodológica de implementación del Sello de Igualdad de Género Distrital para el sector privado. b) Se cuenta con la versión aprobada de la herramienta de autodiagnostico para sector privado. c) El Centro Nacional de Consultoría realizó socialización de la propuesta metodológica del mecanismo con sector privado d)  Se realizó el evento de reconocimiento de 21 organizaciones privadas a través de la entrega de insignias del Sello En Igualdad. e) Se realizaron 6 reuniones de primer contacto con empresas, organizaciones y universidades interesadas en el sello,  f) 5 empresas, organizaciones e IES se adhidieron al Pacto de Ciudad de Igualdad de Género. g) se desarrolló un desayuno de trabajo con empresas interesadas en el sello. / En el marco de la implementación del portafolio de servicios: h) se realizó acompañamiento a 3 empresa, i) se aplicó la herramienta de autodiagnostico para 11 organizaciones del sector privado y revisión técnica de los resultados de 9 de estas, j) se socializaron los resultados de la herramienta de autodiagnostico a 3 empresa, y se gestionaron reuniones de socialización de resultados a 7 organizaciones, k) se actualizaron 2 metodologias de sensibilización y l) se implementaron talleres a 51 personas.</t>
    </r>
  </si>
  <si>
    <t>a Mayo: Concertación y monitoreo a los reportes de logros de transversalización de género para 15 sectores. Propuestas de planes de trabajo para Sello Distrital de Igualdad de Género en 25 entidades de la primera fase. Participación y acompañamiento técnico a 6 mesas, comités y comisiones del distrito. Acompañamiento técnico para la implementación del enfoque de género en 15 sectores distritales. Sensibilización a 9 entidades del distrito, realización de primera sesión de la Comisión Intersectorial de Mujeres -CIM y quinta de su UTA
SDIG: versiones finales de diagnósticos institucionales de 25 entidades Distritales. Se socializaron y enviaron los diagnósticos institucionales y la propuesta de plan de trabajo a 25 entidades.  se convocaron 35 entidades para la Fase 2. Autodiagnostico para sector privado aprobada y socializada con 13 empresas. Adhesiones de 5 empresas e IES al Pacto de Ciudad de Igualdad de Género. Evento de premiación de las entidades públicas de acuerdo a los resultados del Ranking del Sello En Igualdad y entrega de insignias de reconocimiento a 21 organizaciones del sector privado. Aplicación de la herramienta de autodiagnostico para 11 organizaciones del sector privado. Se implementaron talleres del portafolio a 51 personas. Se realizó desayuno de trabajo con el sector privado.</t>
  </si>
  <si>
    <r>
      <t>Paz:</t>
    </r>
    <r>
      <rPr>
        <sz val="11"/>
        <color rgb="FF000000"/>
        <rFont val="Times New Roman"/>
        <family val="1"/>
      </rPr>
      <t xml:space="preserve"> Articulación interna e intersectorial temas de paz. Informe GPAZ. Reportes PP Víctimas y Subcomité Memoria. 2 sensibilizaciones. </t>
    </r>
    <r>
      <rPr>
        <u/>
        <sz val="11"/>
        <color rgb="FF000000"/>
        <rFont val="Times New Roman"/>
        <family val="1"/>
      </rPr>
      <t>Participación:</t>
    </r>
    <r>
      <rPr>
        <sz val="11"/>
        <color rgb="FF000000"/>
        <rFont val="Times New Roman"/>
        <family val="1"/>
      </rPr>
      <t xml:space="preserve"> Propuesta fortalecimiento CCM. </t>
    </r>
    <r>
      <rPr>
        <u/>
        <sz val="11"/>
        <color rgb="FF000000"/>
        <rFont val="Times New Roman"/>
        <family val="1"/>
      </rPr>
      <t>Trabajo:</t>
    </r>
    <r>
      <rPr>
        <sz val="11"/>
        <color rgb="FF000000"/>
        <rFont val="Times New Roman"/>
        <family val="1"/>
      </rPr>
      <t xml:space="preserve"> Avance productos Plazas Mercado, PPASP y cartilla proceso disciplinario. Articulación SDMovilidad y AVANTIA. </t>
    </r>
    <r>
      <rPr>
        <u/>
        <sz val="11"/>
        <color rgb="FF000000"/>
        <rFont val="Times New Roman"/>
        <family val="1"/>
      </rPr>
      <t>Salud:</t>
    </r>
    <r>
      <rPr>
        <sz val="11"/>
        <color rgb="FF000000"/>
        <rFont val="Times New Roman"/>
        <family val="1"/>
      </rPr>
      <t xml:space="preserve"> Articulación interna e intersectorial temas salud. Avance documento barreas acceso salud. 2 sensibilizaciones. Conmemoración 28 Mayo. </t>
    </r>
    <r>
      <rPr>
        <u/>
        <sz val="11"/>
        <color rgb="FF000000"/>
        <rFont val="Times New Roman"/>
        <family val="1"/>
      </rPr>
      <t>Educación:</t>
    </r>
    <r>
      <rPr>
        <sz val="11"/>
        <color rgb="FF000000"/>
        <rFont val="Times New Roman"/>
        <family val="1"/>
      </rPr>
      <t xml:space="preserve"> Articulación Mesa prevención violencias género en Universidades, Atenea, C-40, SAmbiente. 3 sensibilizaciones. Presentación Sello a ASCUN. Avances conmemoración 21 Junio. </t>
    </r>
    <r>
      <rPr>
        <u/>
        <sz val="11"/>
        <color rgb="FF000000"/>
        <rFont val="Times New Roman"/>
        <family val="1"/>
      </rPr>
      <t>Cultura:</t>
    </r>
    <r>
      <rPr>
        <sz val="11"/>
        <color rgb="FF000000"/>
        <rFont val="Times New Roman"/>
        <family val="1"/>
      </rPr>
      <t xml:space="preserve"> Documento comunicación actividades sexuales pagadas. Avance producto PP Lectura, Escritura y Oralidad. Articulación Smartfilms. 8 sensibilizaciones. </t>
    </r>
    <r>
      <rPr>
        <u/>
        <sz val="11"/>
        <color rgb="FF000000"/>
        <rFont val="Times New Roman"/>
        <family val="1"/>
      </rPr>
      <t>Hábitat:</t>
    </r>
    <r>
      <rPr>
        <sz val="11"/>
        <color rgb="FF000000"/>
        <rFont val="Times New Roman"/>
        <family val="1"/>
      </rPr>
      <t xml:space="preserve"> Articulación interna e intersectorial temas POT. Bullets reglamentación POT. Documentos técnicos Sistema Cuidado. Avance cartilla estándares espaciales CIOM. </t>
    </r>
    <r>
      <rPr>
        <u/>
        <sz val="11"/>
        <color rgb="FF000000"/>
        <rFont val="Times New Roman"/>
        <family val="1"/>
      </rPr>
      <t>Trabajo-Educación</t>
    </r>
    <r>
      <rPr>
        <sz val="11"/>
        <color rgb="FF000000"/>
        <rFont val="Times New Roman"/>
        <family val="1"/>
      </rPr>
      <t xml:space="preserve">: 1 sensibilización 8M. </t>
    </r>
    <r>
      <rPr>
        <u/>
        <sz val="11"/>
        <color rgb="FF000000"/>
        <rFont val="Times New Roman"/>
        <family val="1"/>
      </rPr>
      <t>Educación-Cultura</t>
    </r>
    <r>
      <rPr>
        <sz val="11"/>
        <color rgb="FF000000"/>
        <rFont val="Times New Roman"/>
        <family val="1"/>
      </rPr>
      <t xml:space="preserve">: Articulación Agencia Atenea. </t>
    </r>
    <r>
      <rPr>
        <u/>
        <sz val="11"/>
        <color rgb="FF000000"/>
        <rFont val="Times New Roman"/>
        <family val="1"/>
      </rPr>
      <t>Cultura-Salud</t>
    </r>
    <r>
      <rPr>
        <sz val="11"/>
        <color rgb="FF000000"/>
        <rFont val="Times New Roman"/>
        <family val="1"/>
      </rPr>
      <t xml:space="preserve">: Articulación GIZ. </t>
    </r>
    <r>
      <rPr>
        <u/>
        <sz val="11"/>
        <color rgb="FF000000"/>
        <rFont val="Times New Roman"/>
        <family val="1"/>
      </rPr>
      <t>Participación-Hábitat</t>
    </r>
    <r>
      <rPr>
        <sz val="11"/>
        <color rgb="FF000000"/>
        <rFont val="Times New Roman"/>
        <family val="1"/>
      </rPr>
      <t xml:space="preserve">: Articulación mecanismo participación POT. </t>
    </r>
    <r>
      <rPr>
        <u/>
        <sz val="11"/>
        <color rgb="FF000000"/>
        <rFont val="Times New Roman"/>
        <family val="1"/>
      </rPr>
      <t>7Derechos</t>
    </r>
    <r>
      <rPr>
        <sz val="11"/>
        <color rgb="FF000000"/>
        <rFont val="Times New Roman"/>
        <family val="1"/>
      </rPr>
      <t>: Revisión y retroalimentación acciones afirmativas en 25 planes de trabajo Sello. Avances actualización 7 documentos técnicos. Conmemoración 8M. Avance 7 documentos incidencia CCM</t>
    </r>
  </si>
  <si>
    <r>
      <t xml:space="preserve">Mayo: </t>
    </r>
    <r>
      <rPr>
        <u/>
        <sz val="11"/>
        <color rgb="FF000000"/>
        <rFont val="Times New Roman"/>
        <family val="1"/>
      </rPr>
      <t>Paz:</t>
    </r>
    <r>
      <rPr>
        <sz val="11"/>
        <color rgb="FF000000"/>
        <rFont val="Times New Roman"/>
        <family val="1"/>
      </rPr>
      <t xml:space="preserve"> Articulación intersectorial Mesa Enfoque Diferencial Mujeres Víctimas, Alta Consejería Víctimas. </t>
    </r>
    <r>
      <rPr>
        <u/>
        <sz val="11"/>
        <color rgb="FF000000"/>
        <rFont val="Times New Roman"/>
        <family val="1"/>
      </rPr>
      <t>Participación-Hábitat</t>
    </r>
    <r>
      <rPr>
        <sz val="11"/>
        <color rgb="FF000000"/>
        <rFont val="Times New Roman"/>
        <family val="1"/>
      </rPr>
      <t xml:space="preserve">: Articulación Sistema Participación POT y Mesa Focal Plan Maestro Sistema Cuidado. </t>
    </r>
    <r>
      <rPr>
        <u/>
        <sz val="11"/>
        <color rgb="FF000000"/>
        <rFont val="Times New Roman"/>
        <family val="1"/>
      </rPr>
      <t>Trabajo:</t>
    </r>
    <r>
      <rPr>
        <sz val="11"/>
        <color rgb="FF000000"/>
        <rFont val="Times New Roman"/>
        <family val="1"/>
      </rPr>
      <t xml:space="preserve"> Articulación SDMovilidad y AVANTIA para socializar plan de trabajo investigación barreras de género sector transporte. </t>
    </r>
    <r>
      <rPr>
        <u/>
        <sz val="11"/>
        <color rgb="FF000000"/>
        <rFont val="Times New Roman"/>
        <family val="1"/>
      </rPr>
      <t>Salud</t>
    </r>
    <r>
      <rPr>
        <sz val="11"/>
        <color rgb="FF000000"/>
        <rFont val="Times New Roman"/>
        <family val="1"/>
      </rPr>
      <t xml:space="preserve">: Articulación Mesa IVE para diseñar estrategia comunicaciones, Comité Salud Mental, Mesa Prevención Maternidad y Paternidad Temprana, Comité Lactancia Materna, Plan Rescate. Propuesta plan acción Mesa Prevención Maternidades Tempranas. </t>
    </r>
    <r>
      <rPr>
        <u/>
        <sz val="11"/>
        <color rgb="FF000000"/>
        <rFont val="Times New Roman"/>
        <family val="1"/>
      </rPr>
      <t>Educación</t>
    </r>
    <r>
      <rPr>
        <sz val="11"/>
        <color rgb="FF000000"/>
        <rFont val="Times New Roman"/>
        <family val="1"/>
      </rPr>
      <t xml:space="preserve">: Recolección información Agencia Atenea para producto en corresponsabilidad en PP Educativa. Articulación Subsecretaría identificación oferta servicios SDMujer derecho educación, SDAmbiente y C-40, Dirección Enfoque Diferencial. Aportes convocatoria C-40. Realización 1 Mesa Universidades prevención violencias género. Propuesta integración Sello en Igualdad y Estrategia Universidades. Presentación Sello a ASCUN. </t>
    </r>
    <r>
      <rPr>
        <u/>
        <sz val="11"/>
        <color rgb="FF000000"/>
        <rFont val="Times New Roman"/>
        <family val="1"/>
      </rPr>
      <t>Cultura</t>
    </r>
    <r>
      <rPr>
        <sz val="11"/>
        <color rgb="FF000000"/>
        <rFont val="Times New Roman"/>
        <family val="1"/>
      </rPr>
      <t xml:space="preserve">: Articulación Smartfilms. Articulación interna producto PP Lectura, Escritura y Oralidad. </t>
    </r>
    <r>
      <rPr>
        <u/>
        <sz val="11"/>
        <color rgb="FF000000"/>
        <rFont val="Times New Roman"/>
        <family val="1"/>
      </rPr>
      <t>Cultura-Salud</t>
    </r>
    <r>
      <rPr>
        <sz val="11"/>
        <color rgb="FF000000"/>
        <rFont val="Times New Roman"/>
        <family val="1"/>
      </rPr>
      <t xml:space="preserve">: Propuesta articulación GIZ derechos sexuales población migrante. </t>
    </r>
    <r>
      <rPr>
        <u/>
        <sz val="11"/>
        <color rgb="FF000000"/>
        <rFont val="Times New Roman"/>
        <family val="1"/>
      </rPr>
      <t>Hábitat</t>
    </r>
    <r>
      <rPr>
        <sz val="11"/>
        <color rgb="FF000000"/>
        <rFont val="Times New Roman"/>
        <family val="1"/>
      </rPr>
      <t xml:space="preserve">: Avance cartilla divulgación Estándar Calidad Espacial CIOM. Balance proceso reglamentación POT en 2023. Articulación Dirección Cuidado para continuar instrumentos  reglamentación POT. </t>
    </r>
    <r>
      <rPr>
        <u/>
        <sz val="11"/>
        <color rgb="FF000000"/>
        <rFont val="Times New Roman"/>
        <family val="1"/>
      </rPr>
      <t>7Derechos</t>
    </r>
    <r>
      <rPr>
        <sz val="11"/>
        <color rgb="FF000000"/>
        <rFont val="Times New Roman"/>
        <family val="1"/>
      </rPr>
      <t>: Ajustes acciones afirmativas catálogo Sello en Igualdad.
Acumulado:  Paz: Articulación intersectorial: Trazador presupuestal paz, Alta Consejería Paz, JEP, Agencia Nal. Reincorporación, Unidad Búsqueda Personas Desaparecidas, Consejo Distrital Paz, PDET, Mesa Enfoque Diferencial, Subcomité Memoria, Sistema Integral Paz. Socialización GPAZ. Reportes seguimiento Política Víctimas y Subcomité Memoria. Participación: Propuesta fortalecimiento CCM. Trabajo: Articulación SDMovilidad y AVANTIA. Articulación interna y avances productos PPASP y Acuerdo Plazas Mercado. Avances cartilla proceso disciplinario enfoque género. Salud: Avance documento barreras acceso salud. Articulación interna e intersectorial: Comité Salud, Política Salud Mental, Plan Rescate, Mesa Intersectorial IVE, Comité Salud Mental, Mesa Salud y Vida Mujeres, Mesa Prevención Maternidades Tempranas, Comité Lactancia Materna. Evento sentencia C-055/2022. Educación: Articulación Mesa prevención y atención violencias género Instituciones Educación Superior, Agencia Atenea, SAmbiente, SEducación, C-40. Avance producto PP Educativa. Presentación Sello a universidades ASCUN. Cultura: Documento orientaciones buenas prácticas comunicativas Actividades Sexuales Pagadas. Avance documento análisis mujeres en cultura escrita. Articulación Smartfilms. Hábitat: Audiencia Concejo vivienda digna mujeres. Bullets reglamentación POT. Insumos documentos técnicos y articulación Sistema Cuidado en POT. Avance cartilla divulgación Estándar Calidad Espacial CIOM. Cultura-Salud: Articulación GIZ derechos sexuales migrantes. Participación-Hábitat: Articulación mecanismo participativo CCM en POT y Mesa Focal Plan Maestro Sistema Cuidado. 7Derechos: Avances actualización 7 documentos técnicos. Revisión y retroalimentación acciones afirmativas Planes Trabajo Sello En Igualdad</t>
    </r>
  </si>
  <si>
    <t xml:space="preserve">Mayo: Esta actividad no se programó para el mes de mayo, por lo tanto no se reporta avance en este periodo. </t>
  </si>
  <si>
    <r>
      <t xml:space="preserve">Mayo: </t>
    </r>
    <r>
      <rPr>
        <u/>
        <sz val="11"/>
        <color rgb="FF000000"/>
        <rFont val="Times New Roman"/>
        <family val="1"/>
      </rPr>
      <t>Paz:</t>
    </r>
    <r>
      <rPr>
        <sz val="11"/>
        <color rgb="FF000000"/>
        <rFont val="Times New Roman"/>
        <family val="1"/>
      </rPr>
      <t xml:space="preserve"> 1 conversatorio Mujeres, Deseo y Café sobre derecho a la paz con talento humano SDMujer sobre mujeres que buscan personas desaparecidas. 1 sensibilización sobre PPMyEG y el derecho a la paz a equipo Unidad Búsqueda Personas Desaparecidas Bogotá- Cundinamarca. </t>
    </r>
    <r>
      <rPr>
        <u/>
        <sz val="11"/>
        <color rgb="FF000000"/>
        <rFont val="Times New Roman"/>
        <family val="1"/>
      </rPr>
      <t>Participación</t>
    </r>
    <r>
      <rPr>
        <sz val="11"/>
        <color rgb="FF000000"/>
        <rFont val="Times New Roman"/>
        <family val="1"/>
      </rPr>
      <t xml:space="preserve">: Metodología propuesta fortalecimiento al CCM. Metodología taller participación mujeres habitantes calle. </t>
    </r>
    <r>
      <rPr>
        <u/>
        <sz val="11"/>
        <color rgb="FF000000"/>
        <rFont val="Times New Roman"/>
        <family val="1"/>
      </rPr>
      <t>Educación</t>
    </r>
    <r>
      <rPr>
        <sz val="11"/>
        <color rgb="FF000000"/>
        <rFont val="Times New Roman"/>
        <family val="1"/>
      </rPr>
      <t xml:space="preserve">: Reunión Agencia Atenea propuesta sensibilización población beneficiaria. </t>
    </r>
    <r>
      <rPr>
        <u/>
        <sz val="11"/>
        <color rgb="FF000000"/>
        <rFont val="Times New Roman"/>
        <family val="1"/>
      </rPr>
      <t>Cultura</t>
    </r>
    <r>
      <rPr>
        <sz val="11"/>
        <color rgb="FF000000"/>
        <rFont val="Times New Roman"/>
        <family val="1"/>
      </rPr>
      <t xml:space="preserve">: 1 sensibilización Comunicación no Sexista a SDHábitat. 1 sensibilización Hombres y Masculinidades a Terpel. 3 sensibilizaciones Derecho a la cultura y producción cortos cinematográficos a ciudadanía en CIOM San Cristóbal y Santa Fe, en articulación con Smartfilms. </t>
    </r>
    <r>
      <rPr>
        <u/>
        <sz val="11"/>
        <color rgb="FF000000"/>
        <rFont val="Times New Roman"/>
        <family val="1"/>
      </rPr>
      <t>7Derechos</t>
    </r>
    <r>
      <rPr>
        <sz val="11"/>
        <color rgb="FF000000"/>
        <rFont val="Times New Roman"/>
        <family val="1"/>
      </rPr>
      <t xml:space="preserve">: Reunión CCM para presentar propuesta fortalecimiento. 7 documentos técnicos preliminares incidencia CCM. 
Acumulado: Paz: 1 sensibilización a talento humano SDMujer. 1 sensibilización a Unidad Búsqueda Personas Desaparecidas. Participación: Metodología propuesta fortalecimiento a CCM. Metodología taller participación mujeres habitantes calle. Trabajo-Educación: 1 taller sensibilización a talento humano SDMujer 8M y derechos mujeres. Educación: 1 sensibilización funcionariado ICFES. 2 Espacios de información estrategia IES con: UniClaretiana y UNAD. Cultura: 5 sensibilizaciones funcionariado: Subred Sur Servicios Salud, talento humano SDMujer, equipo GIZ, servicios salud mujeres, SDHábitat. 1 sensibilización empresa privada. 3 sensibilizaciones a ciudadanía. Salud: 1 sensibilización funcionariado DASCD, 1 sensibilización ciudadanía a alumnado Universidad Juan N Corpas. Educación-Cultura: Articulación y propuesta Agencia Atenea para sensibilización ciudadanía. 7Derechos: Reunión CCM para presentar propuesta fortalecimiento. 7 documentos técnicos preliminares incidencia CCM.
</t>
    </r>
  </si>
  <si>
    <r>
      <t>Mayo: 28 Mayo:</t>
    </r>
    <r>
      <rPr>
        <u/>
        <sz val="11"/>
        <color rgb="FF000000"/>
        <rFont val="Times New Roman"/>
        <family val="1"/>
      </rPr>
      <t xml:space="preserve"> Salud:</t>
    </r>
    <r>
      <rPr>
        <sz val="11"/>
        <color rgb="FF000000"/>
        <rFont val="Times New Roman"/>
        <family val="1"/>
      </rPr>
      <t xml:space="preserve">: Documento de sentido. Piezas comunicativas. Articulación IDRD preparación evento. Bullets y conversatorio DASCD "Mujer, haz valer tus derechos”. Evento conmemoración - Feria Servicios Manzana Cuidado Engativá.             
21 Junio: </t>
    </r>
    <r>
      <rPr>
        <u/>
        <sz val="11"/>
        <color rgb="FF000000"/>
        <rFont val="Times New Roman"/>
        <family val="1"/>
      </rPr>
      <t>Educación:</t>
    </r>
    <r>
      <rPr>
        <sz val="11"/>
        <color rgb="FF000000"/>
        <rFont val="Times New Roman"/>
        <family val="1"/>
      </rPr>
      <t xml:space="preserve"> Alistamiento conmemoración: Diseño propuesta conmemoración. Preliminar documento de sentido. Propuesta evento conmemoración. Articulación Politécnico Gran Colombiano para alistamiento evento conmemoración.
Acumulado: 8Marzo: 7Derechos: Identificación logros Administración Distrital en garantía derechos a mujeres. Documento de sentido. Piezas comunicativas. Articulación interna y apoyo evento conmemoración distrital. Trabajo-Educación: Metodología y PPT sensibilización 8M. 28 Mayo: Salud:: Documento de sentido. Piezas comunicativas. Articulación IDRD preparación evento. Bullets y conversatorio DASCD "Mujer, haz valer tus derechos”. Evento conmemoración - Feria Servicios Manzana Cuidado Engativá.
21 Junio: Educación: Alistamiento conmemoración: Diseño propuesta conmemoración. Preliminar documento de sentido. Propuesta evento conmemoración. Articulación Politécnico Gran Colombiano para alistamiento evento conmemoración.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</si>
</sst>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s>
  <fonts count="5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color theme="1"/>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color theme="0"/>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sz val="10"/>
      <color rgb="FF000000"/>
      <name val="Times New Roman"/>
      <family val="1"/>
    </font>
    <font>
      <sz val="11"/>
      <color rgb="FF000000"/>
      <name val="Calibri"/>
      <family val="2"/>
      <scheme val="minor"/>
    </font>
    <font>
      <b/>
      <sz val="18"/>
      <color theme="0" tint="-0.34998626667073579"/>
      <name val="Calibri"/>
      <family val="2"/>
      <scheme val="minor"/>
    </font>
    <font>
      <b/>
      <sz val="12"/>
      <color theme="1"/>
      <name val="Times New Roman"/>
      <family val="1"/>
    </font>
    <font>
      <b/>
      <sz val="11"/>
      <color rgb="FFA6A6A6"/>
      <name val="Times New Roman"/>
      <family val="1"/>
    </font>
    <font>
      <b/>
      <sz val="11"/>
      <color theme="0" tint="-0.34998626667073579"/>
      <name val="Times New Roman"/>
      <family val="1"/>
    </font>
    <font>
      <b/>
      <u/>
      <sz val="11"/>
      <color rgb="FF000000"/>
      <name val="Times New Roman"/>
      <family val="1"/>
    </font>
    <font>
      <b/>
      <i/>
      <sz val="11"/>
      <color rgb="FF000000"/>
      <name val="Times New Roman"/>
      <family val="1"/>
    </font>
    <font>
      <u/>
      <sz val="11"/>
      <color rgb="FF000000"/>
      <name val="Times New Roman"/>
      <family val="1"/>
    </font>
    <font>
      <b/>
      <sz val="11"/>
      <color indexed="81"/>
      <name val="Tahoma"/>
      <family val="2"/>
    </font>
    <font>
      <sz val="11"/>
      <color indexed="81"/>
      <name val="Tahoma"/>
      <family val="2"/>
    </font>
    <font>
      <sz val="11"/>
      <color rgb="FF0D0D0D"/>
      <name val="Times New Roman"/>
      <family val="1"/>
    </font>
    <font>
      <u/>
      <sz val="11"/>
      <color rgb="FF0D0D0D"/>
      <name val="Times New Roman"/>
      <family val="1"/>
    </font>
    <font>
      <sz val="11"/>
      <color theme="1" tint="4.9989318521683403E-2"/>
      <name val="Times New Roman"/>
      <family val="1"/>
    </font>
  </fonts>
  <fills count="2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6"/>
        <bgColor indexed="64"/>
      </patternFill>
    </fill>
    <fill>
      <patternFill patternType="solid">
        <fgColor rgb="FFFFFFFF"/>
        <bgColor rgb="FF000000"/>
      </patternFill>
    </fill>
    <fill>
      <patternFill patternType="solid">
        <fgColor theme="0"/>
        <bgColor rgb="FF00000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indexed="64"/>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s>
  <cellStyleXfs count="34">
    <xf numFmtId="0" fontId="0" fillId="0" borderId="0"/>
    <xf numFmtId="0" fontId="20" fillId="3" borderId="67" applyNumberFormat="0" applyAlignment="0" applyProtection="0"/>
    <xf numFmtId="49" fontId="21" fillId="0" borderId="0" applyFill="0" applyBorder="0" applyProtection="0">
      <alignment horizontal="left" vertical="center"/>
    </xf>
    <xf numFmtId="0" fontId="22" fillId="4" borderId="68" applyNumberFormat="0" applyFont="0" applyFill="0" applyAlignment="0"/>
    <xf numFmtId="0" fontId="22" fillId="4" borderId="69" applyNumberFormat="0" applyFont="0" applyFill="0" applyAlignment="0"/>
    <xf numFmtId="0" fontId="24" fillId="5" borderId="0" applyNumberFormat="0" applyProtection="0">
      <alignment horizontal="left" wrapText="1" indent="4"/>
    </xf>
    <xf numFmtId="0" fontId="25" fillId="5" borderId="0" applyNumberFormat="0" applyProtection="0">
      <alignment horizontal="left" wrapText="1" indent="4"/>
    </xf>
    <xf numFmtId="0" fontId="23"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2"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2"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5" fillId="0" borderId="0" applyFill="0" applyBorder="0">
      <alignment wrapText="1"/>
    </xf>
    <xf numFmtId="0" fontId="26" fillId="0" borderId="0"/>
    <xf numFmtId="0" fontId="30" fillId="5" borderId="0" applyNumberFormat="0" applyBorder="0" applyProtection="0">
      <alignment horizontal="left" indent="1"/>
    </xf>
  </cellStyleXfs>
  <cellXfs count="772">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6"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0"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1"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1"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2" fillId="0" borderId="0" xfId="0" applyFont="1" applyAlignment="1">
      <alignment vertical="center"/>
    </xf>
    <xf numFmtId="0" fontId="34" fillId="9" borderId="22" xfId="0" applyFont="1" applyFill="1" applyBorder="1" applyAlignment="1">
      <alignment vertical="center"/>
    </xf>
    <xf numFmtId="0" fontId="34" fillId="9" borderId="23" xfId="0" applyFont="1" applyFill="1" applyBorder="1" applyAlignment="1">
      <alignment vertical="center"/>
    </xf>
    <xf numFmtId="0" fontId="34" fillId="9" borderId="0" xfId="0" applyFont="1" applyFill="1" applyAlignment="1">
      <alignment vertical="center"/>
    </xf>
    <xf numFmtId="0" fontId="34" fillId="9" borderId="24" xfId="0" applyFont="1" applyFill="1" applyBorder="1" applyAlignment="1">
      <alignment vertical="center"/>
    </xf>
    <xf numFmtId="0" fontId="34" fillId="9" borderId="3" xfId="0" applyFont="1" applyFill="1" applyBorder="1" applyAlignment="1">
      <alignment vertical="center"/>
    </xf>
    <xf numFmtId="0" fontId="34" fillId="9" borderId="25" xfId="0" applyFont="1" applyFill="1" applyBorder="1" applyAlignment="1">
      <alignment vertical="center"/>
    </xf>
    <xf numFmtId="0" fontId="34" fillId="9"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32" fillId="0" borderId="1" xfId="28" applyNumberFormat="1" applyFont="1" applyBorder="1" applyAlignment="1">
      <alignment vertical="center"/>
    </xf>
    <xf numFmtId="9" fontId="32" fillId="0" borderId="1" xfId="28" applyFont="1" applyBorder="1" applyAlignment="1">
      <alignment vertical="center"/>
    </xf>
    <xf numFmtId="0" fontId="12" fillId="9" borderId="10" xfId="0" applyFont="1" applyFill="1" applyBorder="1" applyAlignment="1">
      <alignment horizontal="center" vertical="center" wrapText="1"/>
    </xf>
    <xf numFmtId="0" fontId="35" fillId="9" borderId="1" xfId="0" applyFont="1" applyFill="1" applyBorder="1" applyAlignment="1">
      <alignment horizontal="center" vertical="center"/>
    </xf>
    <xf numFmtId="0" fontId="32" fillId="0" borderId="0" xfId="0" applyFont="1" applyAlignment="1">
      <alignment horizontal="center" vertical="center"/>
    </xf>
    <xf numFmtId="0" fontId="36" fillId="0" borderId="1" xfId="0" applyFont="1" applyBorder="1" applyAlignment="1">
      <alignment vertical="center"/>
    </xf>
    <xf numFmtId="0" fontId="35"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6" fillId="0" borderId="0" xfId="0" applyFont="1" applyAlignment="1">
      <alignment vertical="center"/>
    </xf>
    <xf numFmtId="0" fontId="34" fillId="0" borderId="0" xfId="0" applyFont="1" applyAlignment="1">
      <alignment horizontal="left" vertical="center"/>
    </xf>
    <xf numFmtId="0" fontId="34"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4" fillId="21" borderId="1" xfId="0" applyFont="1" applyFill="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11" fillId="19" borderId="1" xfId="0" applyFont="1" applyFill="1" applyBorder="1" applyAlignment="1">
      <alignment horizontal="left" vertical="center" wrapText="1"/>
    </xf>
    <xf numFmtId="0" fontId="34" fillId="0" borderId="10" xfId="0" applyFont="1" applyBorder="1" applyAlignment="1">
      <alignment horizontal="left" vertical="center" wrapText="1"/>
    </xf>
    <xf numFmtId="0" fontId="32"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31"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2"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3" xfId="28" applyFont="1" applyBorder="1" applyAlignment="1">
      <alignment vertical="center"/>
    </xf>
    <xf numFmtId="9" fontId="20" fillId="0" borderId="34"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0" fillId="0" borderId="2" xfId="28" applyFont="1" applyBorder="1" applyAlignment="1">
      <alignment vertical="center"/>
    </xf>
    <xf numFmtId="0" fontId="12" fillId="9" borderId="2" xfId="0" applyFont="1" applyFill="1" applyBorder="1" applyAlignment="1">
      <alignment horizontal="center" vertical="center" wrapText="1"/>
    </xf>
    <xf numFmtId="9" fontId="34" fillId="9" borderId="1" xfId="28" applyFont="1" applyFill="1" applyBorder="1" applyAlignment="1">
      <alignment horizontal="center" vertical="center" wrapText="1"/>
    </xf>
    <xf numFmtId="9" fontId="32" fillId="0" borderId="0" xfId="28" applyFont="1" applyAlignment="1">
      <alignment vertical="center"/>
    </xf>
    <xf numFmtId="0" fontId="34" fillId="21" borderId="1" xfId="0" applyFont="1" applyFill="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left" vertical="center" wrapText="1"/>
    </xf>
    <xf numFmtId="178" fontId="17" fillId="0" borderId="1" xfId="14" applyNumberFormat="1" applyFont="1" applyBorder="1" applyAlignment="1">
      <alignment vertical="center"/>
    </xf>
    <xf numFmtId="178" fontId="13" fillId="22" borderId="1" xfId="14" applyNumberFormat="1" applyFont="1" applyFill="1" applyBorder="1" applyAlignment="1">
      <alignment horizontal="center" vertical="center"/>
    </xf>
    <xf numFmtId="0" fontId="13" fillId="0" borderId="10" xfId="0" applyFont="1" applyBorder="1" applyAlignment="1">
      <alignment horizontal="left" vertical="center" wrapText="1"/>
    </xf>
    <xf numFmtId="0" fontId="12" fillId="19" borderId="77" xfId="22" applyFont="1" applyFill="1" applyBorder="1" applyAlignment="1">
      <alignment vertical="center" wrapText="1"/>
    </xf>
    <xf numFmtId="0" fontId="12" fillId="19" borderId="78" xfId="22" applyFont="1" applyFill="1" applyBorder="1" applyAlignment="1">
      <alignment vertical="center" wrapText="1"/>
    </xf>
    <xf numFmtId="9" fontId="11" fillId="0" borderId="1" xfId="28" applyFont="1" applyBorder="1" applyAlignment="1">
      <alignment horizontal="center" vertical="center" wrapText="1"/>
    </xf>
    <xf numFmtId="9" fontId="38" fillId="0" borderId="79" xfId="29" applyFont="1" applyFill="1" applyBorder="1" applyAlignment="1" applyProtection="1">
      <alignment horizontal="center" vertical="center" wrapText="1"/>
      <protection locked="0"/>
    </xf>
    <xf numFmtId="167" fontId="32" fillId="0" borderId="1" xfId="11" applyFont="1" applyFill="1" applyBorder="1" applyAlignment="1">
      <alignment horizontal="center" vertical="center" wrapText="1"/>
    </xf>
    <xf numFmtId="0" fontId="32" fillId="0" borderId="1" xfId="11"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9" fontId="32" fillId="0" borderId="1" xfId="28" applyFont="1" applyFill="1" applyBorder="1" applyAlignment="1">
      <alignment horizontal="center" vertical="center"/>
    </xf>
    <xf numFmtId="0" fontId="11" fillId="0" borderId="10" xfId="0" applyFont="1" applyBorder="1" applyAlignment="1">
      <alignment horizontal="center" vertical="center" wrapText="1"/>
    </xf>
    <xf numFmtId="173" fontId="20" fillId="0" borderId="32" xfId="10" applyNumberFormat="1" applyFont="1" applyFill="1" applyBorder="1" applyAlignment="1">
      <alignment vertical="center"/>
    </xf>
    <xf numFmtId="173" fontId="20" fillId="0" borderId="4" xfId="10" applyNumberFormat="1" applyFont="1" applyFill="1" applyBorder="1" applyAlignment="1">
      <alignment vertical="center"/>
    </xf>
    <xf numFmtId="173" fontId="20" fillId="0" borderId="8" xfId="10" applyNumberFormat="1" applyFont="1" applyFill="1" applyBorder="1" applyAlignment="1">
      <alignment vertical="center"/>
    </xf>
    <xf numFmtId="173" fontId="20" fillId="0" borderId="1" xfId="10" applyNumberFormat="1" applyFont="1" applyFill="1" applyBorder="1" applyAlignment="1">
      <alignment vertical="center"/>
    </xf>
    <xf numFmtId="173" fontId="20" fillId="0" borderId="31" xfId="10" applyNumberFormat="1" applyFont="1" applyFill="1" applyBorder="1" applyAlignment="1">
      <alignment vertical="center"/>
    </xf>
    <xf numFmtId="173" fontId="20" fillId="0" borderId="19" xfId="10" applyNumberFormat="1" applyFont="1" applyFill="1" applyBorder="1" applyAlignment="1">
      <alignment vertical="center"/>
    </xf>
    <xf numFmtId="0" fontId="32" fillId="0" borderId="5" xfId="0" applyFont="1" applyBorder="1" applyAlignment="1">
      <alignment horizontal="center" vertical="center"/>
    </xf>
    <xf numFmtId="0" fontId="17" fillId="0" borderId="1" xfId="0" applyFont="1" applyBorder="1" applyAlignment="1">
      <alignment horizontal="center" vertical="center" wrapText="1"/>
    </xf>
    <xf numFmtId="0" fontId="32" fillId="24" borderId="80" xfId="0" applyFont="1" applyFill="1" applyBorder="1" applyAlignment="1">
      <alignment horizontal="center" vertical="center"/>
    </xf>
    <xf numFmtId="0" fontId="32" fillId="0" borderId="5" xfId="0" applyFont="1" applyBorder="1" applyAlignment="1">
      <alignment horizontal="center" vertical="center" wrapText="1"/>
    </xf>
    <xf numFmtId="0" fontId="11" fillId="0" borderId="5" xfId="0" applyFont="1" applyBorder="1" applyAlignment="1">
      <alignment horizontal="center" vertical="center"/>
    </xf>
    <xf numFmtId="9" fontId="32" fillId="0" borderId="1" xfId="0" applyNumberFormat="1" applyFont="1" applyBorder="1" applyAlignment="1">
      <alignment vertical="center"/>
    </xf>
    <xf numFmtId="0" fontId="36" fillId="0" borderId="1" xfId="0" applyFont="1" applyBorder="1" applyAlignment="1">
      <alignment vertical="center" wrapText="1"/>
    </xf>
    <xf numFmtId="0" fontId="36" fillId="0" borderId="5" xfId="0" applyFont="1" applyBorder="1" applyAlignment="1">
      <alignment vertical="center"/>
    </xf>
    <xf numFmtId="0" fontId="32" fillId="0" borderId="1" xfId="28" applyNumberFormat="1" applyFont="1" applyBorder="1" applyAlignment="1">
      <alignment vertical="center" wrapText="1"/>
    </xf>
    <xf numFmtId="9" fontId="32" fillId="0" borderId="1" xfId="28" applyFont="1" applyBorder="1" applyAlignment="1">
      <alignment vertical="center" wrapText="1"/>
    </xf>
    <xf numFmtId="0" fontId="32" fillId="0" borderId="0" xfId="0" applyFont="1" applyAlignment="1">
      <alignment vertical="center" wrapText="1"/>
    </xf>
    <xf numFmtId="9" fontId="35" fillId="0" borderId="10" xfId="22" applyNumberFormat="1" applyFont="1" applyBorder="1" applyAlignment="1">
      <alignment horizontal="center" vertical="center" wrapText="1"/>
    </xf>
    <xf numFmtId="0" fontId="35" fillId="0" borderId="4" xfId="22" applyFont="1" applyBorder="1" applyAlignment="1">
      <alignment horizontal="left" vertical="center" wrapText="1"/>
    </xf>
    <xf numFmtId="0" fontId="35" fillId="0" borderId="10" xfId="22" applyFont="1" applyBorder="1" applyAlignment="1">
      <alignment horizontal="center" vertical="center" wrapText="1"/>
    </xf>
    <xf numFmtId="173" fontId="35" fillId="0" borderId="10" xfId="10" applyNumberFormat="1" applyFont="1" applyFill="1" applyBorder="1" applyAlignment="1" applyProtection="1">
      <alignment horizontal="center" vertical="center" wrapText="1"/>
    </xf>
    <xf numFmtId="0" fontId="35" fillId="9" borderId="19" xfId="22" applyFont="1" applyFill="1" applyBorder="1" applyAlignment="1">
      <alignment horizontal="left" vertical="center" wrapText="1"/>
    </xf>
    <xf numFmtId="9" fontId="36" fillId="9" borderId="19" xfId="30" applyFont="1" applyFill="1" applyBorder="1" applyAlignment="1" applyProtection="1">
      <alignment vertical="center" wrapText="1"/>
    </xf>
    <xf numFmtId="174" fontId="35" fillId="9" borderId="19" xfId="28" applyNumberFormat="1" applyFont="1" applyFill="1" applyBorder="1" applyAlignment="1" applyProtection="1">
      <alignment vertical="center" wrapText="1"/>
    </xf>
    <xf numFmtId="0" fontId="35" fillId="20" borderId="1" xfId="22" applyFont="1" applyFill="1" applyBorder="1" applyAlignment="1">
      <alignment horizontal="center" vertical="center" wrapText="1"/>
    </xf>
    <xf numFmtId="9" fontId="36" fillId="0" borderId="4" xfId="29" applyFont="1" applyFill="1" applyBorder="1" applyAlignment="1" applyProtection="1">
      <alignment horizontal="center" vertical="center" wrapText="1"/>
      <protection locked="0"/>
    </xf>
    <xf numFmtId="9" fontId="35" fillId="0" borderId="20" xfId="22" applyNumberFormat="1" applyFont="1" applyBorder="1" applyAlignment="1">
      <alignment horizontal="center" vertical="center" wrapText="1"/>
    </xf>
    <xf numFmtId="0" fontId="35" fillId="9" borderId="1" xfId="22" applyFont="1" applyFill="1" applyBorder="1" applyAlignment="1">
      <alignment horizontal="left" vertical="center" wrapText="1"/>
    </xf>
    <xf numFmtId="9" fontId="36" fillId="9" borderId="1" xfId="28" applyFont="1" applyFill="1" applyBorder="1" applyAlignment="1" applyProtection="1">
      <alignment horizontal="center" vertical="center" wrapText="1"/>
      <protection locked="0"/>
    </xf>
    <xf numFmtId="9" fontId="35" fillId="0" borderId="2" xfId="22" applyNumberFormat="1" applyFont="1" applyBorder="1" applyAlignment="1">
      <alignment horizontal="center" vertical="center" wrapText="1"/>
    </xf>
    <xf numFmtId="0" fontId="35" fillId="0" borderId="1" xfId="22" applyFont="1" applyBorder="1" applyAlignment="1">
      <alignment horizontal="left" vertical="center" wrapText="1"/>
    </xf>
    <xf numFmtId="9" fontId="36" fillId="9" borderId="2" xfId="28" applyFont="1" applyFill="1" applyBorder="1" applyAlignment="1" applyProtection="1">
      <alignment horizontal="center" vertical="center" wrapText="1"/>
      <protection locked="0"/>
    </xf>
    <xf numFmtId="9" fontId="36" fillId="0" borderId="1" xfId="29" applyFont="1" applyFill="1" applyBorder="1" applyAlignment="1" applyProtection="1">
      <alignment horizontal="center" vertical="center" wrapText="1"/>
      <protection locked="0"/>
    </xf>
    <xf numFmtId="9" fontId="36" fillId="0" borderId="1" xfId="28" applyFont="1" applyBorder="1" applyAlignment="1">
      <alignment horizontal="center" vertical="center" wrapText="1"/>
    </xf>
    <xf numFmtId="9" fontId="36" fillId="9" borderId="19" xfId="28" applyFont="1" applyFill="1" applyBorder="1" applyAlignment="1" applyProtection="1">
      <alignment horizontal="center" vertical="center" wrapText="1"/>
      <protection locked="0"/>
    </xf>
    <xf numFmtId="9" fontId="36" fillId="9" borderId="21" xfId="28" applyFont="1" applyFill="1" applyBorder="1" applyAlignment="1" applyProtection="1">
      <alignment horizontal="center" vertical="center" wrapText="1"/>
      <protection locked="0"/>
    </xf>
    <xf numFmtId="9" fontId="35" fillId="0" borderId="21" xfId="22" applyNumberFormat="1" applyFont="1" applyBorder="1" applyAlignment="1">
      <alignment horizontal="center" vertical="center" wrapText="1"/>
    </xf>
    <xf numFmtId="0" fontId="39" fillId="0" borderId="0" xfId="0" applyFont="1" applyAlignment="1">
      <alignment vertical="center"/>
    </xf>
    <xf numFmtId="1" fontId="36" fillId="9" borderId="19" xfId="30" applyNumberFormat="1" applyFont="1" applyFill="1" applyBorder="1" applyAlignment="1" applyProtection="1">
      <alignment horizontal="center" vertical="center" wrapText="1"/>
    </xf>
    <xf numFmtId="0" fontId="36" fillId="0" borderId="18" xfId="22" applyFont="1" applyBorder="1" applyAlignment="1">
      <alignment horizontal="left" vertical="center" wrapText="1"/>
    </xf>
    <xf numFmtId="167" fontId="35" fillId="0" borderId="10" xfId="11" applyFont="1" applyFill="1" applyBorder="1" applyAlignment="1" applyProtection="1">
      <alignment horizontal="center" vertical="center" wrapText="1"/>
    </xf>
    <xf numFmtId="9" fontId="36" fillId="9" borderId="19" xfId="30" applyFont="1" applyFill="1" applyBorder="1" applyAlignment="1" applyProtection="1">
      <alignment horizontal="center" vertical="center" wrapText="1"/>
    </xf>
    <xf numFmtId="9" fontId="35" fillId="0" borderId="10" xfId="28" applyFont="1" applyFill="1" applyBorder="1" applyAlignment="1" applyProtection="1">
      <alignment horizontal="center" vertical="center" wrapText="1"/>
    </xf>
    <xf numFmtId="173" fontId="20" fillId="19" borderId="1" xfId="10" applyNumberFormat="1" applyFont="1" applyFill="1" applyBorder="1" applyAlignment="1">
      <alignment vertical="center"/>
    </xf>
    <xf numFmtId="173" fontId="20" fillId="19" borderId="32" xfId="10" applyNumberFormat="1" applyFont="1" applyFill="1" applyBorder="1" applyAlignment="1">
      <alignment vertical="center"/>
    </xf>
    <xf numFmtId="173" fontId="20" fillId="19" borderId="4" xfId="10" applyNumberFormat="1" applyFont="1" applyFill="1" applyBorder="1" applyAlignment="1">
      <alignment vertical="center"/>
    </xf>
    <xf numFmtId="173" fontId="12" fillId="0" borderId="10" xfId="10" applyNumberFormat="1" applyFont="1" applyFill="1" applyBorder="1" applyAlignment="1" applyProtection="1">
      <alignment horizontal="center" vertical="center" wrapText="1"/>
    </xf>
    <xf numFmtId="0" fontId="11" fillId="9" borderId="19" xfId="30" applyNumberFormat="1" applyFont="1" applyFill="1" applyBorder="1" applyAlignment="1" applyProtection="1">
      <alignment horizontal="center" vertical="center" wrapText="1"/>
    </xf>
    <xf numFmtId="9" fontId="11" fillId="19" borderId="4" xfId="29" applyFont="1" applyFill="1" applyBorder="1" applyAlignment="1" applyProtection="1">
      <alignment horizontal="center" vertical="center" wrapText="1"/>
      <protection locked="0"/>
    </xf>
    <xf numFmtId="9" fontId="11" fillId="19" borderId="1" xfId="28" applyFont="1" applyFill="1" applyBorder="1" applyAlignment="1" applyProtection="1">
      <alignment horizontal="center" vertical="center" wrapText="1"/>
      <protection locked="0"/>
    </xf>
    <xf numFmtId="9" fontId="11" fillId="0" borderId="2" xfId="29" applyFont="1" applyFill="1" applyBorder="1" applyAlignment="1" applyProtection="1">
      <alignment horizontal="center" vertical="center" wrapText="1"/>
      <protection locked="0"/>
    </xf>
    <xf numFmtId="9" fontId="12" fillId="0" borderId="1" xfId="22" applyNumberFormat="1" applyFont="1" applyBorder="1" applyAlignment="1">
      <alignment horizontal="center" vertical="center" wrapText="1"/>
    </xf>
    <xf numFmtId="0" fontId="11" fillId="24" borderId="80"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0" xfId="0" applyFont="1" applyBorder="1" applyAlignment="1">
      <alignment vertical="center" wrapText="1"/>
    </xf>
    <xf numFmtId="167" fontId="11" fillId="0" borderId="10" xfId="11" applyFont="1" applyFill="1" applyBorder="1" applyAlignment="1">
      <alignment horizontal="center" vertical="center" wrapText="1"/>
    </xf>
    <xf numFmtId="9" fontId="11" fillId="0" borderId="1" xfId="28" applyFont="1" applyBorder="1" applyAlignment="1">
      <alignment vertical="center"/>
    </xf>
    <xf numFmtId="0" fontId="11" fillId="0" borderId="0" xfId="0" applyFont="1" applyAlignment="1">
      <alignment vertical="center"/>
    </xf>
    <xf numFmtId="0" fontId="11" fillId="19" borderId="1" xfId="0" applyFont="1" applyFill="1" applyBorder="1" applyAlignment="1">
      <alignment vertical="center"/>
    </xf>
    <xf numFmtId="0" fontId="11" fillId="19" borderId="10" xfId="0" applyFont="1" applyFill="1" applyBorder="1" applyAlignment="1">
      <alignment vertical="center" wrapText="1"/>
    </xf>
    <xf numFmtId="0" fontId="32" fillId="19" borderId="1" xfId="0" applyFont="1" applyFill="1" applyBorder="1" applyAlignment="1">
      <alignment vertical="center"/>
    </xf>
    <xf numFmtId="9" fontId="32" fillId="19" borderId="1" xfId="28" applyFont="1" applyFill="1" applyBorder="1" applyAlignment="1">
      <alignment vertical="center"/>
    </xf>
    <xf numFmtId="0" fontId="35" fillId="19" borderId="0" xfId="22" applyFont="1" applyFill="1" applyAlignment="1">
      <alignment vertical="center" wrapText="1"/>
    </xf>
    <xf numFmtId="0" fontId="35" fillId="0" borderId="0" xfId="22" applyFont="1" applyAlignment="1">
      <alignment horizontal="center" vertical="center" wrapText="1"/>
    </xf>
    <xf numFmtId="0" fontId="45" fillId="19" borderId="0" xfId="22" applyFont="1" applyFill="1" applyAlignment="1">
      <alignment horizontal="center" vertical="center" wrapText="1"/>
    </xf>
    <xf numFmtId="0" fontId="36" fillId="19" borderId="0" xfId="0" applyFont="1" applyFill="1" applyAlignment="1">
      <alignment vertical="center"/>
    </xf>
    <xf numFmtId="0" fontId="35" fillId="20" borderId="28" xfId="22" applyFont="1" applyFill="1" applyBorder="1" applyAlignment="1">
      <alignment horizontal="center" vertical="center" wrapText="1"/>
    </xf>
    <xf numFmtId="173" fontId="39" fillId="0" borderId="4" xfId="10" applyNumberFormat="1" applyFont="1" applyBorder="1" applyAlignment="1">
      <alignment vertical="center"/>
    </xf>
    <xf numFmtId="173" fontId="39" fillId="0" borderId="1" xfId="10" applyNumberFormat="1" applyFont="1" applyBorder="1" applyAlignment="1">
      <alignment vertical="center"/>
    </xf>
    <xf numFmtId="173" fontId="39" fillId="0" borderId="19" xfId="10" applyNumberFormat="1" applyFont="1" applyBorder="1" applyAlignment="1">
      <alignment vertical="center"/>
    </xf>
    <xf numFmtId="0" fontId="35" fillId="19" borderId="0" xfId="22" applyFont="1" applyFill="1" applyAlignment="1">
      <alignment horizontal="left" vertical="center" wrapText="1"/>
    </xf>
    <xf numFmtId="0" fontId="12" fillId="26" borderId="10" xfId="0" applyFont="1" applyFill="1" applyBorder="1" applyAlignment="1">
      <alignment horizontal="center" vertical="center" wrapText="1"/>
    </xf>
    <xf numFmtId="9" fontId="35" fillId="9" borderId="19" xfId="28" applyFont="1" applyFill="1" applyBorder="1" applyAlignment="1" applyProtection="1">
      <alignment vertical="center" wrapText="1"/>
    </xf>
    <xf numFmtId="9" fontId="36" fillId="9" borderId="19" xfId="28" applyFont="1" applyFill="1" applyBorder="1" applyAlignment="1" applyProtection="1">
      <alignment vertical="center" wrapText="1"/>
    </xf>
    <xf numFmtId="0" fontId="32" fillId="0" borderId="23" xfId="0" applyFont="1" applyBorder="1" applyAlignment="1">
      <alignment vertical="center" wrapText="1"/>
    </xf>
    <xf numFmtId="0" fontId="31" fillId="0" borderId="80" xfId="0" applyFont="1" applyBorder="1"/>
    <xf numFmtId="0" fontId="0" fillId="0" borderId="80" xfId="0" applyBorder="1"/>
    <xf numFmtId="0" fontId="17" fillId="0" borderId="1" xfId="0" applyFont="1" applyBorder="1" applyAlignment="1">
      <alignment vertical="center" wrapText="1"/>
    </xf>
    <xf numFmtId="0" fontId="0" fillId="0" borderId="94" xfId="0" applyBorder="1"/>
    <xf numFmtId="9" fontId="11" fillId="0" borderId="1" xfId="28" applyFont="1" applyFill="1" applyBorder="1" applyAlignment="1">
      <alignment horizontal="center" vertical="center" wrapText="1"/>
    </xf>
    <xf numFmtId="9" fontId="32" fillId="0" borderId="1" xfId="28" applyFont="1" applyBorder="1" applyAlignment="1">
      <alignment horizontal="center" vertical="center"/>
    </xf>
    <xf numFmtId="0" fontId="32" fillId="25" borderId="0" xfId="0" applyFont="1" applyFill="1" applyAlignment="1">
      <alignment horizontal="center" vertical="center"/>
    </xf>
    <xf numFmtId="0" fontId="36" fillId="19" borderId="1" xfId="0" applyFont="1" applyFill="1" applyBorder="1" applyAlignment="1">
      <alignment vertical="center" wrapText="1"/>
    </xf>
    <xf numFmtId="9" fontId="32" fillId="19" borderId="4" xfId="28" applyFont="1" applyFill="1" applyBorder="1" applyAlignment="1">
      <alignment vertical="center" wrapText="1"/>
    </xf>
    <xf numFmtId="9" fontId="36" fillId="19" borderId="1" xfId="28" applyFont="1" applyFill="1" applyBorder="1" applyAlignment="1">
      <alignment vertical="center" wrapText="1"/>
    </xf>
    <xf numFmtId="0" fontId="36" fillId="27" borderId="1" xfId="0" applyFont="1" applyFill="1" applyBorder="1" applyAlignment="1">
      <alignment wrapText="1"/>
    </xf>
    <xf numFmtId="173" fontId="11" fillId="9" borderId="19" xfId="10" applyNumberFormat="1" applyFont="1" applyFill="1" applyBorder="1" applyAlignment="1" applyProtection="1">
      <alignment vertical="center" wrapText="1"/>
    </xf>
    <xf numFmtId="0" fontId="11" fillId="0" borderId="57"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56" xfId="22" applyFont="1" applyBorder="1" applyAlignment="1">
      <alignment horizontal="center"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31" fillId="0" borderId="65" xfId="0" applyFont="1" applyBorder="1" applyAlignment="1">
      <alignment horizontal="center" vertical="center" wrapText="1"/>
    </xf>
    <xf numFmtId="0" fontId="31" fillId="0" borderId="26" xfId="0" applyFont="1" applyBorder="1" applyAlignment="1">
      <alignment horizontal="center" vertical="center" wrapText="1"/>
    </xf>
    <xf numFmtId="0" fontId="0" fillId="0" borderId="65" xfId="0" applyBorder="1" applyAlignment="1">
      <alignment horizontal="center" vertical="center"/>
    </xf>
    <xf numFmtId="0" fontId="0" fillId="0" borderId="26" xfId="0" applyBorder="1" applyAlignment="1">
      <alignment horizontal="center" vertical="center"/>
    </xf>
    <xf numFmtId="0" fontId="31" fillId="0" borderId="61" xfId="0" applyFont="1" applyBorder="1" applyAlignment="1">
      <alignment horizontal="center" vertical="center" wrapText="1"/>
    </xf>
    <xf numFmtId="0" fontId="31" fillId="0" borderId="48" xfId="0" applyFont="1" applyBorder="1" applyAlignment="1">
      <alignment horizontal="center" vertical="center" wrapText="1"/>
    </xf>
    <xf numFmtId="0" fontId="19" fillId="0" borderId="52"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3" xfId="22" applyFont="1" applyBorder="1" applyAlignment="1">
      <alignment horizontal="center" vertical="center" wrapText="1"/>
    </xf>
    <xf numFmtId="0" fontId="12" fillId="0" borderId="45" xfId="22" applyFont="1" applyBorder="1" applyAlignment="1">
      <alignment horizontal="center" vertical="center" wrapText="1"/>
    </xf>
    <xf numFmtId="0" fontId="12" fillId="0" borderId="51" xfId="22" applyFont="1" applyBorder="1" applyAlignment="1">
      <alignment horizontal="center" vertical="center" wrapText="1"/>
    </xf>
    <xf numFmtId="0" fontId="12" fillId="0" borderId="31" xfId="22" applyFont="1" applyBorder="1" applyAlignment="1">
      <alignment horizontal="center" vertical="center" wrapText="1"/>
    </xf>
    <xf numFmtId="0" fontId="12" fillId="0" borderId="19" xfId="22" applyFont="1" applyBorder="1" applyAlignment="1">
      <alignment horizontal="center" vertical="center" wrapText="1"/>
    </xf>
    <xf numFmtId="0" fontId="12" fillId="0" borderId="33" xfId="22" applyFont="1" applyBorder="1" applyAlignment="1">
      <alignment horizontal="center" vertical="center" wrapText="1"/>
    </xf>
    <xf numFmtId="0" fontId="41" fillId="0" borderId="64"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57"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56"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57"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6"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37" fillId="20" borderId="57" xfId="0" applyNumberFormat="1" applyFont="1" applyFill="1" applyBorder="1" applyAlignment="1">
      <alignment horizontal="center" vertical="center"/>
    </xf>
    <xf numFmtId="0" fontId="37" fillId="20" borderId="12" xfId="0" applyFont="1" applyFill="1" applyBorder="1" applyAlignment="1">
      <alignment horizontal="center" vertical="center"/>
    </xf>
    <xf numFmtId="0" fontId="37" fillId="20" borderId="13" xfId="0" applyFont="1" applyFill="1" applyBorder="1" applyAlignment="1">
      <alignment horizontal="center" vertical="center"/>
    </xf>
    <xf numFmtId="0" fontId="37" fillId="20" borderId="14" xfId="0" applyFont="1" applyFill="1" applyBorder="1" applyAlignment="1">
      <alignment horizontal="center" vertical="center"/>
    </xf>
    <xf numFmtId="0" fontId="37" fillId="20" borderId="56" xfId="0" applyFont="1" applyFill="1" applyBorder="1" applyAlignment="1">
      <alignment horizontal="center" vertical="center"/>
    </xf>
    <xf numFmtId="0" fontId="37" fillId="20" borderId="16" xfId="0" applyFont="1" applyFill="1" applyBorder="1" applyAlignment="1">
      <alignment horizontal="center" vertical="center"/>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12" fillId="0" borderId="53" xfId="22" applyFont="1" applyBorder="1" applyAlignment="1">
      <alignment horizontal="center" vertical="center" wrapText="1"/>
    </xf>
    <xf numFmtId="0" fontId="12" fillId="0" borderId="54" xfId="22" applyFont="1" applyBorder="1" applyAlignment="1">
      <alignment horizontal="center" vertical="center" wrapText="1"/>
    </xf>
    <xf numFmtId="0" fontId="12" fillId="0" borderId="5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55" xfId="22" applyFont="1" applyFill="1" applyBorder="1" applyAlignment="1">
      <alignment horizontal="left" vertical="center" wrapText="1"/>
    </xf>
    <xf numFmtId="0" fontId="11" fillId="0" borderId="53" xfId="22" applyFont="1" applyBorder="1" applyAlignment="1">
      <alignment horizontal="center" vertical="center" wrapText="1"/>
    </xf>
    <xf numFmtId="0" fontId="11" fillId="0" borderId="54" xfId="22" applyFont="1" applyBorder="1" applyAlignment="1">
      <alignment horizontal="center" vertical="center" wrapText="1"/>
    </xf>
    <xf numFmtId="0" fontId="11" fillId="0" borderId="55" xfId="22" applyFont="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1" fontId="12" fillId="0" borderId="53" xfId="28" applyNumberFormat="1" applyFont="1" applyFill="1" applyBorder="1" applyAlignment="1" applyProtection="1">
      <alignment horizontal="center" vertical="center" wrapText="1"/>
    </xf>
    <xf numFmtId="1" fontId="12" fillId="0" borderId="55" xfId="28" applyNumberFormat="1" applyFont="1" applyFill="1" applyBorder="1" applyAlignment="1" applyProtection="1">
      <alignment horizontal="center" vertical="center" wrapText="1"/>
    </xf>
    <xf numFmtId="9" fontId="12" fillId="0" borderId="53" xfId="22" applyNumberFormat="1" applyFont="1" applyBorder="1" applyAlignment="1">
      <alignment horizontal="center" vertical="center" wrapText="1"/>
    </xf>
    <xf numFmtId="9" fontId="12" fillId="0" borderId="55" xfId="22" applyNumberFormat="1" applyFont="1" applyBorder="1" applyAlignment="1">
      <alignment horizontal="center" vertical="center" wrapText="1"/>
    </xf>
    <xf numFmtId="0" fontId="15" fillId="0" borderId="53" xfId="22" applyFont="1" applyBorder="1" applyAlignment="1">
      <alignment horizontal="center" vertical="center" wrapText="1"/>
    </xf>
    <xf numFmtId="0" fontId="15" fillId="0" borderId="54" xfId="22" applyFont="1" applyBorder="1" applyAlignment="1">
      <alignment horizontal="center" vertical="center" wrapText="1"/>
    </xf>
    <xf numFmtId="0" fontId="15" fillId="0" borderId="5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56"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19" borderId="43"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45"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36"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9" xfId="22" applyFont="1" applyFill="1" applyBorder="1" applyAlignment="1">
      <alignment horizontal="center" vertical="center" wrapText="1"/>
    </xf>
    <xf numFmtId="3" fontId="12" fillId="0" borderId="36"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0" fontId="11" fillId="20" borderId="1"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9" fontId="11" fillId="0" borderId="36" xfId="30" applyFont="1" applyFill="1" applyBorder="1" applyAlignment="1" applyProtection="1">
      <alignment horizontal="center" vertical="center" wrapText="1"/>
    </xf>
    <xf numFmtId="9" fontId="11" fillId="0" borderId="22" xfId="30" applyFont="1" applyFill="1" applyBorder="1" applyAlignment="1" applyProtection="1">
      <alignment horizontal="center" vertical="center" wrapText="1"/>
    </xf>
    <xf numFmtId="9" fontId="11" fillId="0" borderId="37" xfId="30" applyFont="1" applyFill="1" applyBorder="1" applyAlignment="1" applyProtection="1">
      <alignment horizontal="center" vertical="center" wrapText="1"/>
    </xf>
    <xf numFmtId="9" fontId="11" fillId="0" borderId="42" xfId="30" applyFont="1" applyFill="1" applyBorder="1" applyAlignment="1" applyProtection="1">
      <alignment horizontal="center" vertical="center" wrapText="1"/>
    </xf>
    <xf numFmtId="9" fontId="11" fillId="0" borderId="15" xfId="30" applyFont="1" applyFill="1" applyBorder="1" applyAlignment="1" applyProtection="1">
      <alignment horizontal="center" vertical="center" wrapText="1"/>
    </xf>
    <xf numFmtId="9" fontId="11" fillId="0" borderId="16" xfId="30" applyFont="1" applyFill="1" applyBorder="1" applyAlignment="1" applyProtection="1">
      <alignment horizontal="center" vertical="center" wrapText="1"/>
    </xf>
    <xf numFmtId="0" fontId="12" fillId="20" borderId="44" xfId="22" applyFont="1" applyFill="1" applyBorder="1" applyAlignment="1">
      <alignment horizontal="center" vertical="center" wrapText="1"/>
    </xf>
    <xf numFmtId="0" fontId="12" fillId="20" borderId="4"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48"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0" xfId="22" applyFont="1" applyBorder="1" applyAlignment="1">
      <alignment horizontal="center" vertical="center" wrapText="1"/>
    </xf>
    <xf numFmtId="9" fontId="12" fillId="0" borderId="10" xfId="22" applyNumberFormat="1" applyFont="1" applyBorder="1" applyAlignment="1">
      <alignment horizontal="center" vertical="center" wrapText="1"/>
    </xf>
    <xf numFmtId="0" fontId="12" fillId="0" borderId="41" xfId="22" applyFont="1" applyBorder="1" applyAlignment="1">
      <alignment horizontal="center" vertical="center" wrapText="1"/>
    </xf>
    <xf numFmtId="9" fontId="32" fillId="19" borderId="22" xfId="30" applyFont="1" applyFill="1" applyBorder="1" applyAlignment="1" applyProtection="1">
      <alignment horizontal="center" vertical="center" wrapText="1"/>
    </xf>
    <xf numFmtId="9" fontId="32" fillId="19" borderId="23" xfId="30" applyFont="1" applyFill="1" applyBorder="1" applyAlignment="1" applyProtection="1">
      <alignment horizontal="center" vertical="center" wrapText="1"/>
    </xf>
    <xf numFmtId="9" fontId="32" fillId="19" borderId="42" xfId="30" applyFont="1" applyFill="1" applyBorder="1" applyAlignment="1" applyProtection="1">
      <alignment horizontal="center" vertical="center" wrapText="1"/>
    </xf>
    <xf numFmtId="9" fontId="32" fillId="19" borderId="15" xfId="30" applyFont="1" applyFill="1" applyBorder="1" applyAlignment="1" applyProtection="1">
      <alignment horizontal="center" vertical="center" wrapText="1"/>
    </xf>
    <xf numFmtId="9" fontId="32" fillId="19" borderId="50" xfId="30" applyFont="1" applyFill="1" applyBorder="1" applyAlignment="1" applyProtection="1">
      <alignment horizontal="center" vertical="center" wrapText="1"/>
    </xf>
    <xf numFmtId="9" fontId="36" fillId="0" borderId="22" xfId="30" applyFont="1" applyBorder="1" applyAlignment="1">
      <alignment horizontal="center" vertical="center" wrapText="1"/>
    </xf>
    <xf numFmtId="9" fontId="32" fillId="0" borderId="22" xfId="30" applyFont="1" applyFill="1" applyBorder="1" applyAlignment="1" applyProtection="1">
      <alignment horizontal="center" vertical="center" wrapText="1"/>
    </xf>
    <xf numFmtId="9" fontId="32" fillId="0" borderId="23" xfId="30" applyFont="1" applyFill="1" applyBorder="1" applyAlignment="1" applyProtection="1">
      <alignment horizontal="center" vertical="center" wrapText="1"/>
    </xf>
    <xf numFmtId="9" fontId="32" fillId="0" borderId="15" xfId="30" applyFont="1" applyFill="1" applyBorder="1" applyAlignment="1" applyProtection="1">
      <alignment horizontal="center" vertical="center" wrapText="1"/>
    </xf>
    <xf numFmtId="9" fontId="32" fillId="0" borderId="50" xfId="30" applyFont="1" applyFill="1" applyBorder="1" applyAlignment="1" applyProtection="1">
      <alignment horizontal="center" vertical="center" wrapText="1"/>
    </xf>
    <xf numFmtId="9" fontId="11" fillId="0" borderId="23" xfId="30" applyFont="1" applyFill="1" applyBorder="1" applyAlignment="1" applyProtection="1">
      <alignment horizontal="center" vertical="center" wrapText="1"/>
    </xf>
    <xf numFmtId="9" fontId="11" fillId="0" borderId="50" xfId="30" applyFont="1" applyFill="1" applyBorder="1" applyAlignment="1" applyProtection="1">
      <alignment horizontal="center" vertical="center" wrapText="1"/>
    </xf>
    <xf numFmtId="2" fontId="11" fillId="0" borderId="8" xfId="22" applyNumberFormat="1" applyFont="1" applyBorder="1" applyAlignment="1">
      <alignment vertical="center" wrapText="1"/>
    </xf>
    <xf numFmtId="0" fontId="27" fillId="0" borderId="8" xfId="0" applyFont="1" applyBorder="1" applyAlignment="1">
      <alignment vertical="center" wrapText="1"/>
    </xf>
    <xf numFmtId="2" fontId="11" fillId="0" borderId="1" xfId="22" applyNumberFormat="1" applyFont="1" applyBorder="1" applyAlignment="1">
      <alignment horizontal="center" vertical="center" wrapText="1"/>
    </xf>
    <xf numFmtId="9" fontId="11" fillId="0" borderId="1" xfId="22" applyNumberFormat="1" applyFont="1" applyBorder="1" applyAlignment="1">
      <alignment horizontal="left" vertical="center" wrapText="1"/>
    </xf>
    <xf numFmtId="9" fontId="11" fillId="0" borderId="9" xfId="22" applyNumberFormat="1" applyFont="1" applyBorder="1" applyAlignment="1">
      <alignment horizontal="left" vertical="center" wrapText="1"/>
    </xf>
    <xf numFmtId="2" fontId="11" fillId="0" borderId="32" xfId="22" applyNumberFormat="1" applyFont="1" applyBorder="1" applyAlignment="1">
      <alignment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9" fontId="11" fillId="0" borderId="22" xfId="22" applyNumberFormat="1" applyFont="1" applyBorder="1" applyAlignment="1">
      <alignment horizontal="left" vertical="center" wrapText="1"/>
    </xf>
    <xf numFmtId="9" fontId="11" fillId="0" borderId="37" xfId="22" applyNumberFormat="1" applyFont="1" applyBorder="1" applyAlignment="1">
      <alignment horizontal="left" vertical="center" wrapText="1"/>
    </xf>
    <xf numFmtId="9" fontId="11" fillId="0" borderId="38" xfId="22" applyNumberFormat="1" applyFont="1" applyBorder="1" applyAlignment="1">
      <alignment horizontal="left" vertical="center" wrapText="1"/>
    </xf>
    <xf numFmtId="9" fontId="11" fillId="0" borderId="0" xfId="22" applyNumberFormat="1" applyFont="1" applyAlignment="1">
      <alignment horizontal="left" vertical="center" wrapText="1"/>
    </xf>
    <xf numFmtId="9" fontId="11" fillId="0" borderId="14" xfId="22" applyNumberFormat="1" applyFont="1" applyBorder="1" applyAlignment="1">
      <alignment horizontal="left" vertical="center" wrapText="1"/>
    </xf>
    <xf numFmtId="2" fontId="11" fillId="0" borderId="10" xfId="22" applyNumberFormat="1" applyFont="1" applyBorder="1" applyAlignment="1">
      <alignment horizontal="center" vertical="center" wrapText="1"/>
    </xf>
    <xf numFmtId="2" fontId="11" fillId="0" borderId="18" xfId="22" applyNumberFormat="1" applyFont="1" applyBorder="1" applyAlignment="1">
      <alignment horizontal="left" vertical="center" wrapText="1"/>
    </xf>
    <xf numFmtId="2" fontId="11" fillId="0" borderId="32" xfId="22" applyNumberFormat="1" applyFont="1" applyBorder="1" applyAlignment="1">
      <alignment horizontal="left" vertical="center" wrapText="1"/>
    </xf>
    <xf numFmtId="2" fontId="11" fillId="0" borderId="39" xfId="22" applyNumberFormat="1" applyFont="1" applyBorder="1" applyAlignment="1">
      <alignment vertical="center" wrapText="1"/>
    </xf>
    <xf numFmtId="0" fontId="27" fillId="0" borderId="40" xfId="0" applyFont="1" applyBorder="1" applyAlignment="1">
      <alignment vertical="center" wrapText="1"/>
    </xf>
    <xf numFmtId="2" fontId="11" fillId="0" borderId="41" xfId="22" applyNumberFormat="1" applyFont="1" applyBorder="1" applyAlignment="1">
      <alignment horizontal="center" vertical="center" wrapText="1"/>
    </xf>
    <xf numFmtId="9" fontId="49" fillId="0" borderId="38" xfId="22" applyNumberFormat="1" applyFont="1" applyBorder="1" applyAlignment="1">
      <alignment horizontal="left" vertical="center" wrapText="1"/>
    </xf>
    <xf numFmtId="9" fontId="51" fillId="0" borderId="0" xfId="22" applyNumberFormat="1" applyFont="1" applyAlignment="1">
      <alignment horizontal="left" vertical="center" wrapText="1"/>
    </xf>
    <xf numFmtId="9" fontId="51" fillId="0" borderId="14" xfId="22" applyNumberFormat="1" applyFont="1" applyBorder="1" applyAlignment="1">
      <alignment horizontal="left" vertical="center" wrapText="1"/>
    </xf>
    <xf numFmtId="9" fontId="51" fillId="0" borderId="42" xfId="22" applyNumberFormat="1" applyFont="1" applyBorder="1" applyAlignment="1">
      <alignment horizontal="left" vertical="center" wrapText="1"/>
    </xf>
    <xf numFmtId="9" fontId="51" fillId="0" borderId="15" xfId="22" applyNumberFormat="1" applyFont="1" applyBorder="1" applyAlignment="1">
      <alignment horizontal="left" vertical="center" wrapText="1"/>
    </xf>
    <xf numFmtId="9" fontId="51" fillId="0" borderId="16" xfId="22" applyNumberFormat="1" applyFont="1" applyBorder="1" applyAlignment="1">
      <alignment horizontal="left" vertical="center" wrapText="1"/>
    </xf>
    <xf numFmtId="9" fontId="49" fillId="0" borderId="36" xfId="22" applyNumberFormat="1" applyFont="1" applyBorder="1" applyAlignment="1">
      <alignment horizontal="left" vertical="center" wrapText="1"/>
    </xf>
    <xf numFmtId="9" fontId="51" fillId="0" borderId="22" xfId="22" applyNumberFormat="1" applyFont="1" applyBorder="1" applyAlignment="1">
      <alignment horizontal="left" vertical="center" wrapText="1"/>
    </xf>
    <xf numFmtId="9" fontId="51" fillId="0" borderId="37" xfId="22" applyNumberFormat="1" applyFont="1" applyBorder="1" applyAlignment="1">
      <alignment horizontal="left" vertical="center" wrapText="1"/>
    </xf>
    <xf numFmtId="9" fontId="51" fillId="0" borderId="20" xfId="22" applyNumberFormat="1" applyFont="1" applyBorder="1" applyAlignment="1">
      <alignment horizontal="left" vertical="center" wrapText="1"/>
    </xf>
    <xf numFmtId="9" fontId="51" fillId="0" borderId="3" xfId="22" applyNumberFormat="1" applyFont="1" applyBorder="1" applyAlignment="1">
      <alignment horizontal="left" vertical="center" wrapText="1"/>
    </xf>
    <xf numFmtId="9" fontId="51" fillId="0" borderId="7" xfId="22" applyNumberFormat="1" applyFont="1" applyBorder="1" applyAlignment="1">
      <alignment horizontal="left" vertical="center" wrapText="1"/>
    </xf>
    <xf numFmtId="9" fontId="11" fillId="0" borderId="20" xfId="22" applyNumberFormat="1" applyFont="1" applyBorder="1" applyAlignment="1">
      <alignment horizontal="left" vertical="center" wrapText="1"/>
    </xf>
    <xf numFmtId="9" fontId="11" fillId="0" borderId="3" xfId="22" applyNumberFormat="1" applyFont="1" applyBorder="1" applyAlignment="1">
      <alignment horizontal="left" vertical="center" wrapText="1"/>
    </xf>
    <xf numFmtId="9" fontId="11" fillId="0" borderId="7" xfId="22" applyNumberFormat="1" applyFont="1" applyBorder="1" applyAlignment="1">
      <alignment horizontal="left" vertical="center" wrapText="1"/>
    </xf>
    <xf numFmtId="9" fontId="35" fillId="0" borderId="10" xfId="22" applyNumberFormat="1" applyFont="1" applyBorder="1" applyAlignment="1">
      <alignment horizontal="center" vertical="center" wrapText="1"/>
    </xf>
    <xf numFmtId="0" fontId="35" fillId="0" borderId="41" xfId="22" applyFont="1" applyBorder="1" applyAlignment="1">
      <alignment horizontal="center" vertical="center" wrapText="1"/>
    </xf>
    <xf numFmtId="2" fontId="36" fillId="0" borderId="32" xfId="22" applyNumberFormat="1" applyFont="1" applyBorder="1" applyAlignment="1">
      <alignment vertical="center" wrapText="1"/>
    </xf>
    <xf numFmtId="2" fontId="36" fillId="0" borderId="8" xfId="22" applyNumberFormat="1" applyFont="1" applyBorder="1" applyAlignment="1">
      <alignment vertical="center" wrapText="1"/>
    </xf>
    <xf numFmtId="2" fontId="36" fillId="0" borderId="35" xfId="22" applyNumberFormat="1" applyFont="1" applyBorder="1" applyAlignment="1">
      <alignment horizontal="center" vertical="center" wrapText="1"/>
    </xf>
    <xf numFmtId="2" fontId="36" fillId="0" borderId="4" xfId="22" applyNumberFormat="1" applyFont="1" applyBorder="1" applyAlignment="1">
      <alignment horizontal="center" vertical="center" wrapText="1"/>
    </xf>
    <xf numFmtId="9" fontId="36" fillId="0" borderId="22" xfId="22" applyNumberFormat="1" applyFont="1" applyBorder="1" applyAlignment="1">
      <alignment horizontal="left" vertical="center" wrapText="1"/>
    </xf>
    <xf numFmtId="9" fontId="36" fillId="0" borderId="37" xfId="22" applyNumberFormat="1" applyFont="1" applyBorder="1" applyAlignment="1">
      <alignment horizontal="left" vertical="center" wrapText="1"/>
    </xf>
    <xf numFmtId="9" fontId="36" fillId="0" borderId="38" xfId="22" applyNumberFormat="1" applyFont="1" applyBorder="1" applyAlignment="1">
      <alignment horizontal="left" vertical="center" wrapText="1"/>
    </xf>
    <xf numFmtId="9" fontId="36" fillId="0" borderId="0" xfId="22" applyNumberFormat="1" applyFont="1" applyAlignment="1">
      <alignment horizontal="left" vertical="center" wrapText="1"/>
    </xf>
    <xf numFmtId="9" fontId="36" fillId="0" borderId="14" xfId="22" applyNumberFormat="1" applyFont="1" applyBorder="1" applyAlignment="1">
      <alignment horizontal="left" vertical="center" wrapText="1"/>
    </xf>
    <xf numFmtId="9" fontId="36" fillId="0" borderId="36" xfId="30" applyFont="1" applyFill="1" applyBorder="1" applyAlignment="1" applyProtection="1">
      <alignment horizontal="center" vertical="center" wrapText="1"/>
    </xf>
    <xf numFmtId="9" fontId="36" fillId="0" borderId="22" xfId="30" applyFont="1" applyFill="1" applyBorder="1" applyAlignment="1" applyProtection="1">
      <alignment horizontal="center" vertical="center" wrapText="1"/>
    </xf>
    <xf numFmtId="9" fontId="36" fillId="0" borderId="23" xfId="30" applyFont="1" applyFill="1" applyBorder="1" applyAlignment="1" applyProtection="1">
      <alignment horizontal="center" vertical="center" wrapText="1"/>
    </xf>
    <xf numFmtId="9" fontId="36" fillId="0" borderId="42" xfId="30" applyFont="1" applyFill="1" applyBorder="1" applyAlignment="1" applyProtection="1">
      <alignment horizontal="center" vertical="center" wrapText="1"/>
    </xf>
    <xf numFmtId="9" fontId="36" fillId="0" borderId="15" xfId="30" applyFont="1" applyFill="1" applyBorder="1" applyAlignment="1" applyProtection="1">
      <alignment horizontal="center" vertical="center" wrapText="1"/>
    </xf>
    <xf numFmtId="9" fontId="36" fillId="0" borderId="50" xfId="30" applyFont="1" applyFill="1" applyBorder="1" applyAlignment="1" applyProtection="1">
      <alignment horizontal="center" vertical="center" wrapText="1"/>
    </xf>
    <xf numFmtId="9" fontId="36" fillId="0" borderId="37" xfId="30" applyFont="1" applyFill="1" applyBorder="1" applyAlignment="1" applyProtection="1">
      <alignment horizontal="center" vertical="center" wrapText="1"/>
    </xf>
    <xf numFmtId="9" fontId="36" fillId="0" borderId="16" xfId="30" applyFont="1" applyFill="1" applyBorder="1" applyAlignment="1" applyProtection="1">
      <alignment horizontal="center" vertical="center" wrapText="1"/>
    </xf>
    <xf numFmtId="0" fontId="35" fillId="0" borderId="18" xfId="22" applyFont="1" applyBorder="1" applyAlignment="1">
      <alignment horizontal="center" vertical="center" wrapText="1"/>
    </xf>
    <xf numFmtId="0" fontId="35" fillId="0" borderId="40" xfId="22" applyFont="1" applyBorder="1" applyAlignment="1">
      <alignment horizontal="center" vertical="center" wrapText="1"/>
    </xf>
    <xf numFmtId="9" fontId="36" fillId="0" borderId="36" xfId="30" applyFont="1" applyFill="1" applyBorder="1" applyAlignment="1" applyProtection="1">
      <alignment horizontal="left" vertical="center" wrapText="1"/>
    </xf>
    <xf numFmtId="9" fontId="36" fillId="0" borderId="22" xfId="30" applyFont="1" applyFill="1" applyBorder="1" applyAlignment="1" applyProtection="1">
      <alignment horizontal="left" vertical="center" wrapText="1"/>
    </xf>
    <xf numFmtId="9" fontId="36" fillId="0" borderId="23" xfId="30" applyFont="1" applyFill="1" applyBorder="1" applyAlignment="1" applyProtection="1">
      <alignment horizontal="left" vertical="center" wrapText="1"/>
    </xf>
    <xf numFmtId="9" fontId="36" fillId="0" borderId="42" xfId="30" applyFont="1" applyFill="1" applyBorder="1" applyAlignment="1" applyProtection="1">
      <alignment horizontal="left" vertical="center" wrapText="1"/>
    </xf>
    <xf numFmtId="9" fontId="36" fillId="0" borderId="15" xfId="30" applyFont="1" applyFill="1" applyBorder="1" applyAlignment="1" applyProtection="1">
      <alignment horizontal="left" vertical="center" wrapText="1"/>
    </xf>
    <xf numFmtId="9" fontId="36" fillId="0" borderId="50" xfId="30" applyFont="1" applyFill="1" applyBorder="1" applyAlignment="1" applyProtection="1">
      <alignment horizontal="left" vertical="center" wrapText="1"/>
    </xf>
    <xf numFmtId="9" fontId="36" fillId="0" borderId="36" xfId="30" applyFont="1" applyBorder="1" applyAlignment="1">
      <alignment horizontal="left" vertical="center" wrapText="1"/>
    </xf>
    <xf numFmtId="9" fontId="36" fillId="0" borderId="22" xfId="30" applyFont="1" applyBorder="1" applyAlignment="1">
      <alignment horizontal="left" vertical="center" wrapText="1"/>
    </xf>
    <xf numFmtId="9" fontId="36" fillId="0" borderId="23" xfId="30" applyFont="1" applyBorder="1" applyAlignment="1">
      <alignment horizontal="left" vertical="center" wrapText="1"/>
    </xf>
    <xf numFmtId="9" fontId="36" fillId="0" borderId="42" xfId="30" applyFont="1" applyBorder="1" applyAlignment="1">
      <alignment horizontal="left" vertical="center" wrapText="1"/>
    </xf>
    <xf numFmtId="9" fontId="36" fillId="0" borderId="15" xfId="30" applyFont="1" applyBorder="1" applyAlignment="1">
      <alignment horizontal="left" vertical="center" wrapText="1"/>
    </xf>
    <xf numFmtId="9" fontId="36" fillId="0" borderId="50" xfId="30" applyFont="1" applyBorder="1" applyAlignment="1">
      <alignment horizontal="left" vertical="center" wrapText="1"/>
    </xf>
    <xf numFmtId="2" fontId="36" fillId="0" borderId="18" xfId="22" applyNumberFormat="1" applyFont="1" applyBorder="1" applyAlignment="1">
      <alignment vertical="center" wrapText="1"/>
    </xf>
    <xf numFmtId="0" fontId="39" fillId="0" borderId="40" xfId="0" applyFont="1" applyBorder="1" applyAlignment="1">
      <alignment vertical="center" wrapText="1"/>
    </xf>
    <xf numFmtId="2" fontId="36" fillId="0" borderId="10" xfId="22" applyNumberFormat="1" applyFont="1" applyBorder="1" applyAlignment="1">
      <alignment horizontal="center" vertical="center" wrapText="1"/>
    </xf>
    <xf numFmtId="2" fontId="36" fillId="0" borderId="41" xfId="22" applyNumberFormat="1" applyFont="1" applyBorder="1" applyAlignment="1">
      <alignment horizontal="center" vertical="center" wrapText="1"/>
    </xf>
    <xf numFmtId="9" fontId="36" fillId="0" borderId="42"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6" xfId="22" applyNumberFormat="1" applyFont="1" applyBorder="1" applyAlignment="1">
      <alignment horizontal="left" vertical="center" wrapText="1"/>
    </xf>
    <xf numFmtId="0" fontId="35" fillId="20" borderId="43" xfId="22" applyFont="1" applyFill="1" applyBorder="1" applyAlignment="1">
      <alignment horizontal="center" vertical="center" wrapText="1"/>
    </xf>
    <xf numFmtId="0" fontId="35" fillId="20" borderId="8" xfId="22" applyFont="1" applyFill="1" applyBorder="1" applyAlignment="1">
      <alignment horizontal="center" vertical="center" wrapText="1"/>
    </xf>
    <xf numFmtId="0" fontId="35" fillId="20" borderId="44" xfId="22" applyFont="1" applyFill="1" applyBorder="1" applyAlignment="1">
      <alignment horizontal="center" vertical="center" wrapText="1"/>
    </xf>
    <xf numFmtId="0" fontId="35" fillId="20" borderId="4" xfId="22" applyFont="1" applyFill="1" applyBorder="1" applyAlignment="1">
      <alignment horizontal="center" vertical="center" wrapText="1"/>
    </xf>
    <xf numFmtId="0" fontId="35" fillId="20" borderId="45" xfId="22" applyFont="1" applyFill="1" applyBorder="1" applyAlignment="1">
      <alignment horizontal="center" vertical="center" wrapText="1"/>
    </xf>
    <xf numFmtId="0" fontId="35" fillId="20" borderId="46" xfId="22" applyFont="1" applyFill="1" applyBorder="1" applyAlignment="1">
      <alignment horizontal="center" vertical="center" wrapText="1"/>
    </xf>
    <xf numFmtId="0" fontId="35" fillId="20" borderId="47" xfId="22" applyFont="1" applyFill="1" applyBorder="1" applyAlignment="1">
      <alignment horizontal="center" vertical="center" wrapText="1"/>
    </xf>
    <xf numFmtId="0" fontId="35" fillId="20" borderId="48" xfId="22" applyFont="1" applyFill="1" applyBorder="1" applyAlignment="1">
      <alignment horizontal="center" vertical="center" wrapText="1"/>
    </xf>
    <xf numFmtId="0" fontId="35" fillId="20" borderId="2" xfId="22" applyFont="1" applyFill="1" applyBorder="1" applyAlignment="1">
      <alignment horizontal="center" vertical="center" wrapText="1"/>
    </xf>
    <xf numFmtId="0" fontId="35" fillId="20" borderId="49" xfId="22" applyFont="1" applyFill="1" applyBorder="1" applyAlignment="1">
      <alignment horizontal="center" vertical="center" wrapText="1"/>
    </xf>
    <xf numFmtId="0" fontId="35" fillId="20" borderId="26" xfId="22" applyFont="1" applyFill="1" applyBorder="1" applyAlignment="1">
      <alignment horizontal="center" vertical="center" wrapText="1"/>
    </xf>
    <xf numFmtId="9" fontId="12" fillId="0" borderId="53" xfId="28" applyFont="1" applyFill="1" applyBorder="1" applyAlignment="1" applyProtection="1">
      <alignment horizontal="center" vertical="center" wrapText="1"/>
    </xf>
    <xf numFmtId="9" fontId="12" fillId="0" borderId="55" xfId="28" applyFont="1" applyFill="1" applyBorder="1" applyAlignment="1" applyProtection="1">
      <alignment horizontal="center" vertical="center" wrapText="1"/>
    </xf>
    <xf numFmtId="14" fontId="37" fillId="0" borderId="57"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16" xfId="0" applyFont="1" applyBorder="1" applyAlignment="1">
      <alignment horizontal="center" vertical="center"/>
    </xf>
    <xf numFmtId="3" fontId="35" fillId="0" borderId="36" xfId="22" applyNumberFormat="1" applyFont="1" applyBorder="1" applyAlignment="1">
      <alignment horizontal="center" vertical="center" wrapText="1"/>
    </xf>
    <xf numFmtId="3" fontId="35" fillId="0" borderId="23" xfId="22" applyNumberFormat="1" applyFont="1" applyBorder="1" applyAlignment="1">
      <alignment horizontal="center" vertical="center" wrapText="1"/>
    </xf>
    <xf numFmtId="0" fontId="36" fillId="0" borderId="1" xfId="22" applyFont="1" applyBorder="1" applyAlignment="1">
      <alignment horizontal="left" vertical="center" wrapText="1"/>
    </xf>
    <xf numFmtId="0" fontId="36" fillId="0" borderId="9" xfId="22" applyFont="1" applyBorder="1" applyAlignment="1">
      <alignment horizontal="left" vertical="center" wrapText="1"/>
    </xf>
    <xf numFmtId="0" fontId="35" fillId="0" borderId="43" xfId="22" applyFont="1" applyBorder="1" applyAlignment="1">
      <alignment horizontal="center" vertical="center" wrapText="1"/>
    </xf>
    <xf numFmtId="0" fontId="35" fillId="0" borderId="45" xfId="22" applyFont="1" applyBorder="1" applyAlignment="1">
      <alignment horizontal="center" vertical="center" wrapText="1"/>
    </xf>
    <xf numFmtId="0" fontId="35" fillId="0" borderId="51" xfId="22" applyFont="1" applyBorder="1" applyAlignment="1">
      <alignment horizontal="center" vertical="center" wrapText="1"/>
    </xf>
    <xf numFmtId="0" fontId="35" fillId="20" borderId="1" xfId="22" applyFont="1" applyFill="1" applyBorder="1" applyAlignment="1">
      <alignment horizontal="center" vertical="center" wrapText="1"/>
    </xf>
    <xf numFmtId="0" fontId="36" fillId="20" borderId="1" xfId="22" applyFont="1" applyFill="1" applyBorder="1" applyAlignment="1">
      <alignment horizontal="center" vertical="center" wrapText="1"/>
    </xf>
    <xf numFmtId="0" fontId="44" fillId="20" borderId="1" xfId="22" applyFont="1" applyFill="1" applyBorder="1" applyAlignment="1">
      <alignment horizontal="center" vertical="center" wrapText="1"/>
    </xf>
    <xf numFmtId="0" fontId="44" fillId="20" borderId="9" xfId="22" applyFont="1" applyFill="1" applyBorder="1" applyAlignment="1">
      <alignment horizontal="center" vertical="center" wrapText="1"/>
    </xf>
    <xf numFmtId="0" fontId="35" fillId="20" borderId="20" xfId="22" applyFont="1" applyFill="1" applyBorder="1" applyAlignment="1">
      <alignment horizontal="center" vertical="center" wrapText="1"/>
    </xf>
    <xf numFmtId="0" fontId="35" fillId="20" borderId="3" xfId="22" applyFont="1" applyFill="1" applyBorder="1" applyAlignment="1">
      <alignment horizontal="center" vertical="center" wrapText="1"/>
    </xf>
    <xf numFmtId="0" fontId="35" fillId="20" borderId="25" xfId="22" applyFont="1" applyFill="1" applyBorder="1" applyAlignment="1">
      <alignment horizontal="center" vertical="center" wrapText="1"/>
    </xf>
    <xf numFmtId="0" fontId="35" fillId="20" borderId="7" xfId="22" applyFont="1" applyFill="1" applyBorder="1" applyAlignment="1">
      <alignment horizontal="center" vertical="center" wrapText="1"/>
    </xf>
    <xf numFmtId="0" fontId="36" fillId="0" borderId="36" xfId="0" applyFont="1" applyBorder="1" applyAlignment="1">
      <alignment horizontal="left" vertical="center" wrapText="1"/>
    </xf>
    <xf numFmtId="0" fontId="36" fillId="0" borderId="22" xfId="0" applyFont="1" applyBorder="1" applyAlignment="1">
      <alignment horizontal="left" vertical="center" wrapText="1"/>
    </xf>
    <xf numFmtId="0" fontId="36" fillId="0" borderId="81" xfId="0" applyFont="1" applyBorder="1" applyAlignment="1">
      <alignment horizontal="left" vertical="center" wrapText="1"/>
    </xf>
    <xf numFmtId="0" fontId="36" fillId="0" borderId="89" xfId="0" applyFont="1" applyBorder="1" applyAlignment="1">
      <alignment horizontal="left" vertical="center" wrapText="1"/>
    </xf>
    <xf numFmtId="0" fontId="36" fillId="0" borderId="90" xfId="0" applyFont="1" applyBorder="1" applyAlignment="1">
      <alignment horizontal="left" vertical="center" wrapText="1"/>
    </xf>
    <xf numFmtId="0" fontId="36" fillId="0" borderId="91" xfId="0" applyFont="1" applyBorder="1" applyAlignment="1">
      <alignment horizontal="left" vertical="center" wrapText="1"/>
    </xf>
    <xf numFmtId="0" fontId="46" fillId="27" borderId="36" xfId="0" applyFont="1" applyFill="1" applyBorder="1" applyAlignment="1">
      <alignment wrapText="1"/>
    </xf>
    <xf numFmtId="0" fontId="46" fillId="27" borderId="22" xfId="0" applyFont="1" applyFill="1" applyBorder="1" applyAlignment="1">
      <alignment wrapText="1"/>
    </xf>
    <xf numFmtId="0" fontId="46" fillId="27" borderId="92" xfId="0" applyFont="1" applyFill="1" applyBorder="1" applyAlignment="1">
      <alignment wrapText="1"/>
    </xf>
    <xf numFmtId="0" fontId="46" fillId="27" borderId="89" xfId="0" applyFont="1" applyFill="1" applyBorder="1" applyAlignment="1">
      <alignment wrapText="1"/>
    </xf>
    <xf numFmtId="0" fontId="46" fillId="27" borderId="90" xfId="0" applyFont="1" applyFill="1" applyBorder="1" applyAlignment="1">
      <alignment wrapText="1"/>
    </xf>
    <xf numFmtId="0" fontId="46" fillId="27" borderId="93" xfId="0" applyFont="1" applyFill="1" applyBorder="1" applyAlignment="1">
      <alignment wrapText="1"/>
    </xf>
    <xf numFmtId="0" fontId="36" fillId="0" borderId="36" xfId="0" applyFont="1" applyBorder="1" applyAlignment="1">
      <alignment vertical="center" wrapText="1"/>
    </xf>
    <xf numFmtId="0" fontId="36" fillId="0" borderId="22" xfId="0" applyFont="1" applyBorder="1" applyAlignment="1">
      <alignment vertical="center" wrapText="1"/>
    </xf>
    <xf numFmtId="0" fontId="36" fillId="0" borderId="92" xfId="0" applyFont="1" applyBorder="1" applyAlignment="1">
      <alignment vertical="center" wrapText="1"/>
    </xf>
    <xf numFmtId="0" fontId="36" fillId="0" borderId="89" xfId="0" applyFont="1" applyBorder="1" applyAlignment="1">
      <alignment vertical="center" wrapText="1"/>
    </xf>
    <xf numFmtId="0" fontId="36" fillId="0" borderId="90" xfId="0" applyFont="1" applyBorder="1" applyAlignment="1">
      <alignment vertical="center" wrapText="1"/>
    </xf>
    <xf numFmtId="0" fontId="36" fillId="0" borderId="93" xfId="0" applyFont="1" applyBorder="1" applyAlignment="1">
      <alignment vertical="center" wrapText="1"/>
    </xf>
    <xf numFmtId="0" fontId="36" fillId="0" borderId="81" xfId="0" applyFont="1" applyBorder="1" applyAlignment="1">
      <alignment vertical="center" wrapText="1"/>
    </xf>
    <xf numFmtId="0" fontId="36" fillId="0" borderId="38" xfId="0" applyFont="1" applyBorder="1" applyAlignment="1">
      <alignment vertical="center" wrapText="1"/>
    </xf>
    <xf numFmtId="0" fontId="36" fillId="0" borderId="0" xfId="0" applyFont="1" applyAlignment="1">
      <alignment vertical="center" wrapText="1"/>
    </xf>
    <xf numFmtId="0" fontId="36" fillId="0" borderId="82" xfId="0" applyFont="1" applyBorder="1" applyAlignment="1">
      <alignment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12" fillId="0" borderId="51"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57"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0" fontId="12" fillId="25" borderId="5" xfId="0" applyFont="1" applyFill="1" applyBorder="1" applyAlignment="1">
      <alignment horizontal="left" vertical="center" wrapText="1"/>
    </xf>
    <xf numFmtId="0" fontId="12" fillId="25" borderId="1" xfId="0" applyFont="1" applyFill="1" applyBorder="1" applyAlignment="1">
      <alignment horizontal="left" vertical="center" wrapText="1"/>
    </xf>
    <xf numFmtId="0" fontId="12" fillId="25" borderId="9" xfId="0" applyFont="1" applyFill="1" applyBorder="1" applyAlignment="1">
      <alignment horizontal="left" vertical="center" wrapText="1"/>
    </xf>
    <xf numFmtId="0" fontId="37" fillId="0" borderId="57" xfId="0" applyFont="1" applyBorder="1" applyAlignment="1">
      <alignment horizontal="center" vertical="center"/>
    </xf>
    <xf numFmtId="0" fontId="12" fillId="20" borderId="57"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9" fontId="33" fillId="0" borderId="36" xfId="22" applyNumberFormat="1" applyFont="1" applyBorder="1" applyAlignment="1">
      <alignment horizontal="left" vertical="center" wrapText="1"/>
    </xf>
    <xf numFmtId="9" fontId="33" fillId="0" borderId="22" xfId="22" applyNumberFormat="1" applyFont="1" applyBorder="1" applyAlignment="1">
      <alignment horizontal="left" vertical="center" wrapText="1"/>
    </xf>
    <xf numFmtId="9" fontId="33" fillId="0" borderId="37" xfId="22" applyNumberFormat="1" applyFont="1" applyBorder="1" applyAlignment="1">
      <alignment horizontal="left" vertical="center" wrapText="1"/>
    </xf>
    <xf numFmtId="9" fontId="33" fillId="0" borderId="38"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12" fillId="19" borderId="0" xfId="22" applyFont="1" applyFill="1" applyAlignment="1">
      <alignment horizontal="center" vertical="center" wrapText="1"/>
    </xf>
    <xf numFmtId="0" fontId="11" fillId="0" borderId="58" xfId="22" applyFont="1" applyBorder="1" applyAlignment="1">
      <alignment horizontal="center" vertical="center" wrapText="1"/>
    </xf>
    <xf numFmtId="0" fontId="11" fillId="0" borderId="59" xfId="22" applyFont="1" applyBorder="1" applyAlignment="1">
      <alignment horizontal="center" vertical="center" wrapText="1"/>
    </xf>
    <xf numFmtId="0" fontId="11" fillId="0" borderId="60" xfId="22" applyFont="1" applyBorder="1" applyAlignment="1">
      <alignment horizontal="center" vertical="center" wrapText="1"/>
    </xf>
    <xf numFmtId="0" fontId="34" fillId="0" borderId="64" xfId="0" applyFont="1" applyBorder="1" applyAlignment="1">
      <alignment horizontal="left" vertical="center" wrapText="1"/>
    </xf>
    <xf numFmtId="0" fontId="34" fillId="0" borderId="19" xfId="0" applyFont="1" applyBorder="1" applyAlignment="1">
      <alignment horizontal="left" vertical="center" wrapText="1"/>
    </xf>
    <xf numFmtId="0" fontId="34"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40" xfId="0" applyBorder="1" applyAlignment="1">
      <alignment vertical="center" wrapText="1"/>
    </xf>
    <xf numFmtId="0" fontId="12" fillId="19"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9" fontId="33" fillId="0" borderId="36" xfId="22" applyNumberFormat="1" applyFont="1" applyBorder="1" applyAlignment="1">
      <alignment horizontal="center" vertical="center" wrapText="1"/>
    </xf>
    <xf numFmtId="9" fontId="33" fillId="0" borderId="22" xfId="22" applyNumberFormat="1" applyFont="1" applyBorder="1" applyAlignment="1">
      <alignment horizontal="center" vertical="center" wrapText="1"/>
    </xf>
    <xf numFmtId="9" fontId="33" fillId="0" borderId="37" xfId="22" applyNumberFormat="1" applyFont="1" applyBorder="1" applyAlignment="1">
      <alignment horizontal="center" vertical="center" wrapText="1"/>
    </xf>
    <xf numFmtId="9" fontId="33" fillId="0" borderId="38"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9" fontId="33" fillId="0" borderId="36" xfId="30" applyFont="1" applyFill="1" applyBorder="1" applyAlignment="1" applyProtection="1">
      <alignment horizontal="center" vertical="center" wrapText="1"/>
    </xf>
    <xf numFmtId="9" fontId="33" fillId="0" borderId="22" xfId="30" applyFont="1" applyFill="1" applyBorder="1" applyAlignment="1" applyProtection="1">
      <alignment horizontal="center" vertical="center" wrapText="1"/>
    </xf>
    <xf numFmtId="9" fontId="33" fillId="0" borderId="23" xfId="30" applyFont="1" applyFill="1" applyBorder="1" applyAlignment="1" applyProtection="1">
      <alignment horizontal="center" vertical="center" wrapText="1"/>
    </xf>
    <xf numFmtId="9" fontId="33" fillId="0" borderId="42"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50" xfId="30" applyFont="1" applyFill="1" applyBorder="1" applyAlignment="1" applyProtection="1">
      <alignment horizontal="center" vertical="center" wrapText="1"/>
    </xf>
    <xf numFmtId="9" fontId="33" fillId="0" borderId="37"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12" fillId="0" borderId="49" xfId="22" applyFont="1" applyBorder="1" applyAlignment="1">
      <alignment horizontal="center" vertical="center" wrapText="1"/>
    </xf>
    <xf numFmtId="0" fontId="12" fillId="0" borderId="5" xfId="22" applyFont="1" applyBorder="1" applyAlignment="1">
      <alignment horizontal="center" vertical="center" wrapText="1"/>
    </xf>
    <xf numFmtId="9" fontId="33" fillId="0" borderId="42"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66" xfId="17" applyNumberFormat="1" applyFont="1" applyFill="1" applyBorder="1" applyAlignment="1" applyProtection="1">
      <alignment horizontal="center" vertical="center" wrapText="1"/>
    </xf>
    <xf numFmtId="172" fontId="12" fillId="19" borderId="64" xfId="17" applyNumberFormat="1" applyFont="1" applyFill="1" applyBorder="1" applyAlignment="1" applyProtection="1">
      <alignment horizontal="center" vertical="center" wrapText="1"/>
    </xf>
    <xf numFmtId="0" fontId="12" fillId="19" borderId="20" xfId="22" applyFont="1" applyFill="1" applyBorder="1" applyAlignment="1">
      <alignment horizontal="center" vertical="center" wrapText="1"/>
    </xf>
    <xf numFmtId="0" fontId="12" fillId="19" borderId="7" xfId="22" applyFont="1" applyFill="1" applyBorder="1" applyAlignment="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172" fontId="12" fillId="19" borderId="62" xfId="17" applyNumberFormat="1" applyFont="1" applyFill="1" applyBorder="1" applyAlignment="1" applyProtection="1">
      <alignment horizontal="center" vertical="center" wrapText="1"/>
    </xf>
    <xf numFmtId="0" fontId="12" fillId="19" borderId="65" xfId="22" applyFont="1" applyFill="1" applyBorder="1" applyAlignment="1">
      <alignment horizontal="center" vertical="center" wrapText="1"/>
    </xf>
    <xf numFmtId="0" fontId="12" fillId="19" borderId="49" xfId="22" applyFont="1" applyFill="1" applyBorder="1" applyAlignment="1">
      <alignment horizontal="center" vertical="center" wrapText="1"/>
    </xf>
    <xf numFmtId="0" fontId="12" fillId="0" borderId="10"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0" fontId="35" fillId="20" borderId="9" xfId="22" applyFont="1" applyFill="1" applyBorder="1" applyAlignment="1">
      <alignment horizontal="center" vertical="center" wrapText="1"/>
    </xf>
    <xf numFmtId="14" fontId="42" fillId="0" borderId="58" xfId="0" applyNumberFormat="1" applyFont="1" applyBorder="1" applyAlignment="1">
      <alignment horizontal="center" vertical="center"/>
    </xf>
    <xf numFmtId="0" fontId="34" fillId="9" borderId="2" xfId="0" applyFont="1" applyFill="1" applyBorder="1" applyAlignment="1">
      <alignment horizontal="left" vertical="center"/>
    </xf>
    <xf numFmtId="0" fontId="34" fillId="9" borderId="49" xfId="0" applyFont="1" applyFill="1" applyBorder="1" applyAlignment="1">
      <alignment horizontal="left" vertical="center"/>
    </xf>
    <xf numFmtId="0" fontId="34" fillId="9" borderId="5" xfId="0" applyFont="1" applyFill="1" applyBorder="1" applyAlignment="1">
      <alignment horizontal="lef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9" xfId="0" applyFont="1" applyBorder="1" applyAlignment="1">
      <alignment horizontal="center" vertical="center"/>
    </xf>
    <xf numFmtId="0" fontId="32" fillId="0" borderId="5" xfId="0" applyFont="1" applyBorder="1" applyAlignment="1">
      <alignment horizontal="center" vertical="center"/>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20" xfId="0" applyFont="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34" fillId="0" borderId="49" xfId="0" applyFont="1" applyBorder="1" applyAlignment="1">
      <alignment horizontal="center" vertical="center"/>
    </xf>
    <xf numFmtId="0" fontId="34" fillId="0" borderId="5" xfId="0" applyFont="1" applyBorder="1" applyAlignment="1">
      <alignment horizontal="center" vertical="center"/>
    </xf>
    <xf numFmtId="0" fontId="34" fillId="0" borderId="3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9" borderId="1" xfId="0" applyFont="1" applyFill="1" applyBorder="1" applyAlignment="1">
      <alignment horizontal="center" vertical="center"/>
    </xf>
    <xf numFmtId="0" fontId="34" fillId="0" borderId="1" xfId="0" applyFont="1" applyBorder="1" applyAlignment="1">
      <alignment horizontal="center" vertical="center" wrapText="1"/>
    </xf>
    <xf numFmtId="0" fontId="34" fillId="9" borderId="36" xfId="0" applyFont="1" applyFill="1" applyBorder="1" applyAlignment="1">
      <alignment horizontal="center" vertical="center"/>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4" fillId="9" borderId="38" xfId="0" applyFont="1" applyFill="1" applyBorder="1" applyAlignment="1">
      <alignment horizontal="center" vertical="center"/>
    </xf>
    <xf numFmtId="0" fontId="34" fillId="9" borderId="0" xfId="0" applyFont="1" applyFill="1" applyAlignment="1">
      <alignment horizontal="center" vertical="center"/>
    </xf>
    <xf numFmtId="0" fontId="34" fillId="9" borderId="24" xfId="0" applyFont="1" applyFill="1" applyBorder="1" applyAlignment="1">
      <alignment horizontal="center" vertical="center"/>
    </xf>
    <xf numFmtId="0" fontId="34" fillId="9" borderId="20" xfId="0" applyFont="1" applyFill="1" applyBorder="1" applyAlignment="1">
      <alignment horizontal="center" vertical="center"/>
    </xf>
    <xf numFmtId="0" fontId="34" fillId="9" borderId="3" xfId="0" applyFont="1" applyFill="1" applyBorder="1" applyAlignment="1">
      <alignment horizontal="center" vertical="center"/>
    </xf>
    <xf numFmtId="0" fontId="34" fillId="9" borderId="25" xfId="0" applyFont="1" applyFill="1" applyBorder="1" applyAlignment="1">
      <alignment horizontal="center" vertical="center"/>
    </xf>
    <xf numFmtId="0" fontId="34" fillId="9" borderId="10"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9" borderId="49" xfId="0" applyFont="1" applyFill="1" applyBorder="1" applyAlignment="1">
      <alignment horizontal="center" vertical="center"/>
    </xf>
    <xf numFmtId="0" fontId="34" fillId="9" borderId="5" xfId="0" applyFont="1" applyFill="1" applyBorder="1" applyAlignment="1">
      <alignment horizontal="center" vertical="center"/>
    </xf>
    <xf numFmtId="0" fontId="32" fillId="0" borderId="2" xfId="0" applyFont="1" applyBorder="1" applyAlignment="1">
      <alignment horizontal="left" vertical="center"/>
    </xf>
    <xf numFmtId="0" fontId="32" fillId="0" borderId="49" xfId="0" applyFont="1" applyBorder="1" applyAlignment="1">
      <alignment horizontal="left" vertical="center"/>
    </xf>
    <xf numFmtId="0" fontId="32" fillId="0" borderId="5" xfId="0" applyFont="1" applyBorder="1" applyAlignment="1">
      <alignment horizontal="left" vertical="center"/>
    </xf>
    <xf numFmtId="0" fontId="32" fillId="0" borderId="2" xfId="0" applyFont="1" applyBorder="1" applyAlignment="1">
      <alignment horizontal="center" vertical="center"/>
    </xf>
    <xf numFmtId="0" fontId="34" fillId="9" borderId="2" xfId="0" applyFont="1" applyFill="1" applyBorder="1" applyAlignment="1">
      <alignment horizontal="center" vertical="center" wrapText="1"/>
    </xf>
    <xf numFmtId="0" fontId="34" fillId="9" borderId="49"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34" fillId="9" borderId="20" xfId="0" applyFont="1" applyFill="1" applyBorder="1" applyAlignment="1">
      <alignment horizontal="left" vertical="center"/>
    </xf>
    <xf numFmtId="0" fontId="34" fillId="9" borderId="3" xfId="0" applyFont="1" applyFill="1" applyBorder="1" applyAlignment="1">
      <alignment horizontal="left" vertical="center"/>
    </xf>
    <xf numFmtId="0" fontId="34" fillId="9" borderId="25" xfId="0" applyFont="1" applyFill="1" applyBorder="1" applyAlignment="1">
      <alignment horizontal="left" vertical="center"/>
    </xf>
    <xf numFmtId="0" fontId="12" fillId="19" borderId="1" xfId="22" applyFont="1" applyFill="1" applyBorder="1" applyAlignment="1">
      <alignment horizontal="left" vertical="center" wrapText="1"/>
    </xf>
    <xf numFmtId="0" fontId="12" fillId="23" borderId="1" xfId="22" applyFont="1" applyFill="1" applyBorder="1" applyAlignment="1">
      <alignment horizontal="center" vertical="center" wrapText="1"/>
    </xf>
    <xf numFmtId="0" fontId="34" fillId="23" borderId="1" xfId="22" applyFont="1" applyFill="1" applyBorder="1" applyAlignment="1">
      <alignment horizontal="center" vertical="center" wrapText="1"/>
    </xf>
    <xf numFmtId="0" fontId="12" fillId="0" borderId="1" xfId="0" applyFont="1" applyBorder="1" applyAlignment="1">
      <alignment vertical="center" wrapText="1"/>
    </xf>
    <xf numFmtId="0" fontId="34" fillId="0" borderId="1" xfId="0" applyFont="1" applyBorder="1" applyAlignment="1">
      <alignment horizontal="center" vertical="center"/>
    </xf>
    <xf numFmtId="0" fontId="34" fillId="0" borderId="36"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49" xfId="0" applyFont="1" applyFill="1" applyBorder="1" applyAlignment="1">
      <alignment horizontal="center"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4" fillId="21" borderId="2" xfId="0" applyFont="1" applyFill="1" applyBorder="1" applyAlignment="1">
      <alignment horizontal="center" vertical="center"/>
    </xf>
    <xf numFmtId="0" fontId="34" fillId="21" borderId="5"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5" xfId="0" applyFont="1" applyBorder="1" applyAlignment="1">
      <alignment horizontal="left" vertical="center" wrapText="1"/>
    </xf>
    <xf numFmtId="0" fontId="32" fillId="0" borderId="4" xfId="0" applyFont="1" applyBorder="1" applyAlignment="1">
      <alignment horizontal="left" vertical="center" wrapText="1"/>
    </xf>
    <xf numFmtId="41" fontId="32" fillId="0" borderId="36" xfId="12" applyFont="1" applyFill="1" applyBorder="1" applyAlignment="1">
      <alignment horizontal="left" vertical="center"/>
    </xf>
    <xf numFmtId="41" fontId="32" fillId="0" borderId="38" xfId="12" applyFont="1" applyFill="1" applyBorder="1" applyAlignment="1">
      <alignment horizontal="left" vertical="center"/>
    </xf>
    <xf numFmtId="41" fontId="32" fillId="0" borderId="20" xfId="12" applyFont="1" applyFill="1" applyBorder="1" applyAlignment="1">
      <alignment horizontal="left" vertic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3" borderId="1" xfId="0" applyFill="1" applyBorder="1" applyAlignment="1">
      <alignment horizontal="center"/>
    </xf>
    <xf numFmtId="0" fontId="0" fillId="18" borderId="24" xfId="0" applyFill="1" applyBorder="1" applyAlignment="1">
      <alignment horizontal="center"/>
    </xf>
    <xf numFmtId="0" fontId="32" fillId="0" borderId="1" xfId="28" applyNumberFormat="1" applyFont="1" applyFill="1" applyBorder="1" applyAlignment="1">
      <alignment vertical="center" wrapText="1"/>
    </xf>
    <xf numFmtId="14" fontId="43" fillId="0" borderId="1" xfId="0" applyNumberFormat="1" applyFont="1" applyFill="1" applyBorder="1" applyAlignment="1">
      <alignment horizontal="center" vertical="center"/>
    </xf>
    <xf numFmtId="0" fontId="43" fillId="0" borderId="1" xfId="0" applyFont="1" applyFill="1" applyBorder="1" applyAlignment="1">
      <alignment horizontal="center" vertical="center"/>
    </xf>
    <xf numFmtId="0" fontId="36" fillId="0" borderId="36" xfId="0" applyFont="1" applyFill="1" applyBorder="1" applyAlignment="1">
      <alignment vertical="center" wrapText="1"/>
    </xf>
    <xf numFmtId="0" fontId="36" fillId="0" borderId="22" xfId="0" applyFont="1" applyFill="1" applyBorder="1" applyAlignment="1">
      <alignment vertical="center" wrapText="1"/>
    </xf>
    <xf numFmtId="0" fontId="36" fillId="0" borderId="20" xfId="0" applyFont="1" applyFill="1" applyBorder="1" applyAlignment="1">
      <alignment vertical="center" wrapText="1"/>
    </xf>
    <xf numFmtId="0" fontId="36" fillId="0" borderId="3" xfId="0" applyFont="1" applyFill="1" applyBorder="1" applyAlignment="1">
      <alignment vertical="center" wrapText="1"/>
    </xf>
    <xf numFmtId="9" fontId="35" fillId="0" borderId="19" xfId="28" applyFont="1" applyFill="1" applyBorder="1" applyAlignment="1" applyProtection="1">
      <alignment horizontal="center" vertical="center" wrapText="1"/>
    </xf>
    <xf numFmtId="173" fontId="12" fillId="9" borderId="19" xfId="10" applyNumberFormat="1" applyFont="1" applyFill="1" applyBorder="1" applyAlignment="1" applyProtection="1">
      <alignment vertical="center" wrapText="1"/>
    </xf>
    <xf numFmtId="1" fontId="35" fillId="9" borderId="19" xfId="30" applyNumberFormat="1" applyFont="1" applyFill="1" applyBorder="1" applyAlignment="1" applyProtection="1">
      <alignment horizontal="right" vertical="center" wrapText="1"/>
    </xf>
    <xf numFmtId="9" fontId="36" fillId="0" borderId="36" xfId="22" applyNumberFormat="1" applyFont="1" applyBorder="1" applyAlignment="1">
      <alignment horizontal="left" vertical="center" wrapText="1"/>
    </xf>
    <xf numFmtId="9" fontId="36" fillId="0" borderId="1" xfId="22" applyNumberFormat="1" applyFont="1" applyBorder="1" applyAlignment="1">
      <alignment horizontal="left" vertical="center" wrapText="1"/>
    </xf>
    <xf numFmtId="9" fontId="36" fillId="19" borderId="36" xfId="30" applyFont="1" applyFill="1" applyBorder="1" applyAlignment="1">
      <alignment horizontal="center" vertical="center" wrapText="1"/>
    </xf>
    <xf numFmtId="0" fontId="36" fillId="19" borderId="36" xfId="0" applyFont="1" applyFill="1" applyBorder="1" applyAlignment="1">
      <alignment wrapText="1"/>
    </xf>
    <xf numFmtId="0" fontId="36" fillId="19" borderId="22" xfId="0" applyFont="1" applyFill="1" applyBorder="1" applyAlignment="1">
      <alignment wrapText="1"/>
    </xf>
    <xf numFmtId="0" fontId="36" fillId="19" borderId="81" xfId="0" applyFont="1" applyFill="1" applyBorder="1" applyAlignment="1">
      <alignment wrapText="1"/>
    </xf>
    <xf numFmtId="0" fontId="36" fillId="19" borderId="38" xfId="0" applyFont="1" applyFill="1" applyBorder="1" applyAlignment="1">
      <alignment wrapText="1"/>
    </xf>
    <xf numFmtId="0" fontId="36" fillId="19" borderId="0" xfId="0" applyFont="1" applyFill="1" applyAlignment="1">
      <alignment wrapText="1"/>
    </xf>
    <xf numFmtId="0" fontId="36" fillId="19" borderId="82" xfId="0" applyFont="1" applyFill="1" applyBorder="1" applyAlignment="1">
      <alignment wrapText="1"/>
    </xf>
    <xf numFmtId="0" fontId="36" fillId="28" borderId="83" xfId="0" applyFont="1" applyFill="1" applyBorder="1" applyAlignment="1">
      <alignment wrapText="1"/>
    </xf>
    <xf numFmtId="0" fontId="36" fillId="28" borderId="84" xfId="0" applyFont="1" applyFill="1" applyBorder="1" applyAlignment="1">
      <alignment wrapText="1"/>
    </xf>
    <xf numFmtId="0" fontId="36" fillId="28" borderId="85" xfId="0" applyFont="1" applyFill="1" applyBorder="1" applyAlignment="1">
      <alignment wrapText="1"/>
    </xf>
    <xf numFmtId="0" fontId="36" fillId="28" borderId="86" xfId="0" applyFont="1" applyFill="1" applyBorder="1" applyAlignment="1">
      <alignment wrapText="1"/>
    </xf>
    <xf numFmtId="0" fontId="36" fillId="28" borderId="87" xfId="0" applyFont="1" applyFill="1" applyBorder="1" applyAlignment="1">
      <alignment wrapText="1"/>
    </xf>
    <xf numFmtId="0" fontId="36" fillId="28" borderId="88" xfId="0" applyFont="1" applyFill="1" applyBorder="1" applyAlignment="1">
      <alignment wrapText="1"/>
    </xf>
    <xf numFmtId="174" fontId="35" fillId="9" borderId="19" xfId="28" applyNumberFormat="1" applyFont="1" applyFill="1" applyBorder="1" applyAlignment="1" applyProtection="1">
      <alignment horizontal="center" vertical="center" wrapText="1"/>
    </xf>
    <xf numFmtId="0" fontId="36" fillId="0" borderId="37" xfId="0" applyFont="1" applyFill="1" applyBorder="1" applyAlignment="1">
      <alignment vertical="center" wrapText="1"/>
    </xf>
    <xf numFmtId="0" fontId="36" fillId="0" borderId="7" xfId="0" applyFont="1" applyFill="1" applyBorder="1" applyAlignment="1">
      <alignment vertical="center" wrapText="1"/>
    </xf>
    <xf numFmtId="0" fontId="36" fillId="0" borderId="42" xfId="0" applyFont="1" applyFill="1" applyBorder="1" applyAlignment="1">
      <alignment vertical="center" wrapText="1"/>
    </xf>
    <xf numFmtId="0" fontId="36" fillId="0" borderId="15" xfId="0" applyFont="1" applyFill="1" applyBorder="1" applyAlignment="1">
      <alignment vertical="center" wrapText="1"/>
    </xf>
    <xf numFmtId="0" fontId="36" fillId="0" borderId="16" xfId="0" applyFont="1" applyFill="1" applyBorder="1" applyAlignment="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simple" dx="17" sel="0" val="0" widthMin="70"/>
</file>

<file path=xl/ctrlProps/ctrlProp2.xml><?xml version="1.0" encoding="utf-8"?>
<formControlPr xmlns="http://schemas.microsoft.com/office/spreadsheetml/2009/9/main" objectType="Drop" dropStyle="simple" dx="17" sel="0" val="0" widthMin="4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0899" name="Picture 47">
          <a:extLst>
            <a:ext uri="{FF2B5EF4-FFF2-40B4-BE49-F238E27FC236}">
              <a16:creationId xmlns:a16="http://schemas.microsoft.com/office/drawing/2014/main" id="{65B538A1-3C5E-D4AA-9979-7813383F0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051" name="Picture 47">
          <a:extLst>
            <a:ext uri="{FF2B5EF4-FFF2-40B4-BE49-F238E27FC236}">
              <a16:creationId xmlns:a16="http://schemas.microsoft.com/office/drawing/2014/main" id="{8879EE71-0E76-8D86-CF87-9702EDDD8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3075" name="Picture 47">
          <a:extLst>
            <a:ext uri="{FF2B5EF4-FFF2-40B4-BE49-F238E27FC236}">
              <a16:creationId xmlns:a16="http://schemas.microsoft.com/office/drawing/2014/main" id="{87FFCF8A-21C7-9FE5-8D5E-4B9BDF238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79981" name="Picture 47">
          <a:extLst>
            <a:ext uri="{FF2B5EF4-FFF2-40B4-BE49-F238E27FC236}">
              <a16:creationId xmlns:a16="http://schemas.microsoft.com/office/drawing/2014/main" id="{954086A5-0282-0319-BDB6-B3D7B7734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4099" name="Picture 47">
          <a:extLst>
            <a:ext uri="{FF2B5EF4-FFF2-40B4-BE49-F238E27FC236}">
              <a16:creationId xmlns:a16="http://schemas.microsoft.com/office/drawing/2014/main" id="{60E05972-EE62-4A18-8B98-B63BE61F0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0</xdr:colOff>
          <xdr:row>12</xdr:row>
          <xdr:rowOff>0</xdr:rowOff>
        </xdr:from>
        <xdr:to>
          <xdr:col>51</xdr:col>
          <xdr:colOff>0</xdr:colOff>
          <xdr:row>13</xdr:row>
          <xdr:rowOff>0</xdr:rowOff>
        </xdr:to>
        <xdr:sp macro="" textlink="">
          <xdr:nvSpPr>
            <xdr:cNvPr id="75811" name=" 35" hidden="1">
              <a:extLst>
                <a:ext uri="{63B3BB69-23CF-44E3-9099-C40C66FF867C}">
                  <a14:compatExt spid="_x0000_s75811"/>
                </a:ext>
                <a:ext uri="{FF2B5EF4-FFF2-40B4-BE49-F238E27FC236}">
                  <a16:creationId xmlns:a16="http://schemas.microsoft.com/office/drawing/2014/main" id="{00000000-0008-0000-0600-000023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2</xdr:row>
          <xdr:rowOff>0</xdr:rowOff>
        </xdr:from>
        <xdr:to>
          <xdr:col>51</xdr:col>
          <xdr:colOff>0</xdr:colOff>
          <xdr:row>3</xdr:row>
          <xdr:rowOff>0</xdr:rowOff>
        </xdr:to>
        <xdr:sp macro="" textlink="">
          <xdr:nvSpPr>
            <xdr:cNvPr id="75812" name=" 36" hidden="1">
              <a:extLst>
                <a:ext uri="{63B3BB69-23CF-44E3-9099-C40C66FF867C}">
                  <a14:compatExt spid="_x0000_s75812"/>
                </a:ext>
                <a:ext uri="{FF2B5EF4-FFF2-40B4-BE49-F238E27FC236}">
                  <a16:creationId xmlns:a16="http://schemas.microsoft.com/office/drawing/2014/main" id="{00000000-0008-0000-0600-0000242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6.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6"/>
  <sheetViews>
    <sheetView showGridLines="0" topLeftCell="G30" zoomScale="60" zoomScaleNormal="60" workbookViewId="0">
      <selection activeCell="Q34" sqref="Q34:V35"/>
    </sheetView>
  </sheetViews>
  <sheetFormatPr baseColWidth="10" defaultColWidth="10.85546875" defaultRowHeight="15" x14ac:dyDescent="0.25"/>
  <cols>
    <col min="1" max="1" width="38.42578125" style="50" customWidth="1"/>
    <col min="2" max="2" width="15.42578125" style="50" customWidth="1"/>
    <col min="3" max="3" width="19.85546875" style="50" customWidth="1"/>
    <col min="4" max="4" width="20.7109375" style="50" customWidth="1"/>
    <col min="5" max="5" width="21.28515625" style="50" customWidth="1"/>
    <col min="6" max="6" width="20.7109375" style="50" customWidth="1"/>
    <col min="7" max="7" width="20.5703125" style="50" customWidth="1"/>
    <col min="8" max="8" width="21.140625" style="50" customWidth="1"/>
    <col min="9" max="9" width="22.140625" style="50" customWidth="1"/>
    <col min="10" max="10" width="22.85546875" style="50" customWidth="1"/>
    <col min="11" max="11" width="21.28515625" style="50" customWidth="1"/>
    <col min="12" max="12" width="22.28515625" style="50" customWidth="1"/>
    <col min="13" max="14" width="20.7109375" style="50" customWidth="1"/>
    <col min="15" max="15" width="16.140625" style="50" customWidth="1"/>
    <col min="16" max="27" width="18.140625" style="50" customWidth="1"/>
    <col min="28" max="28" width="22.7109375" style="50" customWidth="1"/>
    <col min="29" max="29" width="18.28515625" style="50" customWidth="1"/>
    <col min="30" max="30" width="15.285156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4"/>
      <c r="B1" s="307"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9"/>
      <c r="AB1" s="318" t="s">
        <v>1</v>
      </c>
      <c r="AC1" s="319"/>
      <c r="AD1" s="320"/>
    </row>
    <row r="2" spans="1:30" ht="30.75" customHeight="1" thickBot="1" x14ac:dyDescent="0.3">
      <c r="A2" s="305"/>
      <c r="B2" s="307" t="s">
        <v>2</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321" t="s">
        <v>3</v>
      </c>
      <c r="AC2" s="322"/>
      <c r="AD2" s="323"/>
    </row>
    <row r="3" spans="1:30" ht="24" customHeight="1" x14ac:dyDescent="0.25">
      <c r="A3" s="305"/>
      <c r="B3" s="324" t="s">
        <v>4</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21" t="s">
        <v>5</v>
      </c>
      <c r="AC3" s="322"/>
      <c r="AD3" s="323"/>
    </row>
    <row r="4" spans="1:30" ht="21.95" customHeight="1" thickBot="1" x14ac:dyDescent="0.3">
      <c r="A4" s="306"/>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0" t="s">
        <v>6</v>
      </c>
      <c r="AC4" s="331"/>
      <c r="AD4" s="332"/>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3" t="s">
        <v>7</v>
      </c>
      <c r="B7" s="334"/>
      <c r="C7" s="348" t="s">
        <v>8</v>
      </c>
      <c r="D7" s="333" t="s">
        <v>9</v>
      </c>
      <c r="E7" s="351"/>
      <c r="F7" s="351"/>
      <c r="G7" s="351"/>
      <c r="H7" s="334"/>
      <c r="I7" s="354">
        <v>45082</v>
      </c>
      <c r="J7" s="355"/>
      <c r="K7" s="333" t="s">
        <v>10</v>
      </c>
      <c r="L7" s="334"/>
      <c r="M7" s="316" t="s">
        <v>11</v>
      </c>
      <c r="N7" s="317"/>
      <c r="O7" s="310"/>
      <c r="P7" s="311"/>
      <c r="Q7" s="54"/>
      <c r="R7" s="54"/>
      <c r="S7" s="54"/>
      <c r="T7" s="54"/>
      <c r="U7" s="54"/>
      <c r="V7" s="54"/>
      <c r="W7" s="54"/>
      <c r="X7" s="54"/>
      <c r="Y7" s="54"/>
      <c r="Z7" s="55"/>
      <c r="AA7" s="54"/>
      <c r="AB7" s="54"/>
      <c r="AC7" s="60"/>
      <c r="AD7" s="61"/>
    </row>
    <row r="8" spans="1:30" x14ac:dyDescent="0.25">
      <c r="A8" s="335"/>
      <c r="B8" s="336"/>
      <c r="C8" s="349"/>
      <c r="D8" s="335"/>
      <c r="E8" s="352"/>
      <c r="F8" s="352"/>
      <c r="G8" s="352"/>
      <c r="H8" s="336"/>
      <c r="I8" s="356"/>
      <c r="J8" s="357"/>
      <c r="K8" s="335"/>
      <c r="L8" s="336"/>
      <c r="M8" s="312" t="s">
        <v>12</v>
      </c>
      <c r="N8" s="313"/>
      <c r="O8" s="314"/>
      <c r="P8" s="315"/>
      <c r="Q8" s="54"/>
      <c r="R8" s="54"/>
      <c r="S8" s="54"/>
      <c r="T8" s="54"/>
      <c r="U8" s="54"/>
      <c r="V8" s="54"/>
      <c r="W8" s="54"/>
      <c r="X8" s="54"/>
      <c r="Y8" s="54"/>
      <c r="Z8" s="55"/>
      <c r="AA8" s="54"/>
      <c r="AB8" s="54"/>
      <c r="AC8" s="60"/>
      <c r="AD8" s="61"/>
    </row>
    <row r="9" spans="1:30" ht="15.75" thickBot="1" x14ac:dyDescent="0.3">
      <c r="A9" s="337"/>
      <c r="B9" s="338"/>
      <c r="C9" s="350"/>
      <c r="D9" s="337"/>
      <c r="E9" s="353"/>
      <c r="F9" s="353"/>
      <c r="G9" s="353"/>
      <c r="H9" s="338"/>
      <c r="I9" s="358"/>
      <c r="J9" s="359"/>
      <c r="K9" s="337"/>
      <c r="L9" s="338"/>
      <c r="M9" s="360" t="s">
        <v>13</v>
      </c>
      <c r="N9" s="361"/>
      <c r="O9" s="362" t="s">
        <v>14</v>
      </c>
      <c r="P9" s="36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33" t="s">
        <v>15</v>
      </c>
      <c r="B11" s="334"/>
      <c r="C11" s="339" t="s">
        <v>16</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1"/>
    </row>
    <row r="12" spans="1:30" ht="15" customHeight="1" x14ac:dyDescent="0.25">
      <c r="A12" s="335"/>
      <c r="B12" s="336"/>
      <c r="C12" s="342"/>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4"/>
    </row>
    <row r="13" spans="1:30" ht="15" customHeight="1" thickBot="1" x14ac:dyDescent="0.3">
      <c r="A13" s="337"/>
      <c r="B13" s="338"/>
      <c r="C13" s="345"/>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0" t="s">
        <v>18</v>
      </c>
      <c r="D15" s="381"/>
      <c r="E15" s="381"/>
      <c r="F15" s="381"/>
      <c r="G15" s="381"/>
      <c r="H15" s="381"/>
      <c r="I15" s="381"/>
      <c r="J15" s="381"/>
      <c r="K15" s="382"/>
      <c r="L15" s="373" t="s">
        <v>19</v>
      </c>
      <c r="M15" s="374"/>
      <c r="N15" s="374"/>
      <c r="O15" s="374"/>
      <c r="P15" s="374"/>
      <c r="Q15" s="375"/>
      <c r="R15" s="383" t="s">
        <v>20</v>
      </c>
      <c r="S15" s="384"/>
      <c r="T15" s="384"/>
      <c r="U15" s="384"/>
      <c r="V15" s="384"/>
      <c r="W15" s="384"/>
      <c r="X15" s="385"/>
      <c r="Y15" s="373" t="s">
        <v>21</v>
      </c>
      <c r="Z15" s="375"/>
      <c r="AA15" s="364" t="s">
        <v>22</v>
      </c>
      <c r="AB15" s="365"/>
      <c r="AC15" s="365"/>
      <c r="AD15" s="366"/>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68" t="s">
        <v>23</v>
      </c>
      <c r="B17" s="369"/>
      <c r="C17" s="370" t="s">
        <v>24</v>
      </c>
      <c r="D17" s="371"/>
      <c r="E17" s="371"/>
      <c r="F17" s="371"/>
      <c r="G17" s="371"/>
      <c r="H17" s="371"/>
      <c r="I17" s="371"/>
      <c r="J17" s="371"/>
      <c r="K17" s="371"/>
      <c r="L17" s="371"/>
      <c r="M17" s="371"/>
      <c r="N17" s="371"/>
      <c r="O17" s="371"/>
      <c r="P17" s="371"/>
      <c r="Q17" s="372"/>
      <c r="R17" s="373" t="s">
        <v>25</v>
      </c>
      <c r="S17" s="374"/>
      <c r="T17" s="374"/>
      <c r="U17" s="374"/>
      <c r="V17" s="375"/>
      <c r="W17" s="376">
        <v>15</v>
      </c>
      <c r="X17" s="377"/>
      <c r="Y17" s="374" t="s">
        <v>26</v>
      </c>
      <c r="Z17" s="374"/>
      <c r="AA17" s="374"/>
      <c r="AB17" s="375"/>
      <c r="AC17" s="378">
        <v>0.45</v>
      </c>
      <c r="AD17" s="3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3" t="s">
        <v>27</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5"/>
      <c r="AE19" s="83"/>
      <c r="AF19" s="83"/>
    </row>
    <row r="20" spans="1:41" ht="32.1" customHeight="1" thickBot="1" x14ac:dyDescent="0.3">
      <c r="A20" s="82"/>
      <c r="B20" s="60"/>
      <c r="C20" s="386" t="s">
        <v>28</v>
      </c>
      <c r="D20" s="387"/>
      <c r="E20" s="387"/>
      <c r="F20" s="387"/>
      <c r="G20" s="387"/>
      <c r="H20" s="387"/>
      <c r="I20" s="387"/>
      <c r="J20" s="387"/>
      <c r="K20" s="387"/>
      <c r="L20" s="387"/>
      <c r="M20" s="387"/>
      <c r="N20" s="387"/>
      <c r="O20" s="387"/>
      <c r="P20" s="388"/>
      <c r="Q20" s="389" t="s">
        <v>29</v>
      </c>
      <c r="R20" s="390"/>
      <c r="S20" s="390"/>
      <c r="T20" s="390"/>
      <c r="U20" s="390"/>
      <c r="V20" s="390"/>
      <c r="W20" s="390"/>
      <c r="X20" s="390"/>
      <c r="Y20" s="390"/>
      <c r="Z20" s="390"/>
      <c r="AA20" s="390"/>
      <c r="AB20" s="390"/>
      <c r="AC20" s="390"/>
      <c r="AD20" s="391"/>
      <c r="AE20" s="83"/>
      <c r="AF20" s="83"/>
    </row>
    <row r="21" spans="1:41" ht="32.1" customHeight="1" thickBot="1" x14ac:dyDescent="0.3">
      <c r="A21" s="59"/>
      <c r="B21" s="54"/>
      <c r="C21" s="160" t="s">
        <v>30</v>
      </c>
      <c r="D21" s="161" t="s">
        <v>31</v>
      </c>
      <c r="E21" s="161" t="s">
        <v>32</v>
      </c>
      <c r="F21" s="161" t="s">
        <v>33</v>
      </c>
      <c r="G21" s="161" t="s">
        <v>8</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8</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92" t="s">
        <v>43</v>
      </c>
      <c r="B22" s="393"/>
      <c r="C22" s="217">
        <v>22878899</v>
      </c>
      <c r="D22" s="218"/>
      <c r="E22" s="180"/>
      <c r="F22" s="180"/>
      <c r="G22" s="180"/>
      <c r="H22" s="180"/>
      <c r="I22" s="180"/>
      <c r="J22" s="180"/>
      <c r="K22" s="180"/>
      <c r="L22" s="180"/>
      <c r="M22" s="180"/>
      <c r="N22" s="180"/>
      <c r="O22" s="180">
        <f>SUM(C22:N22)</f>
        <v>22878899</v>
      </c>
      <c r="P22" s="183"/>
      <c r="Q22" s="217">
        <v>1334419471</v>
      </c>
      <c r="R22" s="218">
        <v>75240000</v>
      </c>
      <c r="S22" s="218"/>
      <c r="T22" s="180"/>
      <c r="U22" s="180">
        <v>8351665</v>
      </c>
      <c r="V22" s="180"/>
      <c r="W22" s="180"/>
      <c r="X22" s="180"/>
      <c r="Y22" s="180"/>
      <c r="Z22" s="180"/>
      <c r="AA22" s="180"/>
      <c r="AB22" s="180"/>
      <c r="AC22" s="180">
        <f>SUM(Q22:AB22)</f>
        <v>1418011136</v>
      </c>
      <c r="AD22" s="187"/>
      <c r="AE22" s="3"/>
      <c r="AF22" s="3"/>
    </row>
    <row r="23" spans="1:41" ht="32.1" customHeight="1" x14ac:dyDescent="0.25">
      <c r="A23" s="394" t="s">
        <v>44</v>
      </c>
      <c r="B23" s="395"/>
      <c r="C23" s="219"/>
      <c r="D23" s="220"/>
      <c r="E23" s="176"/>
      <c r="F23" s="176"/>
      <c r="G23" s="176"/>
      <c r="H23" s="176"/>
      <c r="I23" s="176"/>
      <c r="J23" s="176"/>
      <c r="K23" s="176"/>
      <c r="L23" s="176"/>
      <c r="M23" s="176"/>
      <c r="N23" s="176"/>
      <c r="O23" s="176">
        <f>SUM(C23:N23)</f>
        <v>0</v>
      </c>
      <c r="P23" s="195" t="str">
        <f>IFERROR(O23/(SUMIF(C23:N23,"&gt;0",C22:N22))," ")</f>
        <v xml:space="preserve"> </v>
      </c>
      <c r="Q23" s="219">
        <v>990509470</v>
      </c>
      <c r="R23" s="220">
        <v>419150001</v>
      </c>
      <c r="S23" s="220">
        <f>-15291731</f>
        <v>-15291731</v>
      </c>
      <c r="T23" s="176">
        <v>-27041001</v>
      </c>
      <c r="U23" s="176">
        <v>17633639</v>
      </c>
      <c r="V23" s="176"/>
      <c r="W23" s="176"/>
      <c r="X23" s="176"/>
      <c r="Y23" s="176"/>
      <c r="Z23" s="176"/>
      <c r="AA23" s="176"/>
      <c r="AB23" s="176"/>
      <c r="AC23" s="260">
        <f>SUM(Q23:AB23)</f>
        <v>1384960378</v>
      </c>
      <c r="AD23" s="185">
        <f>IFERROR(AC23/(SUMIF(Q23:AB23,"&gt;0",Q22:AB22))," ")</f>
        <v>0.97669217317063439</v>
      </c>
      <c r="AE23" s="3"/>
      <c r="AF23" s="3"/>
    </row>
    <row r="24" spans="1:41" ht="32.1" customHeight="1" x14ac:dyDescent="0.25">
      <c r="A24" s="394" t="s">
        <v>45</v>
      </c>
      <c r="B24" s="395"/>
      <c r="C24" s="177">
        <v>5133518</v>
      </c>
      <c r="D24" s="220">
        <f>4100000+1000000+1083214</f>
        <v>6183214</v>
      </c>
      <c r="E24" s="176"/>
      <c r="F24" s="176">
        <f>1562167+10000000</f>
        <v>11562167</v>
      </c>
      <c r="G24" s="176"/>
      <c r="H24" s="176"/>
      <c r="I24" s="176"/>
      <c r="J24" s="176"/>
      <c r="K24" s="176"/>
      <c r="L24" s="176"/>
      <c r="M24" s="176"/>
      <c r="N24" s="176"/>
      <c r="O24" s="176">
        <f>SUM(C24:N24)</f>
        <v>22878899</v>
      </c>
      <c r="P24" s="181"/>
      <c r="Q24" s="219"/>
      <c r="R24" s="220">
        <v>45552771</v>
      </c>
      <c r="S24" s="220">
        <f>117169700+6840000</f>
        <v>124009700</v>
      </c>
      <c r="T24" s="220">
        <f t="shared" ref="T24:AA24" si="0">117169700+6840000</f>
        <v>124009700</v>
      </c>
      <c r="U24" s="220">
        <f t="shared" si="0"/>
        <v>124009700</v>
      </c>
      <c r="V24" s="220">
        <f>117169700+6840000+8351665</f>
        <v>132361365</v>
      </c>
      <c r="W24" s="220">
        <f t="shared" si="0"/>
        <v>124009700</v>
      </c>
      <c r="X24" s="220">
        <f t="shared" si="0"/>
        <v>124009700</v>
      </c>
      <c r="Y24" s="220">
        <f t="shared" si="0"/>
        <v>124009700</v>
      </c>
      <c r="Z24" s="220">
        <f t="shared" si="0"/>
        <v>124009700</v>
      </c>
      <c r="AA24" s="220">
        <f t="shared" si="0"/>
        <v>124009700</v>
      </c>
      <c r="AB24" s="176">
        <f>234339400+13680000</f>
        <v>248019400</v>
      </c>
      <c r="AC24" s="176">
        <f>SUM(Q24:AB24)</f>
        <v>1418011136</v>
      </c>
      <c r="AD24" s="185"/>
      <c r="AE24" s="3"/>
      <c r="AF24" s="3"/>
    </row>
    <row r="25" spans="1:41" ht="32.1" customHeight="1" thickBot="1" x14ac:dyDescent="0.3">
      <c r="A25" s="396" t="s">
        <v>46</v>
      </c>
      <c r="B25" s="397"/>
      <c r="C25" s="221">
        <v>5078090</v>
      </c>
      <c r="D25" s="222">
        <v>5100000</v>
      </c>
      <c r="E25" s="179">
        <v>1083214</v>
      </c>
      <c r="F25" s="179">
        <v>10055428</v>
      </c>
      <c r="G25" s="179"/>
      <c r="H25" s="179"/>
      <c r="I25" s="179"/>
      <c r="J25" s="179"/>
      <c r="K25" s="179"/>
      <c r="L25" s="179"/>
      <c r="M25" s="179"/>
      <c r="N25" s="179"/>
      <c r="O25" s="179">
        <f>SUM(C25:N25)</f>
        <v>21316732</v>
      </c>
      <c r="P25" s="186">
        <f>IFERROR(O25/(SUMIF(C25:N25,"&gt;0",C24:N24))," ")</f>
        <v>0.93172018461203054</v>
      </c>
      <c r="Q25" s="221"/>
      <c r="R25" s="222">
        <v>17691205</v>
      </c>
      <c r="S25" s="222">
        <v>109538534</v>
      </c>
      <c r="T25" s="179">
        <v>124009700</v>
      </c>
      <c r="U25" s="179">
        <v>124009700</v>
      </c>
      <c r="V25" s="179"/>
      <c r="W25" s="179"/>
      <c r="X25" s="179"/>
      <c r="Y25" s="179"/>
      <c r="Z25" s="179"/>
      <c r="AA25" s="179"/>
      <c r="AB25" s="179"/>
      <c r="AC25" s="179">
        <f>SUM(Q25:AB25)</f>
        <v>375249139</v>
      </c>
      <c r="AD25" s="186">
        <f>IFERROR(AC25/(SUMIF(Q25:AB25,"&gt;0",Q24:AB24))," ")</f>
        <v>0.89862411435960066</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2" t="s">
        <v>48</v>
      </c>
      <c r="B28" s="404" t="s">
        <v>49</v>
      </c>
      <c r="C28" s="405"/>
      <c r="D28" s="395" t="s">
        <v>50</v>
      </c>
      <c r="E28" s="408"/>
      <c r="F28" s="408"/>
      <c r="G28" s="408"/>
      <c r="H28" s="408"/>
      <c r="I28" s="408"/>
      <c r="J28" s="408"/>
      <c r="K28" s="408"/>
      <c r="L28" s="408"/>
      <c r="M28" s="408"/>
      <c r="N28" s="408"/>
      <c r="O28" s="409"/>
      <c r="P28" s="410" t="s">
        <v>41</v>
      </c>
      <c r="Q28" s="410" t="s">
        <v>51</v>
      </c>
      <c r="R28" s="410"/>
      <c r="S28" s="410"/>
      <c r="T28" s="410"/>
      <c r="U28" s="410"/>
      <c r="V28" s="410"/>
      <c r="W28" s="410"/>
      <c r="X28" s="410"/>
      <c r="Y28" s="410"/>
      <c r="Z28" s="410"/>
      <c r="AA28" s="410"/>
      <c r="AB28" s="410"/>
      <c r="AC28" s="410"/>
      <c r="AD28" s="411"/>
    </row>
    <row r="29" spans="1:41" ht="27" customHeight="1" x14ac:dyDescent="0.25">
      <c r="A29" s="403"/>
      <c r="B29" s="406"/>
      <c r="C29" s="407"/>
      <c r="D29" s="88" t="s">
        <v>30</v>
      </c>
      <c r="E29" s="88" t="s">
        <v>31</v>
      </c>
      <c r="F29" s="88" t="s">
        <v>32</v>
      </c>
      <c r="G29" s="88" t="s">
        <v>33</v>
      </c>
      <c r="H29" s="88" t="s">
        <v>8</v>
      </c>
      <c r="I29" s="88" t="s">
        <v>34</v>
      </c>
      <c r="J29" s="88" t="s">
        <v>35</v>
      </c>
      <c r="K29" s="88" t="s">
        <v>36</v>
      </c>
      <c r="L29" s="88" t="s">
        <v>37</v>
      </c>
      <c r="M29" s="88" t="s">
        <v>38</v>
      </c>
      <c r="N29" s="88" t="s">
        <v>39</v>
      </c>
      <c r="O29" s="88" t="s">
        <v>40</v>
      </c>
      <c r="P29" s="409"/>
      <c r="Q29" s="410"/>
      <c r="R29" s="410"/>
      <c r="S29" s="410"/>
      <c r="T29" s="410"/>
      <c r="U29" s="410"/>
      <c r="V29" s="410"/>
      <c r="W29" s="410"/>
      <c r="X29" s="410"/>
      <c r="Y29" s="410"/>
      <c r="Z29" s="410"/>
      <c r="AA29" s="410"/>
      <c r="AB29" s="410"/>
      <c r="AC29" s="410"/>
      <c r="AD29" s="411"/>
    </row>
    <row r="30" spans="1:41" ht="99" customHeight="1" thickBot="1" x14ac:dyDescent="0.3">
      <c r="A30" s="85" t="str">
        <f>C17</f>
        <v>1 - Acompañar técnicamente a 15 sectores de la Administración Distrital en la inclusión del enfoque de género en las políticas, planes,  programas y proyectos así como en su cultura organizacional e institucional</v>
      </c>
      <c r="B30" s="412" t="s">
        <v>52</v>
      </c>
      <c r="C30" s="413"/>
      <c r="D30" s="89"/>
      <c r="E30" s="89"/>
      <c r="F30" s="89"/>
      <c r="G30" s="89"/>
      <c r="H30" s="89"/>
      <c r="I30" s="89"/>
      <c r="J30" s="89"/>
      <c r="K30" s="89"/>
      <c r="L30" s="89"/>
      <c r="M30" s="89"/>
      <c r="N30" s="89"/>
      <c r="O30" s="89"/>
      <c r="P30" s="86">
        <f>SUM(D30:O30)</f>
        <v>0</v>
      </c>
      <c r="Q30" s="414"/>
      <c r="R30" s="414"/>
      <c r="S30" s="414"/>
      <c r="T30" s="414"/>
      <c r="U30" s="414"/>
      <c r="V30" s="414"/>
      <c r="W30" s="414"/>
      <c r="X30" s="414"/>
      <c r="Y30" s="414"/>
      <c r="Z30" s="414"/>
      <c r="AA30" s="414"/>
      <c r="AB30" s="414"/>
      <c r="AC30" s="414"/>
      <c r="AD30" s="415"/>
    </row>
    <row r="31" spans="1:41" ht="45" customHeight="1" x14ac:dyDescent="0.25">
      <c r="A31" s="324" t="s">
        <v>53</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6"/>
    </row>
    <row r="32" spans="1:41" ht="23.1" customHeight="1" x14ac:dyDescent="0.25">
      <c r="A32" s="394" t="s">
        <v>54</v>
      </c>
      <c r="B32" s="410" t="s">
        <v>55</v>
      </c>
      <c r="C32" s="410" t="s">
        <v>49</v>
      </c>
      <c r="D32" s="410" t="s">
        <v>56</v>
      </c>
      <c r="E32" s="410"/>
      <c r="F32" s="410"/>
      <c r="G32" s="410"/>
      <c r="H32" s="410"/>
      <c r="I32" s="410"/>
      <c r="J32" s="410"/>
      <c r="K32" s="410"/>
      <c r="L32" s="410"/>
      <c r="M32" s="410"/>
      <c r="N32" s="410"/>
      <c r="O32" s="410"/>
      <c r="P32" s="410"/>
      <c r="Q32" s="410" t="s">
        <v>57</v>
      </c>
      <c r="R32" s="410"/>
      <c r="S32" s="410"/>
      <c r="T32" s="410"/>
      <c r="U32" s="410"/>
      <c r="V32" s="410"/>
      <c r="W32" s="410"/>
      <c r="X32" s="410"/>
      <c r="Y32" s="410"/>
      <c r="Z32" s="410"/>
      <c r="AA32" s="410"/>
      <c r="AB32" s="410"/>
      <c r="AC32" s="410"/>
      <c r="AD32" s="411"/>
      <c r="AG32" s="87"/>
      <c r="AH32" s="87"/>
      <c r="AI32" s="87"/>
      <c r="AJ32" s="87"/>
      <c r="AK32" s="87"/>
      <c r="AL32" s="87"/>
      <c r="AM32" s="87"/>
      <c r="AN32" s="87"/>
      <c r="AO32" s="87"/>
    </row>
    <row r="33" spans="1:41" ht="27" customHeight="1" x14ac:dyDescent="0.25">
      <c r="A33" s="394"/>
      <c r="B33" s="410"/>
      <c r="C33" s="41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410" t="s">
        <v>58</v>
      </c>
      <c r="R33" s="410"/>
      <c r="S33" s="410"/>
      <c r="T33" s="410" t="s">
        <v>59</v>
      </c>
      <c r="U33" s="410"/>
      <c r="V33" s="410"/>
      <c r="W33" s="406" t="s">
        <v>60</v>
      </c>
      <c r="X33" s="417"/>
      <c r="Y33" s="417"/>
      <c r="Z33" s="407"/>
      <c r="AA33" s="406" t="s">
        <v>61</v>
      </c>
      <c r="AB33" s="417"/>
      <c r="AC33" s="417"/>
      <c r="AD33" s="418"/>
      <c r="AG33" s="87"/>
      <c r="AH33" s="87"/>
      <c r="AI33" s="87"/>
      <c r="AJ33" s="87"/>
      <c r="AK33" s="87"/>
      <c r="AL33" s="87"/>
      <c r="AM33" s="87"/>
      <c r="AN33" s="87"/>
      <c r="AO33" s="87"/>
    </row>
    <row r="34" spans="1:41" ht="57.75" customHeight="1" x14ac:dyDescent="0.25">
      <c r="A34" s="431" t="str">
        <f>A30</f>
        <v>1 - Acompañar técnicamente a 15 sectores de la Administración Distrital en la inclusión del enfoque de género en las políticas, planes,  programas y proyectos así como en su cultura organizacional e institucional</v>
      </c>
      <c r="B34" s="433">
        <v>0.45</v>
      </c>
      <c r="C34" s="90" t="s">
        <v>62</v>
      </c>
      <c r="D34" s="89">
        <v>15</v>
      </c>
      <c r="E34" s="89">
        <v>15</v>
      </c>
      <c r="F34" s="89">
        <v>15</v>
      </c>
      <c r="G34" s="89">
        <v>15</v>
      </c>
      <c r="H34" s="89">
        <v>15</v>
      </c>
      <c r="I34" s="89">
        <v>15</v>
      </c>
      <c r="J34" s="89">
        <v>15</v>
      </c>
      <c r="K34" s="89">
        <v>15</v>
      </c>
      <c r="L34" s="89">
        <v>15</v>
      </c>
      <c r="M34" s="89">
        <v>15</v>
      </c>
      <c r="N34" s="89">
        <v>15</v>
      </c>
      <c r="O34" s="89">
        <v>15</v>
      </c>
      <c r="P34" s="263">
        <v>15</v>
      </c>
      <c r="Q34" s="753" t="s">
        <v>63</v>
      </c>
      <c r="R34" s="435"/>
      <c r="S34" s="436"/>
      <c r="T34" s="440" t="s">
        <v>592</v>
      </c>
      <c r="U34" s="441"/>
      <c r="V34" s="442"/>
      <c r="W34" s="419" t="s">
        <v>64</v>
      </c>
      <c r="X34" s="420"/>
      <c r="Y34" s="420"/>
      <c r="Z34" s="445"/>
      <c r="AA34" s="419" t="s">
        <v>65</v>
      </c>
      <c r="AB34" s="420"/>
      <c r="AC34" s="420"/>
      <c r="AD34" s="421"/>
      <c r="AG34" s="87"/>
      <c r="AH34" s="87"/>
      <c r="AI34" s="87"/>
      <c r="AJ34" s="87"/>
      <c r="AK34" s="87"/>
      <c r="AL34" s="87"/>
      <c r="AM34" s="87"/>
      <c r="AN34" s="87"/>
      <c r="AO34" s="87"/>
    </row>
    <row r="35" spans="1:41" ht="157.5" customHeight="1" thickBot="1" x14ac:dyDescent="0.3">
      <c r="A35" s="432"/>
      <c r="B35" s="434"/>
      <c r="C35" s="91" t="s">
        <v>66</v>
      </c>
      <c r="D35" s="264">
        <v>15</v>
      </c>
      <c r="E35" s="264">
        <v>15</v>
      </c>
      <c r="F35" s="264">
        <v>15</v>
      </c>
      <c r="G35" s="264">
        <v>15</v>
      </c>
      <c r="H35" s="303">
        <v>15</v>
      </c>
      <c r="I35" s="93"/>
      <c r="J35" s="93"/>
      <c r="K35" s="93"/>
      <c r="L35" s="93"/>
      <c r="M35" s="93"/>
      <c r="N35" s="93"/>
      <c r="O35" s="93"/>
      <c r="P35" s="749">
        <v>15</v>
      </c>
      <c r="Q35" s="437"/>
      <c r="R35" s="438"/>
      <c r="S35" s="439"/>
      <c r="T35" s="443"/>
      <c r="U35" s="443"/>
      <c r="V35" s="444"/>
      <c r="W35" s="422"/>
      <c r="X35" s="423"/>
      <c r="Y35" s="423"/>
      <c r="Z35" s="446"/>
      <c r="AA35" s="422"/>
      <c r="AB35" s="423"/>
      <c r="AC35" s="423"/>
      <c r="AD35" s="424"/>
      <c r="AE35" s="49"/>
      <c r="AG35" s="87"/>
      <c r="AH35" s="87"/>
      <c r="AI35" s="87"/>
      <c r="AJ35" s="87"/>
      <c r="AK35" s="87"/>
      <c r="AL35" s="87"/>
      <c r="AM35" s="87"/>
      <c r="AN35" s="87"/>
      <c r="AO35" s="87"/>
    </row>
    <row r="36" spans="1:41" ht="26.1" customHeight="1" x14ac:dyDescent="0.25">
      <c r="A36" s="392" t="s">
        <v>67</v>
      </c>
      <c r="B36" s="425" t="s">
        <v>68</v>
      </c>
      <c r="C36" s="427" t="s">
        <v>69</v>
      </c>
      <c r="D36" s="427"/>
      <c r="E36" s="427"/>
      <c r="F36" s="427"/>
      <c r="G36" s="427"/>
      <c r="H36" s="427"/>
      <c r="I36" s="427"/>
      <c r="J36" s="427"/>
      <c r="K36" s="427"/>
      <c r="L36" s="427"/>
      <c r="M36" s="427"/>
      <c r="N36" s="427"/>
      <c r="O36" s="427"/>
      <c r="P36" s="427"/>
      <c r="Q36" s="393" t="s">
        <v>70</v>
      </c>
      <c r="R36" s="428"/>
      <c r="S36" s="428"/>
      <c r="T36" s="428"/>
      <c r="U36" s="428"/>
      <c r="V36" s="428"/>
      <c r="W36" s="428"/>
      <c r="X36" s="428"/>
      <c r="Y36" s="428"/>
      <c r="Z36" s="428"/>
      <c r="AA36" s="428"/>
      <c r="AB36" s="428"/>
      <c r="AC36" s="428"/>
      <c r="AD36" s="429"/>
      <c r="AG36" s="87"/>
      <c r="AH36" s="87"/>
      <c r="AI36" s="87"/>
      <c r="AJ36" s="87"/>
      <c r="AK36" s="87"/>
      <c r="AL36" s="87"/>
      <c r="AM36" s="87"/>
      <c r="AN36" s="87"/>
      <c r="AO36" s="87"/>
    </row>
    <row r="37" spans="1:41" ht="26.1" customHeight="1" x14ac:dyDescent="0.25">
      <c r="A37" s="394"/>
      <c r="B37" s="426"/>
      <c r="C37" s="88" t="s">
        <v>71</v>
      </c>
      <c r="D37" s="88" t="s">
        <v>72</v>
      </c>
      <c r="E37" s="88" t="s">
        <v>73</v>
      </c>
      <c r="F37" s="88" t="s">
        <v>74</v>
      </c>
      <c r="G37" s="88" t="s">
        <v>75</v>
      </c>
      <c r="H37" s="88" t="s">
        <v>76</v>
      </c>
      <c r="I37" s="88" t="s">
        <v>77</v>
      </c>
      <c r="J37" s="88" t="s">
        <v>78</v>
      </c>
      <c r="K37" s="88" t="s">
        <v>79</v>
      </c>
      <c r="L37" s="88" t="s">
        <v>80</v>
      </c>
      <c r="M37" s="88" t="s">
        <v>81</v>
      </c>
      <c r="N37" s="88" t="s">
        <v>82</v>
      </c>
      <c r="O37" s="88" t="s">
        <v>83</v>
      </c>
      <c r="P37" s="88" t="s">
        <v>84</v>
      </c>
      <c r="Q37" s="395" t="s">
        <v>85</v>
      </c>
      <c r="R37" s="408"/>
      <c r="S37" s="408"/>
      <c r="T37" s="408"/>
      <c r="U37" s="408"/>
      <c r="V37" s="408"/>
      <c r="W37" s="408"/>
      <c r="X37" s="408"/>
      <c r="Y37" s="408"/>
      <c r="Z37" s="408"/>
      <c r="AA37" s="408"/>
      <c r="AB37" s="408"/>
      <c r="AC37" s="408"/>
      <c r="AD37" s="430"/>
      <c r="AG37" s="94"/>
      <c r="AH37" s="94"/>
      <c r="AI37" s="94"/>
      <c r="AJ37" s="94"/>
      <c r="AK37" s="94"/>
      <c r="AL37" s="94"/>
      <c r="AM37" s="94"/>
      <c r="AN37" s="94"/>
      <c r="AO37" s="94"/>
    </row>
    <row r="38" spans="1:41" ht="88.5" customHeight="1" x14ac:dyDescent="0.25">
      <c r="A38" s="452" t="s">
        <v>86</v>
      </c>
      <c r="B38" s="453">
        <v>3</v>
      </c>
      <c r="C38" s="90" t="s">
        <v>62</v>
      </c>
      <c r="D38" s="95">
        <v>0.05</v>
      </c>
      <c r="E38" s="265">
        <v>0.05</v>
      </c>
      <c r="F38" s="95">
        <v>0.05</v>
      </c>
      <c r="G38" s="95">
        <v>0.1</v>
      </c>
      <c r="H38" s="95">
        <v>0.1</v>
      </c>
      <c r="I38" s="95">
        <v>0.1</v>
      </c>
      <c r="J38" s="95">
        <v>0.1</v>
      </c>
      <c r="K38" s="95">
        <v>0.1</v>
      </c>
      <c r="L38" s="95">
        <v>0.1</v>
      </c>
      <c r="M38" s="95">
        <v>0.1</v>
      </c>
      <c r="N38" s="95">
        <v>0.1</v>
      </c>
      <c r="O38" s="95">
        <v>0.05</v>
      </c>
      <c r="P38" s="96">
        <f>SUM(D38:O38)</f>
        <v>0.99999999999999989</v>
      </c>
      <c r="Q38" s="751" t="s">
        <v>584</v>
      </c>
      <c r="R38" s="455"/>
      <c r="S38" s="455"/>
      <c r="T38" s="455"/>
      <c r="U38" s="455"/>
      <c r="V38" s="455"/>
      <c r="W38" s="455"/>
      <c r="X38" s="455"/>
      <c r="Y38" s="455"/>
      <c r="Z38" s="455"/>
      <c r="AA38" s="455"/>
      <c r="AB38" s="455"/>
      <c r="AC38" s="455"/>
      <c r="AD38" s="456"/>
      <c r="AE38" s="97"/>
      <c r="AG38" s="98"/>
      <c r="AH38" s="98"/>
      <c r="AI38" s="98"/>
      <c r="AJ38" s="98"/>
      <c r="AK38" s="98"/>
      <c r="AL38" s="98"/>
      <c r="AM38" s="98"/>
      <c r="AN38" s="98"/>
      <c r="AO38" s="98"/>
    </row>
    <row r="39" spans="1:41" ht="108.75" customHeight="1" x14ac:dyDescent="0.25">
      <c r="A39" s="447"/>
      <c r="B39" s="454"/>
      <c r="C39" s="99" t="s">
        <v>66</v>
      </c>
      <c r="D39" s="100">
        <v>0.05</v>
      </c>
      <c r="E39" s="100">
        <v>0.05</v>
      </c>
      <c r="F39" s="100">
        <v>0.05</v>
      </c>
      <c r="G39" s="100">
        <v>0.1</v>
      </c>
      <c r="H39" s="100">
        <v>0.1</v>
      </c>
      <c r="I39" s="100"/>
      <c r="J39" s="100"/>
      <c r="K39" s="100"/>
      <c r="L39" s="100"/>
      <c r="M39" s="100"/>
      <c r="N39" s="100"/>
      <c r="O39" s="100"/>
      <c r="P39" s="101">
        <f t="shared" ref="P39:P55" si="1">SUM(D39:O39)</f>
        <v>0.35</v>
      </c>
      <c r="Q39" s="457"/>
      <c r="R39" s="458"/>
      <c r="S39" s="458"/>
      <c r="T39" s="458"/>
      <c r="U39" s="458"/>
      <c r="V39" s="458"/>
      <c r="W39" s="458"/>
      <c r="X39" s="458"/>
      <c r="Y39" s="458"/>
      <c r="Z39" s="458"/>
      <c r="AA39" s="458"/>
      <c r="AB39" s="458"/>
      <c r="AC39" s="458"/>
      <c r="AD39" s="459"/>
      <c r="AE39" s="97"/>
    </row>
    <row r="40" spans="1:41" ht="80.25" customHeight="1" x14ac:dyDescent="0.25">
      <c r="A40" s="447" t="s">
        <v>87</v>
      </c>
      <c r="B40" s="460">
        <v>2</v>
      </c>
      <c r="C40" s="102" t="s">
        <v>62</v>
      </c>
      <c r="D40" s="266">
        <v>0</v>
      </c>
      <c r="E40" s="266">
        <v>0.1</v>
      </c>
      <c r="F40" s="266">
        <v>0.09</v>
      </c>
      <c r="G40" s="266">
        <v>0.09</v>
      </c>
      <c r="H40" s="266">
        <v>0.09</v>
      </c>
      <c r="I40" s="266">
        <v>0.09</v>
      </c>
      <c r="J40" s="266">
        <v>0.09</v>
      </c>
      <c r="K40" s="266">
        <v>0.09</v>
      </c>
      <c r="L40" s="266">
        <v>0.09</v>
      </c>
      <c r="M40" s="266">
        <v>0.09</v>
      </c>
      <c r="N40" s="266">
        <v>0.09</v>
      </c>
      <c r="O40" s="266">
        <v>0.09</v>
      </c>
      <c r="P40" s="101">
        <f>SUM(D40:O40)</f>
        <v>0.99999999999999978</v>
      </c>
      <c r="Q40" s="751" t="s">
        <v>585</v>
      </c>
      <c r="R40" s="455"/>
      <c r="S40" s="455"/>
      <c r="T40" s="455"/>
      <c r="U40" s="455"/>
      <c r="V40" s="455"/>
      <c r="W40" s="455"/>
      <c r="X40" s="455"/>
      <c r="Y40" s="455"/>
      <c r="Z40" s="455"/>
      <c r="AA40" s="455"/>
      <c r="AB40" s="455"/>
      <c r="AC40" s="455"/>
      <c r="AD40" s="456"/>
      <c r="AE40" s="97"/>
    </row>
    <row r="41" spans="1:41" ht="68.25" customHeight="1" x14ac:dyDescent="0.25">
      <c r="A41" s="447"/>
      <c r="B41" s="454"/>
      <c r="C41" s="99" t="s">
        <v>66</v>
      </c>
      <c r="D41" s="100">
        <v>0</v>
      </c>
      <c r="E41" s="100">
        <v>0.1</v>
      </c>
      <c r="F41" s="100">
        <v>0.09</v>
      </c>
      <c r="G41" s="100">
        <v>0.09</v>
      </c>
      <c r="H41" s="100">
        <v>0.09</v>
      </c>
      <c r="I41" s="100"/>
      <c r="J41" s="100"/>
      <c r="K41" s="100"/>
      <c r="L41" s="104"/>
      <c r="M41" s="104"/>
      <c r="N41" s="104"/>
      <c r="O41" s="104"/>
      <c r="P41" s="101">
        <f t="shared" si="1"/>
        <v>0.37</v>
      </c>
      <c r="Q41" s="457"/>
      <c r="R41" s="458"/>
      <c r="S41" s="458"/>
      <c r="T41" s="458"/>
      <c r="U41" s="458"/>
      <c r="V41" s="458"/>
      <c r="W41" s="458"/>
      <c r="X41" s="458"/>
      <c r="Y41" s="458"/>
      <c r="Z41" s="458"/>
      <c r="AA41" s="458"/>
      <c r="AB41" s="458"/>
      <c r="AC41" s="458"/>
      <c r="AD41" s="459"/>
      <c r="AE41" s="97"/>
    </row>
    <row r="42" spans="1:41" ht="55.5" customHeight="1" x14ac:dyDescent="0.25">
      <c r="A42" s="461" t="s">
        <v>88</v>
      </c>
      <c r="B42" s="460">
        <v>7</v>
      </c>
      <c r="C42" s="102" t="s">
        <v>62</v>
      </c>
      <c r="D42" s="103">
        <v>0</v>
      </c>
      <c r="E42" s="103">
        <v>0.05</v>
      </c>
      <c r="F42" s="103">
        <v>0.1</v>
      </c>
      <c r="G42" s="103">
        <v>0.1</v>
      </c>
      <c r="H42" s="103">
        <v>0.1</v>
      </c>
      <c r="I42" s="103">
        <v>0.1</v>
      </c>
      <c r="J42" s="103">
        <v>0.1</v>
      </c>
      <c r="K42" s="103">
        <v>0.1</v>
      </c>
      <c r="L42" s="103">
        <v>0.1</v>
      </c>
      <c r="M42" s="103">
        <v>0.1</v>
      </c>
      <c r="N42" s="103">
        <v>0.1</v>
      </c>
      <c r="O42" s="103">
        <v>0.05</v>
      </c>
      <c r="P42" s="101">
        <f t="shared" si="1"/>
        <v>0.99999999999999989</v>
      </c>
      <c r="Q42" s="751" t="s">
        <v>586</v>
      </c>
      <c r="R42" s="455"/>
      <c r="S42" s="455"/>
      <c r="T42" s="455"/>
      <c r="U42" s="455"/>
      <c r="V42" s="455"/>
      <c r="W42" s="455"/>
      <c r="X42" s="455"/>
      <c r="Y42" s="455"/>
      <c r="Z42" s="455"/>
      <c r="AA42" s="455"/>
      <c r="AB42" s="455"/>
      <c r="AC42" s="455"/>
      <c r="AD42" s="456"/>
      <c r="AE42" s="97"/>
    </row>
    <row r="43" spans="1:41" ht="66.75" customHeight="1" x14ac:dyDescent="0.25">
      <c r="A43" s="462"/>
      <c r="B43" s="454"/>
      <c r="C43" s="99" t="s">
        <v>66</v>
      </c>
      <c r="D43" s="100">
        <v>0</v>
      </c>
      <c r="E43" s="100">
        <v>0.05</v>
      </c>
      <c r="F43" s="100">
        <v>0.1</v>
      </c>
      <c r="G43" s="100">
        <v>0.1</v>
      </c>
      <c r="H43" s="100">
        <v>0.1</v>
      </c>
      <c r="I43" s="100"/>
      <c r="J43" s="100"/>
      <c r="K43" s="100"/>
      <c r="L43" s="104"/>
      <c r="M43" s="104"/>
      <c r="N43" s="104"/>
      <c r="O43" s="104"/>
      <c r="P43" s="101">
        <f t="shared" si="1"/>
        <v>0.35</v>
      </c>
      <c r="Q43" s="457"/>
      <c r="R43" s="458"/>
      <c r="S43" s="458"/>
      <c r="T43" s="458"/>
      <c r="U43" s="458"/>
      <c r="V43" s="458"/>
      <c r="W43" s="458"/>
      <c r="X43" s="458"/>
      <c r="Y43" s="458"/>
      <c r="Z43" s="458"/>
      <c r="AA43" s="458"/>
      <c r="AB43" s="458"/>
      <c r="AC43" s="458"/>
      <c r="AD43" s="459"/>
      <c r="AE43" s="97"/>
    </row>
    <row r="44" spans="1:41" ht="60" customHeight="1" x14ac:dyDescent="0.25">
      <c r="A44" s="447" t="s">
        <v>89</v>
      </c>
      <c r="B44" s="449">
        <v>7</v>
      </c>
      <c r="C44" s="102" t="s">
        <v>62</v>
      </c>
      <c r="D44" s="103">
        <v>0</v>
      </c>
      <c r="E44" s="103">
        <v>0.06</v>
      </c>
      <c r="F44" s="103">
        <v>0.09</v>
      </c>
      <c r="G44" s="103">
        <v>0.1</v>
      </c>
      <c r="H44" s="103">
        <v>0.09</v>
      </c>
      <c r="I44" s="103">
        <v>0.09</v>
      </c>
      <c r="J44" s="103">
        <v>0.1</v>
      </c>
      <c r="K44" s="103">
        <v>0.09</v>
      </c>
      <c r="L44" s="103">
        <v>0.09</v>
      </c>
      <c r="M44" s="103">
        <v>0.09</v>
      </c>
      <c r="N44" s="103">
        <v>0.1</v>
      </c>
      <c r="O44" s="267">
        <v>0.1</v>
      </c>
      <c r="P44" s="268">
        <f t="shared" si="1"/>
        <v>0.99999999999999978</v>
      </c>
      <c r="Q44" s="752" t="s">
        <v>589</v>
      </c>
      <c r="R44" s="450"/>
      <c r="S44" s="450"/>
      <c r="T44" s="450"/>
      <c r="U44" s="450"/>
      <c r="V44" s="450"/>
      <c r="W44" s="450"/>
      <c r="X44" s="450"/>
      <c r="Y44" s="450"/>
      <c r="Z44" s="450"/>
      <c r="AA44" s="450"/>
      <c r="AB44" s="450"/>
      <c r="AC44" s="450"/>
      <c r="AD44" s="451"/>
      <c r="AE44" s="97"/>
    </row>
    <row r="45" spans="1:41" ht="54" customHeight="1" x14ac:dyDescent="0.25">
      <c r="A45" s="448"/>
      <c r="B45" s="449"/>
      <c r="C45" s="99" t="s">
        <v>66</v>
      </c>
      <c r="D45" s="100">
        <v>0</v>
      </c>
      <c r="E45" s="100">
        <v>0.06</v>
      </c>
      <c r="F45" s="100">
        <v>0.09</v>
      </c>
      <c r="G45" s="100">
        <v>0.1</v>
      </c>
      <c r="H45" s="100">
        <v>0.09</v>
      </c>
      <c r="I45" s="100"/>
      <c r="J45" s="100"/>
      <c r="K45" s="100"/>
      <c r="L45" s="100"/>
      <c r="M45" s="100"/>
      <c r="N45" s="100"/>
      <c r="O45" s="100"/>
      <c r="P45" s="268">
        <f t="shared" si="1"/>
        <v>0.33999999999999997</v>
      </c>
      <c r="Q45" s="450"/>
      <c r="R45" s="450"/>
      <c r="S45" s="450"/>
      <c r="T45" s="450"/>
      <c r="U45" s="450"/>
      <c r="V45" s="450"/>
      <c r="W45" s="450"/>
      <c r="X45" s="450"/>
      <c r="Y45" s="450"/>
      <c r="Z45" s="450"/>
      <c r="AA45" s="450"/>
      <c r="AB45" s="450"/>
      <c r="AC45" s="450"/>
      <c r="AD45" s="451"/>
      <c r="AE45" s="97"/>
    </row>
    <row r="46" spans="1:41" ht="58.5" customHeight="1" x14ac:dyDescent="0.25">
      <c r="A46" s="447" t="s">
        <v>90</v>
      </c>
      <c r="B46" s="449">
        <v>4</v>
      </c>
      <c r="C46" s="102" t="s">
        <v>62</v>
      </c>
      <c r="D46" s="103">
        <v>0</v>
      </c>
      <c r="E46" s="103">
        <v>0</v>
      </c>
      <c r="F46" s="103">
        <v>0.25</v>
      </c>
      <c r="G46" s="103">
        <v>0</v>
      </c>
      <c r="H46" s="103">
        <v>0</v>
      </c>
      <c r="I46" s="103">
        <v>0.25</v>
      </c>
      <c r="J46" s="103">
        <v>0</v>
      </c>
      <c r="K46" s="103">
        <v>0</v>
      </c>
      <c r="L46" s="103">
        <v>0.25</v>
      </c>
      <c r="M46" s="103">
        <v>0</v>
      </c>
      <c r="N46" s="103">
        <v>0</v>
      </c>
      <c r="O46" s="103">
        <v>0.25</v>
      </c>
      <c r="P46" s="268">
        <f t="shared" si="1"/>
        <v>1</v>
      </c>
      <c r="Q46" s="752" t="s">
        <v>587</v>
      </c>
      <c r="R46" s="450"/>
      <c r="S46" s="450"/>
      <c r="T46" s="450"/>
      <c r="U46" s="450"/>
      <c r="V46" s="450"/>
      <c r="W46" s="450"/>
      <c r="X46" s="450"/>
      <c r="Y46" s="450"/>
      <c r="Z46" s="450"/>
      <c r="AA46" s="450"/>
      <c r="AB46" s="450"/>
      <c r="AC46" s="450"/>
      <c r="AD46" s="451"/>
      <c r="AE46" s="97"/>
    </row>
    <row r="47" spans="1:41" ht="72" customHeight="1" x14ac:dyDescent="0.25">
      <c r="A47" s="448"/>
      <c r="B47" s="449"/>
      <c r="C47" s="99" t="s">
        <v>66</v>
      </c>
      <c r="D47" s="100">
        <v>0</v>
      </c>
      <c r="E47" s="100">
        <v>0</v>
      </c>
      <c r="F47" s="100">
        <v>0.25</v>
      </c>
      <c r="G47" s="100">
        <v>0</v>
      </c>
      <c r="H47" s="100">
        <v>0</v>
      </c>
      <c r="I47" s="100"/>
      <c r="J47" s="100"/>
      <c r="K47" s="100"/>
      <c r="L47" s="100"/>
      <c r="M47" s="100"/>
      <c r="N47" s="100"/>
      <c r="O47" s="100"/>
      <c r="P47" s="268">
        <f t="shared" si="1"/>
        <v>0.25</v>
      </c>
      <c r="Q47" s="450"/>
      <c r="R47" s="450"/>
      <c r="S47" s="450"/>
      <c r="T47" s="450"/>
      <c r="U47" s="450"/>
      <c r="V47" s="450"/>
      <c r="W47" s="450"/>
      <c r="X47" s="450"/>
      <c r="Y47" s="450"/>
      <c r="Z47" s="450"/>
      <c r="AA47" s="450"/>
      <c r="AB47" s="450"/>
      <c r="AC47" s="450"/>
      <c r="AD47" s="451"/>
      <c r="AE47" s="97"/>
    </row>
    <row r="48" spans="1:41" ht="51.75" customHeight="1" x14ac:dyDescent="0.25">
      <c r="A48" s="447" t="s">
        <v>91</v>
      </c>
      <c r="B48" s="449">
        <v>3</v>
      </c>
      <c r="C48" s="102" t="s">
        <v>62</v>
      </c>
      <c r="D48" s="103">
        <v>0</v>
      </c>
      <c r="E48" s="103">
        <v>0.05</v>
      </c>
      <c r="F48" s="103">
        <v>0.1</v>
      </c>
      <c r="G48" s="103">
        <v>0.1</v>
      </c>
      <c r="H48" s="103">
        <v>0.1</v>
      </c>
      <c r="I48" s="103">
        <v>0.1</v>
      </c>
      <c r="J48" s="103">
        <v>0.1</v>
      </c>
      <c r="K48" s="103">
        <v>0.1</v>
      </c>
      <c r="L48" s="103">
        <v>0.1</v>
      </c>
      <c r="M48" s="103">
        <v>0.1</v>
      </c>
      <c r="N48" s="103">
        <v>0.1</v>
      </c>
      <c r="O48" s="103">
        <v>0.05</v>
      </c>
      <c r="P48" s="268">
        <f t="shared" si="1"/>
        <v>0.99999999999999989</v>
      </c>
      <c r="Q48" s="751" t="s">
        <v>573</v>
      </c>
      <c r="R48" s="455"/>
      <c r="S48" s="455"/>
      <c r="T48" s="455"/>
      <c r="U48" s="455"/>
      <c r="V48" s="455"/>
      <c r="W48" s="455"/>
      <c r="X48" s="455"/>
      <c r="Y48" s="455"/>
      <c r="Z48" s="455"/>
      <c r="AA48" s="455"/>
      <c r="AB48" s="455"/>
      <c r="AC48" s="455"/>
      <c r="AD48" s="456"/>
      <c r="AE48" s="97"/>
    </row>
    <row r="49" spans="1:31" ht="50.25" customHeight="1" x14ac:dyDescent="0.25">
      <c r="A49" s="448"/>
      <c r="B49" s="449"/>
      <c r="C49" s="99" t="s">
        <v>66</v>
      </c>
      <c r="D49" s="100">
        <v>0</v>
      </c>
      <c r="E49" s="100">
        <v>0.05</v>
      </c>
      <c r="F49" s="100">
        <v>0.1</v>
      </c>
      <c r="G49" s="100">
        <v>0.1</v>
      </c>
      <c r="H49" s="100">
        <v>0.1</v>
      </c>
      <c r="I49" s="100"/>
      <c r="J49" s="100"/>
      <c r="K49" s="100"/>
      <c r="L49" s="100"/>
      <c r="M49" s="100"/>
      <c r="N49" s="100"/>
      <c r="O49" s="100"/>
      <c r="P49" s="268">
        <f t="shared" si="1"/>
        <v>0.35</v>
      </c>
      <c r="Q49" s="478"/>
      <c r="R49" s="479"/>
      <c r="S49" s="479"/>
      <c r="T49" s="479"/>
      <c r="U49" s="479"/>
      <c r="V49" s="479"/>
      <c r="W49" s="479"/>
      <c r="X49" s="479"/>
      <c r="Y49" s="479"/>
      <c r="Z49" s="479"/>
      <c r="AA49" s="479"/>
      <c r="AB49" s="479"/>
      <c r="AC49" s="479"/>
      <c r="AD49" s="480"/>
      <c r="AE49" s="97"/>
    </row>
    <row r="50" spans="1:31" ht="33" customHeight="1" x14ac:dyDescent="0.25">
      <c r="A50" s="447" t="s">
        <v>92</v>
      </c>
      <c r="B50" s="449">
        <v>5</v>
      </c>
      <c r="C50" s="102" t="s">
        <v>62</v>
      </c>
      <c r="D50" s="207">
        <v>0</v>
      </c>
      <c r="E50" s="207">
        <v>0</v>
      </c>
      <c r="F50" s="207">
        <v>0.25</v>
      </c>
      <c r="G50" s="207">
        <v>0</v>
      </c>
      <c r="H50" s="207">
        <v>0</v>
      </c>
      <c r="I50" s="207">
        <v>0</v>
      </c>
      <c r="J50" s="207">
        <v>0.25</v>
      </c>
      <c r="K50" s="207">
        <v>0</v>
      </c>
      <c r="L50" s="207">
        <v>0</v>
      </c>
      <c r="M50" s="207">
        <v>0.25</v>
      </c>
      <c r="N50" s="207">
        <v>0</v>
      </c>
      <c r="O50" s="207">
        <v>0.25</v>
      </c>
      <c r="P50" s="268">
        <f t="shared" si="1"/>
        <v>1</v>
      </c>
      <c r="Q50" s="751" t="s">
        <v>588</v>
      </c>
      <c r="R50" s="455"/>
      <c r="S50" s="455"/>
      <c r="T50" s="455"/>
      <c r="U50" s="455"/>
      <c r="V50" s="455"/>
      <c r="W50" s="455"/>
      <c r="X50" s="455"/>
      <c r="Y50" s="455"/>
      <c r="Z50" s="455"/>
      <c r="AA50" s="455"/>
      <c r="AB50" s="455"/>
      <c r="AC50" s="455"/>
      <c r="AD50" s="456"/>
      <c r="AE50" s="97"/>
    </row>
    <row r="51" spans="1:31" ht="44.25" customHeight="1" x14ac:dyDescent="0.25">
      <c r="A51" s="448"/>
      <c r="B51" s="449"/>
      <c r="C51" s="99" t="s">
        <v>66</v>
      </c>
      <c r="D51" s="100">
        <v>0</v>
      </c>
      <c r="E51" s="100">
        <v>0</v>
      </c>
      <c r="F51" s="100">
        <v>0.25</v>
      </c>
      <c r="G51" s="100">
        <v>0</v>
      </c>
      <c r="H51" s="100">
        <v>0</v>
      </c>
      <c r="I51" s="100"/>
      <c r="J51" s="100"/>
      <c r="K51" s="100"/>
      <c r="L51" s="100"/>
      <c r="M51" s="100"/>
      <c r="N51" s="100"/>
      <c r="O51" s="100"/>
      <c r="P51" s="268">
        <f t="shared" si="1"/>
        <v>0.25</v>
      </c>
      <c r="Q51" s="478"/>
      <c r="R51" s="479"/>
      <c r="S51" s="479"/>
      <c r="T51" s="479"/>
      <c r="U51" s="479"/>
      <c r="V51" s="479"/>
      <c r="W51" s="479"/>
      <c r="X51" s="479"/>
      <c r="Y51" s="479"/>
      <c r="Z51" s="479"/>
      <c r="AA51" s="479"/>
      <c r="AB51" s="479"/>
      <c r="AC51" s="479"/>
      <c r="AD51" s="480"/>
      <c r="AE51" s="97"/>
    </row>
    <row r="52" spans="1:31" ht="66" customHeight="1" x14ac:dyDescent="0.25">
      <c r="A52" s="447" t="s">
        <v>93</v>
      </c>
      <c r="B52" s="449">
        <v>7</v>
      </c>
      <c r="C52" s="102" t="s">
        <v>62</v>
      </c>
      <c r="D52" s="103">
        <v>0.04</v>
      </c>
      <c r="E52" s="103">
        <v>0.08</v>
      </c>
      <c r="F52" s="103">
        <v>0.14000000000000001</v>
      </c>
      <c r="G52" s="103">
        <v>0.08</v>
      </c>
      <c r="H52" s="103">
        <v>0.08</v>
      </c>
      <c r="I52" s="103">
        <v>0.08</v>
      </c>
      <c r="J52" s="103">
        <v>0.08</v>
      </c>
      <c r="K52" s="103">
        <v>0.08</v>
      </c>
      <c r="L52" s="103">
        <v>0.08</v>
      </c>
      <c r="M52" s="103">
        <v>0.08</v>
      </c>
      <c r="N52" s="103">
        <v>0.14000000000000001</v>
      </c>
      <c r="O52" s="103">
        <v>0.04</v>
      </c>
      <c r="P52" s="268">
        <f>SUM(D52:O52)</f>
        <v>0.99999999999999989</v>
      </c>
      <c r="Q52" s="472" t="s">
        <v>590</v>
      </c>
      <c r="R52" s="473"/>
      <c r="S52" s="473"/>
      <c r="T52" s="473"/>
      <c r="U52" s="473"/>
      <c r="V52" s="473"/>
      <c r="W52" s="473"/>
      <c r="X52" s="473"/>
      <c r="Y52" s="473"/>
      <c r="Z52" s="473"/>
      <c r="AA52" s="473"/>
      <c r="AB52" s="473"/>
      <c r="AC52" s="473"/>
      <c r="AD52" s="474"/>
    </row>
    <row r="53" spans="1:31" ht="66.75" customHeight="1" x14ac:dyDescent="0.25">
      <c r="A53" s="448"/>
      <c r="B53" s="449"/>
      <c r="C53" s="99" t="s">
        <v>66</v>
      </c>
      <c r="D53" s="100">
        <v>0.04</v>
      </c>
      <c r="E53" s="100">
        <v>0.08</v>
      </c>
      <c r="F53" s="100">
        <v>0.14000000000000001</v>
      </c>
      <c r="G53" s="100">
        <v>0.08</v>
      </c>
      <c r="H53" s="100">
        <v>0.08</v>
      </c>
      <c r="I53" s="100"/>
      <c r="J53" s="100"/>
      <c r="K53" s="100"/>
      <c r="L53" s="100"/>
      <c r="M53" s="100"/>
      <c r="N53" s="100"/>
      <c r="O53" s="100"/>
      <c r="P53" s="268">
        <f>SUM(D53:O53)</f>
        <v>0.42000000000000004</v>
      </c>
      <c r="Q53" s="475"/>
      <c r="R53" s="476"/>
      <c r="S53" s="476"/>
      <c r="T53" s="476"/>
      <c r="U53" s="476"/>
      <c r="V53" s="476"/>
      <c r="W53" s="476"/>
      <c r="X53" s="476"/>
      <c r="Y53" s="476"/>
      <c r="Z53" s="476"/>
      <c r="AA53" s="476"/>
      <c r="AB53" s="476"/>
      <c r="AC53" s="476"/>
      <c r="AD53" s="477"/>
    </row>
    <row r="54" spans="1:31" ht="60.75" customHeight="1" x14ac:dyDescent="0.25">
      <c r="A54" s="463" t="s">
        <v>94</v>
      </c>
      <c r="B54" s="453">
        <v>7</v>
      </c>
      <c r="C54" s="90" t="s">
        <v>62</v>
      </c>
      <c r="D54" s="95">
        <v>0.03</v>
      </c>
      <c r="E54" s="95">
        <v>0.08</v>
      </c>
      <c r="F54" s="95">
        <v>0.14000000000000001</v>
      </c>
      <c r="G54" s="103">
        <v>0.08</v>
      </c>
      <c r="H54" s="103">
        <v>0.08</v>
      </c>
      <c r="I54" s="103">
        <v>0.08</v>
      </c>
      <c r="J54" s="103">
        <v>0.08</v>
      </c>
      <c r="K54" s="103">
        <v>0.08</v>
      </c>
      <c r="L54" s="103">
        <v>0.08</v>
      </c>
      <c r="M54" s="103">
        <v>0.08</v>
      </c>
      <c r="N54" s="103">
        <v>0.14000000000000001</v>
      </c>
      <c r="O54" s="103">
        <v>0.05</v>
      </c>
      <c r="P54" s="96">
        <f t="shared" si="1"/>
        <v>1</v>
      </c>
      <c r="Q54" s="466" t="s">
        <v>591</v>
      </c>
      <c r="R54" s="467"/>
      <c r="S54" s="467"/>
      <c r="T54" s="467"/>
      <c r="U54" s="467"/>
      <c r="V54" s="467"/>
      <c r="W54" s="467"/>
      <c r="X54" s="467"/>
      <c r="Y54" s="467"/>
      <c r="Z54" s="467"/>
      <c r="AA54" s="467"/>
      <c r="AB54" s="467"/>
      <c r="AC54" s="467"/>
      <c r="AD54" s="468"/>
    </row>
    <row r="55" spans="1:31" ht="94.5" customHeight="1" thickBot="1" x14ac:dyDescent="0.3">
      <c r="A55" s="464"/>
      <c r="B55" s="465"/>
      <c r="C55" s="91" t="s">
        <v>66</v>
      </c>
      <c r="D55" s="105">
        <v>0.03</v>
      </c>
      <c r="E55" s="105">
        <v>0.08</v>
      </c>
      <c r="F55" s="105">
        <v>0.14000000000000001</v>
      </c>
      <c r="G55" s="105">
        <v>0.08</v>
      </c>
      <c r="H55" s="105">
        <v>0.08</v>
      </c>
      <c r="I55" s="105"/>
      <c r="J55" s="105"/>
      <c r="K55" s="105"/>
      <c r="L55" s="106"/>
      <c r="M55" s="106"/>
      <c r="N55" s="106"/>
      <c r="O55" s="106"/>
      <c r="P55" s="107">
        <f t="shared" si="1"/>
        <v>0.41000000000000003</v>
      </c>
      <c r="Q55" s="469"/>
      <c r="R55" s="470"/>
      <c r="S55" s="470"/>
      <c r="T55" s="470"/>
      <c r="U55" s="470"/>
      <c r="V55" s="470"/>
      <c r="W55" s="470"/>
      <c r="X55" s="470"/>
      <c r="Y55" s="470"/>
      <c r="Z55" s="470"/>
      <c r="AA55" s="470"/>
      <c r="AB55" s="470"/>
      <c r="AC55" s="470"/>
      <c r="AD55" s="471"/>
    </row>
    <row r="56" spans="1:31" x14ac:dyDescent="0.25">
      <c r="A56" s="254" t="s">
        <v>95</v>
      </c>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row>
  </sheetData>
  <mergeCells count="97">
    <mergeCell ref="B48:B49"/>
    <mergeCell ref="Q48:AD49"/>
    <mergeCell ref="A50:A51"/>
    <mergeCell ref="B50:B51"/>
    <mergeCell ref="Q50:AD51"/>
    <mergeCell ref="A54:A55"/>
    <mergeCell ref="B54:B55"/>
    <mergeCell ref="Q54:AD55"/>
    <mergeCell ref="A52:A53"/>
    <mergeCell ref="B52:B53"/>
    <mergeCell ref="Q52:AD53"/>
    <mergeCell ref="A46:A47"/>
    <mergeCell ref="B46:B47"/>
    <mergeCell ref="Q46:AD47"/>
    <mergeCell ref="A48:A49"/>
    <mergeCell ref="A38:A39"/>
    <mergeCell ref="B38:B39"/>
    <mergeCell ref="Q38:AD39"/>
    <mergeCell ref="A40:A41"/>
    <mergeCell ref="B40:B41"/>
    <mergeCell ref="Q40:AD41"/>
    <mergeCell ref="A42:A43"/>
    <mergeCell ref="B42:B43"/>
    <mergeCell ref="Q42:AD43"/>
    <mergeCell ref="A44:A45"/>
    <mergeCell ref="B44:B45"/>
    <mergeCell ref="Q44:AD45"/>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4:B24"/>
    <mergeCell ref="A25:B25"/>
    <mergeCell ref="A27:AD27"/>
    <mergeCell ref="A28:A29"/>
    <mergeCell ref="B28:C29"/>
    <mergeCell ref="D28:O28"/>
    <mergeCell ref="P28:P29"/>
    <mergeCell ref="Q28:AD29"/>
    <mergeCell ref="A19:AD19"/>
    <mergeCell ref="C20:P20"/>
    <mergeCell ref="Q20:AD20"/>
    <mergeCell ref="A22:B22"/>
    <mergeCell ref="A23:B23"/>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1:B13"/>
    <mergeCell ref="C11:AD13"/>
    <mergeCell ref="A7:B9"/>
    <mergeCell ref="C7:C9"/>
    <mergeCell ref="D7:H9"/>
    <mergeCell ref="I7:J9"/>
    <mergeCell ref="K7:L9"/>
    <mergeCell ref="M9:N9"/>
    <mergeCell ref="O9:P9"/>
    <mergeCell ref="AB1:AD1"/>
    <mergeCell ref="B2:AA2"/>
    <mergeCell ref="AB2:AD2"/>
    <mergeCell ref="B3:AA4"/>
    <mergeCell ref="AB3:AD3"/>
    <mergeCell ref="AB4:AD4"/>
    <mergeCell ref="A1:A4"/>
    <mergeCell ref="B1:AA1"/>
    <mergeCell ref="O7:P7"/>
    <mergeCell ref="M8:N8"/>
    <mergeCell ref="O8:P8"/>
    <mergeCell ref="M7:N7"/>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34 W34 Q38:AD55" xr:uid="{00000000-0002-0000-0000-000002000000}">
      <formula1>2000</formula1>
    </dataValidation>
  </dataValidations>
  <pageMargins left="0.25" right="0.25" top="0.75" bottom="0.75" header="0.3" footer="0.3"/>
  <pageSetup scale="2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6"/>
  <sheetViews>
    <sheetView topLeftCell="B1" zoomScale="91" workbookViewId="0">
      <selection activeCell="B1" sqref="B1"/>
    </sheetView>
  </sheetViews>
  <sheetFormatPr baseColWidth="10" defaultColWidth="11.42578125" defaultRowHeight="15" x14ac:dyDescent="0.25"/>
  <cols>
    <col min="1" max="1" width="44.140625" style="108" customWidth="1"/>
    <col min="2" max="2" width="61.85546875" style="108" customWidth="1"/>
    <col min="3" max="3" width="61" style="108" customWidth="1"/>
    <col min="4" max="4" width="81" style="108" customWidth="1"/>
    <col min="5" max="5" width="32.85546875" style="135" customWidth="1"/>
    <col min="6" max="6" width="19" style="108" customWidth="1"/>
    <col min="7" max="7" width="29.42578125" style="108" customWidth="1"/>
    <col min="8" max="8" width="36.28515625" style="108" customWidth="1"/>
    <col min="9" max="9" width="40" style="108" customWidth="1"/>
    <col min="10" max="16384" width="11.42578125" style="108"/>
  </cols>
  <sheetData>
    <row r="1" spans="1:9" s="123" customFormat="1" x14ac:dyDescent="0.25">
      <c r="A1" s="122" t="s">
        <v>399</v>
      </c>
      <c r="B1" s="122" t="s">
        <v>400</v>
      </c>
      <c r="C1" s="122" t="s">
        <v>401</v>
      </c>
      <c r="D1" s="122" t="s">
        <v>402</v>
      </c>
      <c r="E1" s="122" t="s">
        <v>373</v>
      </c>
      <c r="F1" s="122" t="s">
        <v>403</v>
      </c>
      <c r="G1" s="122" t="s">
        <v>404</v>
      </c>
      <c r="H1" s="122" t="s">
        <v>298</v>
      </c>
      <c r="I1" s="122" t="s">
        <v>364</v>
      </c>
    </row>
    <row r="2" spans="1:9" s="123" customFormat="1" x14ac:dyDescent="0.25">
      <c r="A2" s="124" t="s">
        <v>405</v>
      </c>
      <c r="B2" s="117" t="s">
        <v>406</v>
      </c>
      <c r="C2" s="124" t="s">
        <v>407</v>
      </c>
      <c r="D2" s="125" t="s">
        <v>408</v>
      </c>
      <c r="E2" s="118" t="s">
        <v>409</v>
      </c>
      <c r="F2" s="126" t="s">
        <v>410</v>
      </c>
      <c r="G2" s="127" t="s">
        <v>411</v>
      </c>
      <c r="H2" s="127" t="s">
        <v>412</v>
      </c>
      <c r="I2" s="126" t="s">
        <v>413</v>
      </c>
    </row>
    <row r="3" spans="1:9" x14ac:dyDescent="0.25">
      <c r="A3" s="124" t="s">
        <v>414</v>
      </c>
      <c r="B3" s="117" t="s">
        <v>415</v>
      </c>
      <c r="C3" s="124" t="s">
        <v>416</v>
      </c>
      <c r="D3" s="128" t="s">
        <v>417</v>
      </c>
      <c r="E3" s="118" t="s">
        <v>418</v>
      </c>
      <c r="F3" s="126" t="s">
        <v>419</v>
      </c>
      <c r="G3" s="127" t="s">
        <v>420</v>
      </c>
      <c r="H3" s="127" t="s">
        <v>307</v>
      </c>
      <c r="I3" s="126" t="s">
        <v>421</v>
      </c>
    </row>
    <row r="4" spans="1:9" x14ac:dyDescent="0.25">
      <c r="A4" s="124" t="s">
        <v>422</v>
      </c>
      <c r="B4" s="117" t="s">
        <v>423</v>
      </c>
      <c r="C4" s="124" t="s">
        <v>424</v>
      </c>
      <c r="D4" s="128" t="s">
        <v>425</v>
      </c>
      <c r="E4" s="118" t="s">
        <v>426</v>
      </c>
      <c r="F4" s="126" t="s">
        <v>427</v>
      </c>
      <c r="G4" s="127" t="s">
        <v>428</v>
      </c>
      <c r="H4" s="127" t="s">
        <v>302</v>
      </c>
      <c r="I4" s="126" t="s">
        <v>429</v>
      </c>
    </row>
    <row r="5" spans="1:9" x14ac:dyDescent="0.25">
      <c r="A5" s="124" t="s">
        <v>430</v>
      </c>
      <c r="B5" s="117" t="s">
        <v>431</v>
      </c>
      <c r="C5" s="124" t="s">
        <v>432</v>
      </c>
      <c r="D5" s="128" t="s">
        <v>433</v>
      </c>
      <c r="E5" s="118" t="s">
        <v>434</v>
      </c>
      <c r="F5" s="126" t="s">
        <v>435</v>
      </c>
      <c r="G5" s="127" t="s">
        <v>436</v>
      </c>
      <c r="H5" s="127" t="s">
        <v>303</v>
      </c>
      <c r="I5" s="126" t="s">
        <v>437</v>
      </c>
    </row>
    <row r="6" spans="1:9" ht="30" x14ac:dyDescent="0.25">
      <c r="A6" s="124" t="s">
        <v>438</v>
      </c>
      <c r="B6" s="117" t="s">
        <v>439</v>
      </c>
      <c r="C6" s="124" t="s">
        <v>440</v>
      </c>
      <c r="D6" s="128" t="s">
        <v>441</v>
      </c>
      <c r="E6" s="118" t="s">
        <v>442</v>
      </c>
      <c r="G6" s="127" t="s">
        <v>443</v>
      </c>
      <c r="H6" s="127" t="s">
        <v>304</v>
      </c>
      <c r="I6" s="126" t="s">
        <v>444</v>
      </c>
    </row>
    <row r="7" spans="1:9" ht="30" x14ac:dyDescent="0.25">
      <c r="B7" s="117" t="s">
        <v>445</v>
      </c>
      <c r="C7" s="124" t="s">
        <v>446</v>
      </c>
      <c r="D7" s="128" t="s">
        <v>447</v>
      </c>
      <c r="E7" s="126" t="s">
        <v>448</v>
      </c>
      <c r="G7" s="118" t="s">
        <v>313</v>
      </c>
      <c r="H7" s="127" t="s">
        <v>305</v>
      </c>
      <c r="I7" s="126" t="s">
        <v>449</v>
      </c>
    </row>
    <row r="8" spans="1:9" ht="30" x14ac:dyDescent="0.25">
      <c r="A8" s="129"/>
      <c r="B8" s="117" t="s">
        <v>450</v>
      </c>
      <c r="C8" s="124" t="s">
        <v>451</v>
      </c>
      <c r="D8" s="128" t="s">
        <v>452</v>
      </c>
      <c r="E8" s="126" t="s">
        <v>453</v>
      </c>
      <c r="I8" s="126" t="s">
        <v>454</v>
      </c>
    </row>
    <row r="9" spans="1:9" ht="32.1" customHeight="1" x14ac:dyDescent="0.25">
      <c r="A9" s="129"/>
      <c r="B9" s="117" t="s">
        <v>455</v>
      </c>
      <c r="C9" s="124" t="s">
        <v>456</v>
      </c>
      <c r="D9" s="128" t="s">
        <v>457</v>
      </c>
      <c r="E9" s="126" t="s">
        <v>458</v>
      </c>
      <c r="I9" s="126" t="s">
        <v>459</v>
      </c>
    </row>
    <row r="10" spans="1:9" x14ac:dyDescent="0.25">
      <c r="A10" s="129"/>
      <c r="B10" s="117" t="s">
        <v>460</v>
      </c>
      <c r="C10" s="124" t="s">
        <v>461</v>
      </c>
      <c r="D10" s="128" t="s">
        <v>462</v>
      </c>
      <c r="E10" s="126" t="s">
        <v>463</v>
      </c>
      <c r="I10" s="126" t="s">
        <v>464</v>
      </c>
    </row>
    <row r="11" spans="1:9" x14ac:dyDescent="0.25">
      <c r="A11" s="129"/>
      <c r="B11" s="117" t="s">
        <v>465</v>
      </c>
      <c r="C11" s="124" t="s">
        <v>466</v>
      </c>
      <c r="D11" s="128" t="s">
        <v>467</v>
      </c>
      <c r="E11" s="126" t="s">
        <v>468</v>
      </c>
      <c r="I11" s="126" t="s">
        <v>469</v>
      </c>
    </row>
    <row r="12" spans="1:9" ht="30" x14ac:dyDescent="0.25">
      <c r="A12" s="129"/>
      <c r="B12" s="117" t="s">
        <v>470</v>
      </c>
      <c r="C12" s="124" t="s">
        <v>471</v>
      </c>
      <c r="D12" s="128" t="s">
        <v>472</v>
      </c>
      <c r="E12" s="126" t="s">
        <v>473</v>
      </c>
      <c r="I12" s="126" t="s">
        <v>474</v>
      </c>
    </row>
    <row r="13" spans="1:9" x14ac:dyDescent="0.25">
      <c r="A13" s="129"/>
      <c r="B13" s="224" t="s">
        <v>475</v>
      </c>
      <c r="D13" s="128" t="s">
        <v>476</v>
      </c>
      <c r="E13" s="126" t="s">
        <v>477</v>
      </c>
      <c r="I13" s="126" t="s">
        <v>478</v>
      </c>
    </row>
    <row r="14" spans="1:9" x14ac:dyDescent="0.25">
      <c r="A14" s="129"/>
      <c r="B14" s="117" t="s">
        <v>479</v>
      </c>
      <c r="C14" s="129"/>
      <c r="D14" s="128" t="s">
        <v>480</v>
      </c>
      <c r="E14" s="126" t="s">
        <v>481</v>
      </c>
    </row>
    <row r="15" spans="1:9" x14ac:dyDescent="0.25">
      <c r="A15" s="129"/>
      <c r="B15" s="117" t="s">
        <v>482</v>
      </c>
      <c r="C15" s="129"/>
      <c r="D15" s="128" t="s">
        <v>483</v>
      </c>
      <c r="E15" s="126" t="s">
        <v>484</v>
      </c>
    </row>
    <row r="16" spans="1:9" x14ac:dyDescent="0.25">
      <c r="A16" s="129"/>
      <c r="B16" s="117" t="s">
        <v>485</v>
      </c>
      <c r="C16" s="129"/>
      <c r="D16" s="128" t="s">
        <v>486</v>
      </c>
      <c r="E16" s="130"/>
    </row>
    <row r="17" spans="1:5" x14ac:dyDescent="0.25">
      <c r="A17" s="129"/>
      <c r="B17" s="117" t="s">
        <v>487</v>
      </c>
      <c r="C17" s="129"/>
      <c r="D17" s="128" t="s">
        <v>488</v>
      </c>
      <c r="E17" s="130"/>
    </row>
    <row r="18" spans="1:5" x14ac:dyDescent="0.25">
      <c r="A18" s="129"/>
      <c r="B18" s="117" t="s">
        <v>489</v>
      </c>
      <c r="C18" s="129"/>
      <c r="D18" s="128" t="s">
        <v>490</v>
      </c>
      <c r="E18" s="130"/>
    </row>
    <row r="19" spans="1:5" x14ac:dyDescent="0.25">
      <c r="A19" s="129"/>
      <c r="B19" s="117" t="s">
        <v>491</v>
      </c>
      <c r="C19" s="129"/>
      <c r="D19" s="128" t="s">
        <v>492</v>
      </c>
      <c r="E19" s="130"/>
    </row>
    <row r="20" spans="1:5" x14ac:dyDescent="0.25">
      <c r="A20" s="129"/>
      <c r="B20" s="117" t="s">
        <v>493</v>
      </c>
      <c r="C20" s="129"/>
      <c r="D20" s="128" t="s">
        <v>494</v>
      </c>
      <c r="E20" s="130"/>
    </row>
    <row r="21" spans="1:5" x14ac:dyDescent="0.25">
      <c r="B21" s="117" t="s">
        <v>495</v>
      </c>
      <c r="D21" s="128" t="s">
        <v>496</v>
      </c>
      <c r="E21" s="130"/>
    </row>
    <row r="22" spans="1:5" x14ac:dyDescent="0.25">
      <c r="B22" s="117" t="s">
        <v>497</v>
      </c>
      <c r="D22" s="128" t="s">
        <v>498</v>
      </c>
      <c r="E22" s="130"/>
    </row>
    <row r="23" spans="1:5" x14ac:dyDescent="0.25">
      <c r="B23" s="117" t="s">
        <v>499</v>
      </c>
      <c r="D23" s="128" t="s">
        <v>500</v>
      </c>
      <c r="E23" s="130"/>
    </row>
    <row r="24" spans="1:5" x14ac:dyDescent="0.25">
      <c r="D24" s="131" t="s">
        <v>501</v>
      </c>
      <c r="E24" s="131" t="s">
        <v>502</v>
      </c>
    </row>
    <row r="25" spans="1:5" x14ac:dyDescent="0.25">
      <c r="D25" s="132" t="s">
        <v>503</v>
      </c>
      <c r="E25" s="126" t="s">
        <v>504</v>
      </c>
    </row>
    <row r="26" spans="1:5" x14ac:dyDescent="0.25">
      <c r="D26" s="132" t="s">
        <v>505</v>
      </c>
      <c r="E26" s="126" t="s">
        <v>506</v>
      </c>
    </row>
    <row r="27" spans="1:5" x14ac:dyDescent="0.25">
      <c r="D27" s="730" t="s">
        <v>507</v>
      </c>
      <c r="E27" s="126" t="s">
        <v>508</v>
      </c>
    </row>
    <row r="28" spans="1:5" x14ac:dyDescent="0.25">
      <c r="D28" s="731"/>
      <c r="E28" s="126" t="s">
        <v>509</v>
      </c>
    </row>
    <row r="29" spans="1:5" x14ac:dyDescent="0.25">
      <c r="D29" s="731"/>
      <c r="E29" s="126" t="s">
        <v>510</v>
      </c>
    </row>
    <row r="30" spans="1:5" x14ac:dyDescent="0.25">
      <c r="D30" s="732"/>
      <c r="E30" s="126" t="s">
        <v>511</v>
      </c>
    </row>
    <row r="31" spans="1:5" x14ac:dyDescent="0.25">
      <c r="D31" s="132" t="s">
        <v>512</v>
      </c>
      <c r="E31" s="126" t="s">
        <v>513</v>
      </c>
    </row>
    <row r="32" spans="1:5" x14ac:dyDescent="0.25">
      <c r="D32" s="132" t="s">
        <v>514</v>
      </c>
      <c r="E32" s="126" t="s">
        <v>515</v>
      </c>
    </row>
    <row r="33" spans="4:5" x14ac:dyDescent="0.25">
      <c r="D33" s="132" t="s">
        <v>516</v>
      </c>
      <c r="E33" s="126" t="s">
        <v>517</v>
      </c>
    </row>
    <row r="34" spans="4:5" x14ac:dyDescent="0.25">
      <c r="D34" s="132" t="s">
        <v>518</v>
      </c>
      <c r="E34" s="126" t="s">
        <v>519</v>
      </c>
    </row>
    <row r="35" spans="4:5" x14ac:dyDescent="0.25">
      <c r="D35" s="132" t="s">
        <v>520</v>
      </c>
      <c r="E35" s="126" t="s">
        <v>521</v>
      </c>
    </row>
    <row r="36" spans="4:5" x14ac:dyDescent="0.25">
      <c r="D36" s="132" t="s">
        <v>522</v>
      </c>
      <c r="E36" s="126" t="s">
        <v>523</v>
      </c>
    </row>
    <row r="37" spans="4:5" x14ac:dyDescent="0.25">
      <c r="D37" s="132" t="s">
        <v>524</v>
      </c>
      <c r="E37" s="126" t="s">
        <v>525</v>
      </c>
    </row>
    <row r="38" spans="4:5" x14ac:dyDescent="0.25">
      <c r="D38" s="132" t="s">
        <v>526</v>
      </c>
      <c r="E38" s="126" t="s">
        <v>527</v>
      </c>
    </row>
    <row r="39" spans="4:5" x14ac:dyDescent="0.25">
      <c r="D39" s="133" t="s">
        <v>528</v>
      </c>
      <c r="E39" s="126" t="s">
        <v>529</v>
      </c>
    </row>
    <row r="40" spans="4:5" x14ac:dyDescent="0.25">
      <c r="D40" s="133" t="s">
        <v>530</v>
      </c>
      <c r="E40" s="126" t="s">
        <v>531</v>
      </c>
    </row>
    <row r="41" spans="4:5" x14ac:dyDescent="0.25">
      <c r="D41" s="132" t="s">
        <v>532</v>
      </c>
      <c r="E41" s="126" t="s">
        <v>533</v>
      </c>
    </row>
    <row r="42" spans="4:5" x14ac:dyDescent="0.25">
      <c r="D42" s="132" t="s">
        <v>534</v>
      </c>
      <c r="E42" s="126" t="s">
        <v>535</v>
      </c>
    </row>
    <row r="43" spans="4:5" x14ac:dyDescent="0.25">
      <c r="D43" s="133" t="s">
        <v>536</v>
      </c>
      <c r="E43" s="126" t="s">
        <v>537</v>
      </c>
    </row>
    <row r="44" spans="4:5" x14ac:dyDescent="0.25">
      <c r="D44" s="134" t="s">
        <v>538</v>
      </c>
      <c r="E44" s="126" t="s">
        <v>539</v>
      </c>
    </row>
    <row r="45" spans="4:5" x14ac:dyDescent="0.25">
      <c r="D45" s="128" t="s">
        <v>540</v>
      </c>
      <c r="E45" s="126" t="s">
        <v>541</v>
      </c>
    </row>
    <row r="46" spans="4:5" x14ac:dyDescent="0.25">
      <c r="D46" s="128" t="s">
        <v>542</v>
      </c>
      <c r="E46" s="126" t="s">
        <v>543</v>
      </c>
    </row>
    <row r="47" spans="4:5" x14ac:dyDescent="0.25">
      <c r="D47" s="128" t="s">
        <v>544</v>
      </c>
      <c r="E47" s="126" t="s">
        <v>545</v>
      </c>
    </row>
    <row r="48" spans="4:5" x14ac:dyDescent="0.25">
      <c r="D48" s="128" t="s">
        <v>546</v>
      </c>
      <c r="E48" s="126" t="s">
        <v>547</v>
      </c>
    </row>
    <row r="49" spans="4:4" x14ac:dyDescent="0.25">
      <c r="D49" s="131" t="s">
        <v>548</v>
      </c>
    </row>
    <row r="50" spans="4:4" x14ac:dyDescent="0.25">
      <c r="D50" s="128" t="s">
        <v>549</v>
      </c>
    </row>
    <row r="51" spans="4:4" x14ac:dyDescent="0.25">
      <c r="D51" s="128" t="s">
        <v>550</v>
      </c>
    </row>
    <row r="52" spans="4:4" x14ac:dyDescent="0.25">
      <c r="D52" s="131" t="s">
        <v>551</v>
      </c>
    </row>
    <row r="53" spans="4:4" x14ac:dyDescent="0.25">
      <c r="D53" s="134" t="s">
        <v>552</v>
      </c>
    </row>
    <row r="54" spans="4:4" x14ac:dyDescent="0.25">
      <c r="D54" s="134" t="s">
        <v>553</v>
      </c>
    </row>
    <row r="55" spans="4:4" x14ac:dyDescent="0.25">
      <c r="D55" s="134" t="s">
        <v>554</v>
      </c>
    </row>
    <row r="56" spans="4:4" x14ac:dyDescent="0.25">
      <c r="D56" s="134" t="s">
        <v>555</v>
      </c>
    </row>
  </sheetData>
  <mergeCells count="1">
    <mergeCell ref="D27:D30"/>
  </mergeCells>
  <pageMargins left="0.7" right="0.7" top="0.75" bottom="0.75" header="0.3" footer="0.3"/>
  <pageSetup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9.140625"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556</v>
      </c>
      <c r="C1" s="735" t="s">
        <v>557</v>
      </c>
      <c r="D1" s="735"/>
      <c r="E1" s="735"/>
      <c r="F1" s="735"/>
      <c r="G1" s="736" t="s">
        <v>558</v>
      </c>
      <c r="H1" s="737"/>
      <c r="I1" s="737"/>
      <c r="J1" s="738"/>
      <c r="K1" s="734" t="s">
        <v>559</v>
      </c>
      <c r="L1" s="734"/>
      <c r="M1" s="734"/>
      <c r="N1" s="734"/>
    </row>
    <row r="2" spans="1:14" x14ac:dyDescent="0.25">
      <c r="C2" s="4"/>
      <c r="D2" s="4"/>
      <c r="E2" s="4"/>
      <c r="F2" s="4" t="s">
        <v>560</v>
      </c>
      <c r="G2" s="30"/>
      <c r="H2" s="4"/>
      <c r="I2" s="4"/>
      <c r="J2" s="31" t="s">
        <v>560</v>
      </c>
      <c r="K2" s="4"/>
      <c r="L2" s="4"/>
      <c r="M2" s="4"/>
      <c r="N2" s="4" t="s">
        <v>560</v>
      </c>
    </row>
    <row r="3" spans="1:14" x14ac:dyDescent="0.25">
      <c r="A3" s="733" t="s">
        <v>561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33"/>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33"/>
      <c r="B5" s="5">
        <v>3</v>
      </c>
      <c r="C5" s="6">
        <v>0.05</v>
      </c>
      <c r="D5" s="6">
        <v>0.05</v>
      </c>
      <c r="E5" s="6">
        <v>0.1</v>
      </c>
      <c r="F5" s="7">
        <f>(C5+D5+E5)</f>
        <v>0.2</v>
      </c>
      <c r="G5" s="32">
        <v>0.1</v>
      </c>
      <c r="H5" s="6">
        <v>0.1</v>
      </c>
      <c r="I5" s="6">
        <v>0.1</v>
      </c>
      <c r="J5" s="33">
        <f>(G5+H5+I5)</f>
        <v>0.30000000000000004</v>
      </c>
      <c r="K5" s="24"/>
      <c r="L5" s="5"/>
      <c r="M5" s="5"/>
      <c r="N5" s="5"/>
    </row>
    <row r="6" spans="1:14" x14ac:dyDescent="0.25">
      <c r="A6" s="733"/>
      <c r="B6" s="5">
        <v>4</v>
      </c>
      <c r="C6" s="6">
        <v>0.1</v>
      </c>
      <c r="D6" s="6">
        <v>0.1</v>
      </c>
      <c r="E6" s="6">
        <v>0.2</v>
      </c>
      <c r="F6" s="7">
        <f>(C6+D6+E6)</f>
        <v>0.4</v>
      </c>
      <c r="G6" s="32">
        <v>0</v>
      </c>
      <c r="H6" s="6">
        <v>0</v>
      </c>
      <c r="I6" s="6">
        <v>0.1</v>
      </c>
      <c r="J6" s="33">
        <f>(G6+H6+I6)</f>
        <v>0.1</v>
      </c>
      <c r="K6" s="24"/>
      <c r="L6" s="5"/>
      <c r="M6" s="5"/>
      <c r="N6" s="5"/>
    </row>
    <row r="7" spans="1:14" x14ac:dyDescent="0.25">
      <c r="A7" s="733"/>
      <c r="B7" s="5">
        <v>5</v>
      </c>
      <c r="C7" s="6">
        <v>0</v>
      </c>
      <c r="D7" s="6">
        <v>0</v>
      </c>
      <c r="E7" s="6">
        <v>0</v>
      </c>
      <c r="F7" s="7">
        <f>(C7+D7+E7)</f>
        <v>0</v>
      </c>
      <c r="G7" s="32">
        <v>0</v>
      </c>
      <c r="H7" s="6">
        <v>0</v>
      </c>
      <c r="I7" s="6">
        <v>0</v>
      </c>
      <c r="J7" s="33">
        <f>(G7+H7+I7)</f>
        <v>0</v>
      </c>
      <c r="K7" s="24"/>
      <c r="L7" s="5"/>
      <c r="M7" s="5"/>
      <c r="N7" s="5"/>
    </row>
    <row r="8" spans="1:14" x14ac:dyDescent="0.25">
      <c r="A8" s="733" t="s">
        <v>562</v>
      </c>
      <c r="B8" s="9">
        <v>6</v>
      </c>
      <c r="C8" s="10">
        <v>0.1</v>
      </c>
      <c r="D8" s="10">
        <v>0.1</v>
      </c>
      <c r="E8" s="10">
        <v>0.1</v>
      </c>
      <c r="F8" s="11">
        <f>C8+D8+E8</f>
        <v>0.30000000000000004</v>
      </c>
      <c r="G8" s="34"/>
      <c r="H8" s="9"/>
      <c r="I8" s="9"/>
      <c r="J8" s="35"/>
      <c r="K8" s="25"/>
      <c r="L8" s="9"/>
      <c r="M8" s="9"/>
      <c r="N8" s="9"/>
    </row>
    <row r="9" spans="1:14" x14ac:dyDescent="0.25">
      <c r="A9" s="733"/>
      <c r="B9" s="9">
        <v>7</v>
      </c>
      <c r="C9" s="9"/>
      <c r="D9" s="9"/>
      <c r="E9" s="9"/>
      <c r="F9" s="19"/>
      <c r="G9" s="36"/>
      <c r="H9" s="9"/>
      <c r="I9" s="9"/>
      <c r="J9" s="35"/>
      <c r="K9" s="25"/>
      <c r="L9" s="9"/>
      <c r="M9" s="9"/>
      <c r="N9" s="9"/>
    </row>
    <row r="10" spans="1:14" x14ac:dyDescent="0.25">
      <c r="A10" s="733"/>
      <c r="B10" s="9">
        <v>8</v>
      </c>
      <c r="C10" s="9"/>
      <c r="D10" s="9"/>
      <c r="E10" s="9"/>
      <c r="F10" s="19"/>
      <c r="G10" s="36"/>
      <c r="H10" s="9"/>
      <c r="I10" s="9"/>
      <c r="J10" s="35"/>
      <c r="K10" s="25"/>
      <c r="L10" s="9"/>
      <c r="M10" s="9"/>
      <c r="N10" s="9"/>
    </row>
    <row r="11" spans="1:14" x14ac:dyDescent="0.25">
      <c r="A11" s="733"/>
      <c r="B11" s="9">
        <v>9</v>
      </c>
      <c r="C11" s="9"/>
      <c r="D11" s="9"/>
      <c r="E11" s="9"/>
      <c r="F11" s="19"/>
      <c r="G11" s="36"/>
      <c r="H11" s="9"/>
      <c r="I11" s="9"/>
      <c r="J11" s="35"/>
      <c r="K11" s="25"/>
      <c r="L11" s="9"/>
      <c r="M11" s="9"/>
      <c r="N11" s="9"/>
    </row>
    <row r="12" spans="1:14" x14ac:dyDescent="0.25">
      <c r="A12" s="733" t="s">
        <v>563</v>
      </c>
      <c r="B12" s="14">
        <v>10</v>
      </c>
      <c r="C12" s="14"/>
      <c r="D12" s="14"/>
      <c r="E12" s="14"/>
      <c r="F12" s="20"/>
      <c r="G12" s="37"/>
      <c r="H12" s="14"/>
      <c r="I12" s="14"/>
      <c r="J12" s="38"/>
      <c r="K12" s="26"/>
      <c r="L12" s="14"/>
      <c r="M12" s="14"/>
      <c r="N12" s="14"/>
    </row>
    <row r="13" spans="1:14" x14ac:dyDescent="0.25">
      <c r="A13" s="733"/>
      <c r="B13" s="14">
        <v>11</v>
      </c>
      <c r="C13" s="14"/>
      <c r="D13" s="14"/>
      <c r="E13" s="14"/>
      <c r="F13" s="20"/>
      <c r="G13" s="37"/>
      <c r="H13" s="14"/>
      <c r="I13" s="14"/>
      <c r="J13" s="38"/>
      <c r="K13" s="26"/>
      <c r="L13" s="14"/>
      <c r="M13" s="14"/>
      <c r="N13" s="14"/>
    </row>
    <row r="14" spans="1:14" x14ac:dyDescent="0.25">
      <c r="A14" s="733"/>
      <c r="B14" s="14">
        <v>12</v>
      </c>
      <c r="C14" s="14"/>
      <c r="D14" s="14"/>
      <c r="E14" s="14"/>
      <c r="F14" s="20"/>
      <c r="G14" s="37"/>
      <c r="H14" s="14"/>
      <c r="I14" s="14"/>
      <c r="J14" s="38"/>
      <c r="K14" s="26"/>
      <c r="L14" s="14"/>
      <c r="M14" s="14"/>
      <c r="N14" s="14"/>
    </row>
    <row r="15" spans="1:14" x14ac:dyDescent="0.25">
      <c r="A15" s="733"/>
      <c r="B15" s="14">
        <v>13</v>
      </c>
      <c r="C15" s="14"/>
      <c r="D15" s="14"/>
      <c r="E15" s="14"/>
      <c r="F15" s="20"/>
      <c r="G15" s="37"/>
      <c r="H15" s="14"/>
      <c r="I15" s="14"/>
      <c r="J15" s="38"/>
      <c r="K15" s="26"/>
      <c r="L15" s="14"/>
      <c r="M15" s="14"/>
      <c r="N15" s="14"/>
    </row>
    <row r="16" spans="1:14" x14ac:dyDescent="0.25">
      <c r="A16" s="733" t="s">
        <v>564</v>
      </c>
      <c r="B16" s="15">
        <v>14</v>
      </c>
      <c r="C16" s="15"/>
      <c r="D16" s="15"/>
      <c r="E16" s="15"/>
      <c r="F16" s="21"/>
      <c r="G16" s="39"/>
      <c r="H16" s="15"/>
      <c r="I16" s="15"/>
      <c r="J16" s="40"/>
      <c r="K16" s="27"/>
      <c r="L16" s="15"/>
      <c r="M16" s="15"/>
      <c r="N16" s="15"/>
    </row>
    <row r="17" spans="1:14" x14ac:dyDescent="0.25">
      <c r="A17" s="733"/>
      <c r="B17" s="15">
        <v>15</v>
      </c>
      <c r="C17" s="15"/>
      <c r="D17" s="15"/>
      <c r="E17" s="15"/>
      <c r="F17" s="21"/>
      <c r="G17" s="39"/>
      <c r="H17" s="15"/>
      <c r="I17" s="15"/>
      <c r="J17" s="40"/>
      <c r="K17" s="27"/>
      <c r="L17" s="15"/>
      <c r="M17" s="15"/>
      <c r="N17" s="15"/>
    </row>
    <row r="18" spans="1:14" x14ac:dyDescent="0.25">
      <c r="A18" s="733"/>
      <c r="B18" s="15">
        <v>16</v>
      </c>
      <c r="C18" s="15"/>
      <c r="D18" s="15"/>
      <c r="E18" s="15"/>
      <c r="F18" s="21"/>
      <c r="G18" s="39"/>
      <c r="H18" s="15"/>
      <c r="I18" s="15"/>
      <c r="J18" s="40"/>
      <c r="K18" s="27"/>
      <c r="L18" s="15"/>
      <c r="M18" s="15"/>
      <c r="N18" s="15"/>
    </row>
    <row r="19" spans="1:14" x14ac:dyDescent="0.25">
      <c r="A19" s="733" t="s">
        <v>565</v>
      </c>
      <c r="B19" s="18">
        <v>17</v>
      </c>
      <c r="C19" s="18"/>
      <c r="D19" s="18"/>
      <c r="E19" s="18"/>
      <c r="F19" s="22"/>
      <c r="G19" s="41"/>
      <c r="H19" s="18"/>
      <c r="I19" s="18"/>
      <c r="J19" s="42"/>
      <c r="K19" s="28"/>
      <c r="L19" s="18"/>
      <c r="M19" s="18"/>
      <c r="N19" s="18"/>
    </row>
    <row r="20" spans="1:14" x14ac:dyDescent="0.25">
      <c r="A20" s="733"/>
      <c r="B20" s="18">
        <v>18</v>
      </c>
      <c r="C20" s="18"/>
      <c r="D20" s="18"/>
      <c r="E20" s="18"/>
      <c r="F20" s="22"/>
      <c r="G20" s="41"/>
      <c r="H20" s="18"/>
      <c r="I20" s="18"/>
      <c r="J20" s="42"/>
      <c r="K20" s="28"/>
      <c r="L20" s="18"/>
      <c r="M20" s="18"/>
      <c r="N20" s="18"/>
    </row>
    <row r="21" spans="1:14" x14ac:dyDescent="0.25">
      <c r="A21" s="733"/>
      <c r="B21" s="18">
        <v>19</v>
      </c>
      <c r="C21" s="18"/>
      <c r="D21" s="18"/>
      <c r="E21" s="18"/>
      <c r="F21" s="22"/>
      <c r="G21" s="41"/>
      <c r="H21" s="18"/>
      <c r="I21" s="18"/>
      <c r="J21" s="42"/>
      <c r="K21" s="28"/>
      <c r="L21" s="18"/>
      <c r="M21" s="18"/>
      <c r="N21" s="18"/>
    </row>
    <row r="22" spans="1:14" x14ac:dyDescent="0.25">
      <c r="A22" s="733"/>
      <c r="B22" s="18">
        <v>20</v>
      </c>
      <c r="C22" s="18"/>
      <c r="D22" s="18"/>
      <c r="E22" s="18"/>
      <c r="F22" s="22"/>
      <c r="G22" s="41"/>
      <c r="H22" s="18"/>
      <c r="I22" s="18"/>
      <c r="J22" s="42"/>
      <c r="K22" s="28"/>
      <c r="L22" s="18"/>
      <c r="M22" s="18"/>
      <c r="N22" s="18"/>
    </row>
    <row r="23" spans="1:14" x14ac:dyDescent="0.25">
      <c r="A23" s="733" t="s">
        <v>566</v>
      </c>
      <c r="B23" s="13">
        <v>21</v>
      </c>
      <c r="C23" s="13"/>
      <c r="D23" s="13"/>
      <c r="E23" s="13"/>
      <c r="F23" s="23"/>
      <c r="G23" s="43"/>
      <c r="H23" s="13"/>
      <c r="I23" s="13"/>
      <c r="J23" s="44"/>
      <c r="K23" s="29"/>
      <c r="L23" s="13"/>
      <c r="M23" s="13"/>
      <c r="N23" s="13"/>
    </row>
    <row r="24" spans="1:14" x14ac:dyDescent="0.25">
      <c r="A24" s="733"/>
      <c r="B24" s="13">
        <v>22</v>
      </c>
      <c r="C24" s="13"/>
      <c r="D24" s="13"/>
      <c r="E24" s="13"/>
      <c r="F24" s="23"/>
      <c r="G24" s="43"/>
      <c r="H24" s="13"/>
      <c r="I24" s="13"/>
      <c r="J24" s="44"/>
      <c r="K24" s="29"/>
      <c r="L24" s="13"/>
      <c r="M24" s="13"/>
      <c r="N24" s="13"/>
    </row>
    <row r="25" spans="1:14" x14ac:dyDescent="0.25">
      <c r="A25" s="733"/>
      <c r="B25" s="13">
        <v>23</v>
      </c>
      <c r="C25" s="13"/>
      <c r="D25" s="13"/>
      <c r="E25" s="13"/>
      <c r="F25" s="23"/>
      <c r="G25" s="43"/>
      <c r="H25" s="13"/>
      <c r="I25" s="13"/>
      <c r="J25" s="44"/>
      <c r="K25" s="29"/>
      <c r="L25" s="13"/>
      <c r="M25" s="13"/>
      <c r="N25" s="13"/>
    </row>
    <row r="26" spans="1:14" x14ac:dyDescent="0.25">
      <c r="A26" s="733"/>
      <c r="B26" s="13">
        <v>24</v>
      </c>
      <c r="C26" s="13"/>
      <c r="D26" s="13"/>
      <c r="E26" s="13"/>
      <c r="F26" s="23"/>
      <c r="G26" s="43"/>
      <c r="H26" s="13"/>
      <c r="I26" s="13"/>
      <c r="J26" s="44"/>
      <c r="K26" s="29"/>
      <c r="L26" s="13"/>
      <c r="M26" s="13"/>
      <c r="N26" s="13"/>
    </row>
    <row r="27" spans="1:14" x14ac:dyDescent="0.25">
      <c r="A27" s="733" t="s">
        <v>567</v>
      </c>
      <c r="B27" s="9">
        <v>25</v>
      </c>
      <c r="C27" s="9"/>
      <c r="D27" s="9"/>
      <c r="E27" s="9"/>
      <c r="F27" s="9"/>
      <c r="G27" s="9"/>
      <c r="H27" s="9"/>
      <c r="I27" s="9"/>
      <c r="J27" s="9"/>
      <c r="K27" s="9"/>
      <c r="L27" s="9"/>
      <c r="M27" s="9"/>
      <c r="N27" s="9"/>
    </row>
    <row r="28" spans="1:14" x14ac:dyDescent="0.25">
      <c r="A28" s="733"/>
      <c r="B28" s="9">
        <v>26</v>
      </c>
      <c r="C28" s="9"/>
      <c r="D28" s="9"/>
      <c r="E28" s="9"/>
      <c r="F28" s="9"/>
      <c r="G28" s="9"/>
      <c r="H28" s="9"/>
      <c r="I28" s="9"/>
      <c r="J28" s="9"/>
      <c r="K28" s="9"/>
      <c r="L28" s="9"/>
      <c r="M28" s="9"/>
      <c r="N28" s="9"/>
    </row>
    <row r="29" spans="1:14" x14ac:dyDescent="0.25">
      <c r="A29" s="733"/>
      <c r="B29" s="9">
        <v>27</v>
      </c>
      <c r="C29" s="9"/>
      <c r="D29" s="9"/>
      <c r="E29" s="9"/>
      <c r="F29" s="9"/>
      <c r="G29" s="9"/>
      <c r="H29" s="9"/>
      <c r="I29" s="9"/>
      <c r="J29" s="9"/>
      <c r="K29" s="9"/>
      <c r="L29" s="9"/>
      <c r="M29" s="9"/>
      <c r="N29" s="9"/>
    </row>
    <row r="30" spans="1:14" x14ac:dyDescent="0.25">
      <c r="A30" s="733"/>
      <c r="B30" s="9">
        <v>28</v>
      </c>
      <c r="C30" s="9"/>
      <c r="D30" s="9"/>
      <c r="E30" s="9"/>
      <c r="F30" s="9"/>
      <c r="G30" s="9"/>
      <c r="H30" s="9"/>
      <c r="I30" s="9"/>
      <c r="J30" s="9"/>
      <c r="K30" s="9"/>
      <c r="L30" s="9"/>
      <c r="M30" s="9"/>
      <c r="N30" s="9"/>
    </row>
    <row r="31" spans="1:14" x14ac:dyDescent="0.25">
      <c r="A31" s="733"/>
      <c r="B31" s="9">
        <v>29</v>
      </c>
      <c r="C31" s="9"/>
      <c r="D31" s="9"/>
      <c r="E31" s="9"/>
      <c r="F31" s="9"/>
      <c r="G31" s="9"/>
      <c r="H31" s="9"/>
      <c r="I31" s="9"/>
      <c r="J31" s="9"/>
      <c r="K31" s="9"/>
      <c r="L31" s="9"/>
      <c r="M31" s="9"/>
      <c r="N31" s="9"/>
    </row>
    <row r="32" spans="1:14" x14ac:dyDescent="0.25">
      <c r="A32" s="733" t="s">
        <v>568</v>
      </c>
      <c r="B32" s="16">
        <v>30</v>
      </c>
      <c r="C32" s="16"/>
      <c r="D32" s="16"/>
      <c r="E32" s="16"/>
      <c r="F32" s="16"/>
      <c r="G32" s="16"/>
      <c r="H32" s="16"/>
      <c r="I32" s="16"/>
      <c r="J32" s="16"/>
      <c r="K32" s="16"/>
      <c r="L32" s="16"/>
      <c r="M32" s="16"/>
      <c r="N32" s="16"/>
    </row>
    <row r="33" spans="1:14" x14ac:dyDescent="0.25">
      <c r="A33" s="733"/>
      <c r="B33" s="16">
        <v>31</v>
      </c>
      <c r="C33" s="16"/>
      <c r="D33" s="16"/>
      <c r="E33" s="16"/>
      <c r="F33" s="16"/>
      <c r="G33" s="16"/>
      <c r="H33" s="16"/>
      <c r="I33" s="16"/>
      <c r="J33" s="16"/>
      <c r="K33" s="16"/>
      <c r="L33" s="16"/>
      <c r="M33" s="16"/>
      <c r="N33" s="16"/>
    </row>
    <row r="34" spans="1:14" x14ac:dyDescent="0.25">
      <c r="A34" s="733"/>
      <c r="B34" s="16">
        <v>32</v>
      </c>
      <c r="C34" s="16"/>
      <c r="D34" s="16"/>
      <c r="E34" s="16"/>
      <c r="F34" s="16"/>
      <c r="G34" s="16"/>
      <c r="H34" s="16"/>
      <c r="I34" s="16"/>
      <c r="J34" s="16"/>
      <c r="K34" s="16"/>
      <c r="L34" s="16"/>
      <c r="M34" s="16"/>
      <c r="N34" s="16"/>
    </row>
    <row r="35" spans="1:14" x14ac:dyDescent="0.25">
      <c r="A35" s="733" t="s">
        <v>569</v>
      </c>
      <c r="B35" s="17">
        <v>33</v>
      </c>
      <c r="C35" s="14"/>
      <c r="D35" s="14"/>
      <c r="E35" s="14"/>
      <c r="F35" s="14"/>
      <c r="G35" s="14"/>
      <c r="H35" s="14"/>
      <c r="I35" s="14"/>
      <c r="J35" s="14"/>
      <c r="K35" s="14"/>
      <c r="L35" s="14"/>
      <c r="M35" s="14"/>
      <c r="N35" s="14"/>
    </row>
    <row r="36" spans="1:14" x14ac:dyDescent="0.25">
      <c r="A36" s="733"/>
      <c r="B36" s="14">
        <v>34</v>
      </c>
      <c r="C36" s="14"/>
      <c r="D36" s="14"/>
      <c r="E36" s="14"/>
      <c r="F36" s="14"/>
      <c r="G36" s="14"/>
      <c r="H36" s="14"/>
      <c r="I36" s="14"/>
      <c r="J36" s="14"/>
      <c r="K36" s="14"/>
      <c r="L36" s="14"/>
      <c r="M36" s="14"/>
      <c r="N36" s="14"/>
    </row>
    <row r="37" spans="1:14" x14ac:dyDescent="0.25">
      <c r="A37" s="733"/>
      <c r="B37" s="45">
        <v>35</v>
      </c>
      <c r="C37" s="14"/>
      <c r="D37" s="14"/>
      <c r="E37" s="14"/>
      <c r="F37" s="14"/>
      <c r="G37" s="14"/>
      <c r="H37" s="14"/>
      <c r="I37" s="14"/>
      <c r="J37" s="14"/>
      <c r="K37" s="14"/>
      <c r="L37" s="14"/>
      <c r="M37" s="14"/>
      <c r="N37" s="14"/>
    </row>
    <row r="38" spans="1:14" x14ac:dyDescent="0.25">
      <c r="A38" s="733" t="s">
        <v>570</v>
      </c>
      <c r="B38" s="8">
        <v>36</v>
      </c>
      <c r="C38" s="8"/>
      <c r="D38" s="8"/>
      <c r="E38" s="8"/>
      <c r="F38" s="8"/>
      <c r="G38" s="8"/>
      <c r="H38" s="8"/>
      <c r="I38" s="8"/>
      <c r="J38" s="8"/>
      <c r="K38" s="8"/>
      <c r="L38" s="8"/>
      <c r="M38" s="8"/>
      <c r="N38" s="8"/>
    </row>
    <row r="39" spans="1:14" x14ac:dyDescent="0.25">
      <c r="A39" s="733"/>
      <c r="B39" s="8">
        <v>37</v>
      </c>
      <c r="C39" s="8"/>
      <c r="D39" s="8"/>
      <c r="E39" s="8"/>
      <c r="F39" s="8"/>
      <c r="G39" s="8"/>
      <c r="H39" s="8"/>
      <c r="I39" s="8"/>
      <c r="J39" s="8"/>
      <c r="K39" s="8"/>
      <c r="L39" s="8"/>
      <c r="M39" s="8"/>
      <c r="N39" s="8"/>
    </row>
    <row r="40" spans="1:14" x14ac:dyDescent="0.25">
      <c r="A40" s="733"/>
      <c r="B40" s="8">
        <v>38</v>
      </c>
      <c r="C40" s="8"/>
      <c r="D40" s="8"/>
      <c r="E40" s="8"/>
      <c r="F40" s="8"/>
      <c r="G40" s="8"/>
      <c r="H40" s="8"/>
      <c r="I40" s="8"/>
      <c r="J40" s="8"/>
      <c r="K40" s="8"/>
      <c r="L40" s="8"/>
      <c r="M40" s="8"/>
      <c r="N40" s="8"/>
    </row>
    <row r="41" spans="1:14" x14ac:dyDescent="0.25">
      <c r="A41" s="740" t="s">
        <v>571</v>
      </c>
      <c r="B41" s="46">
        <v>39</v>
      </c>
      <c r="C41" s="47"/>
      <c r="D41" s="47"/>
      <c r="E41" s="47"/>
      <c r="F41" s="47"/>
      <c r="G41" s="47"/>
      <c r="H41" s="47"/>
      <c r="I41" s="47"/>
      <c r="J41" s="47"/>
      <c r="K41" s="47"/>
      <c r="L41" s="47"/>
      <c r="M41" s="47"/>
      <c r="N41" s="47"/>
    </row>
    <row r="42" spans="1:14" x14ac:dyDescent="0.25">
      <c r="A42" s="740"/>
      <c r="B42" s="47">
        <v>40</v>
      </c>
      <c r="C42" s="47"/>
      <c r="D42" s="47"/>
      <c r="E42" s="47"/>
      <c r="F42" s="47"/>
      <c r="G42" s="47"/>
      <c r="H42" s="47"/>
      <c r="I42" s="47"/>
      <c r="J42" s="47"/>
      <c r="K42" s="47"/>
      <c r="L42" s="47"/>
      <c r="M42" s="47"/>
      <c r="N42" s="47"/>
    </row>
    <row r="43" spans="1:14" x14ac:dyDescent="0.25">
      <c r="A43" s="740"/>
      <c r="B43" s="47">
        <v>41</v>
      </c>
      <c r="C43" s="47"/>
      <c r="D43" s="47"/>
      <c r="E43" s="47"/>
      <c r="F43" s="47"/>
      <c r="G43" s="47"/>
      <c r="H43" s="47"/>
      <c r="I43" s="47"/>
      <c r="J43" s="47"/>
      <c r="K43" s="47"/>
      <c r="L43" s="47"/>
      <c r="M43" s="47"/>
      <c r="N43" s="47"/>
    </row>
    <row r="44" spans="1:14" x14ac:dyDescent="0.25">
      <c r="A44" s="740"/>
      <c r="B44" s="48">
        <v>42</v>
      </c>
      <c r="C44" s="47"/>
      <c r="D44" s="47"/>
      <c r="E44" s="47"/>
      <c r="F44" s="47"/>
      <c r="G44" s="47"/>
      <c r="H44" s="47"/>
      <c r="I44" s="47"/>
      <c r="J44" s="47"/>
      <c r="K44" s="47"/>
      <c r="L44" s="47"/>
      <c r="M44" s="47"/>
      <c r="N44" s="47"/>
    </row>
    <row r="45" spans="1:14" x14ac:dyDescent="0.25">
      <c r="A45" s="739" t="s">
        <v>572</v>
      </c>
      <c r="B45" s="12">
        <v>43</v>
      </c>
      <c r="C45" s="12"/>
      <c r="D45" s="12"/>
      <c r="E45" s="12"/>
      <c r="F45" s="12"/>
      <c r="G45" s="12"/>
      <c r="H45" s="12"/>
      <c r="I45" s="12"/>
      <c r="J45" s="12"/>
      <c r="K45" s="12"/>
      <c r="L45" s="12"/>
      <c r="M45" s="12"/>
      <c r="N45" s="12"/>
    </row>
    <row r="46" spans="1:14" x14ac:dyDescent="0.25">
      <c r="A46" s="739"/>
      <c r="B46" s="12">
        <v>44</v>
      </c>
      <c r="C46" s="12"/>
      <c r="D46" s="12"/>
      <c r="E46" s="12"/>
      <c r="F46" s="12"/>
      <c r="G46" s="12"/>
      <c r="H46" s="12"/>
      <c r="I46" s="12"/>
      <c r="J46" s="12"/>
      <c r="K46" s="12"/>
      <c r="L46" s="12"/>
      <c r="M46" s="12"/>
      <c r="N46" s="12"/>
    </row>
  </sheetData>
  <mergeCells count="15">
    <mergeCell ref="A45:A46"/>
    <mergeCell ref="A27:A31"/>
    <mergeCell ref="A32:A34"/>
    <mergeCell ref="A35:A37"/>
    <mergeCell ref="A38:A40"/>
    <mergeCell ref="A41:A44"/>
    <mergeCell ref="A23:A26"/>
    <mergeCell ref="K1:N1"/>
    <mergeCell ref="A3:A7"/>
    <mergeCell ref="A8:A11"/>
    <mergeCell ref="A12:A15"/>
    <mergeCell ref="A16:A18"/>
    <mergeCell ref="A19:A22"/>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3"/>
  <sheetViews>
    <sheetView showGridLines="0" topLeftCell="E36" zoomScale="60" zoomScaleNormal="60" workbookViewId="0">
      <selection activeCell="P40" sqref="P40"/>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4"/>
      <c r="B1" s="307"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9"/>
      <c r="AB1" s="318" t="s">
        <v>1</v>
      </c>
      <c r="AC1" s="319"/>
      <c r="AD1" s="320"/>
    </row>
    <row r="2" spans="1:30" ht="30.75" customHeight="1" thickBot="1" x14ac:dyDescent="0.3">
      <c r="A2" s="305"/>
      <c r="B2" s="307" t="s">
        <v>2</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321" t="s">
        <v>3</v>
      </c>
      <c r="AC2" s="322"/>
      <c r="AD2" s="323"/>
    </row>
    <row r="3" spans="1:30" ht="24" customHeight="1" x14ac:dyDescent="0.25">
      <c r="A3" s="305"/>
      <c r="B3" s="324" t="s">
        <v>4</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21" t="s">
        <v>5</v>
      </c>
      <c r="AC3" s="322"/>
      <c r="AD3" s="323"/>
    </row>
    <row r="4" spans="1:30" ht="21.95" customHeight="1" thickBot="1" x14ac:dyDescent="0.3">
      <c r="A4" s="306"/>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0" t="s">
        <v>6</v>
      </c>
      <c r="AC4" s="331"/>
      <c r="AD4" s="332"/>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3" t="s">
        <v>7</v>
      </c>
      <c r="B7" s="334"/>
      <c r="C7" s="348" t="s">
        <v>8</v>
      </c>
      <c r="D7" s="333" t="s">
        <v>9</v>
      </c>
      <c r="E7" s="351"/>
      <c r="F7" s="351"/>
      <c r="G7" s="351"/>
      <c r="H7" s="334"/>
      <c r="I7" s="354">
        <v>45082</v>
      </c>
      <c r="J7" s="355"/>
      <c r="K7" s="333" t="s">
        <v>10</v>
      </c>
      <c r="L7" s="334"/>
      <c r="M7" s="316" t="s">
        <v>11</v>
      </c>
      <c r="N7" s="317"/>
      <c r="O7" s="310"/>
      <c r="P7" s="311"/>
      <c r="Q7" s="54"/>
      <c r="R7" s="54"/>
      <c r="S7" s="54"/>
      <c r="T7" s="54"/>
      <c r="U7" s="54"/>
      <c r="V7" s="54"/>
      <c r="W7" s="54"/>
      <c r="X7" s="54"/>
      <c r="Y7" s="54"/>
      <c r="Z7" s="55"/>
      <c r="AA7" s="54"/>
      <c r="AB7" s="54"/>
      <c r="AC7" s="60"/>
      <c r="AD7" s="61"/>
    </row>
    <row r="8" spans="1:30" x14ac:dyDescent="0.25">
      <c r="A8" s="335"/>
      <c r="B8" s="336"/>
      <c r="C8" s="349"/>
      <c r="D8" s="335"/>
      <c r="E8" s="352"/>
      <c r="F8" s="352"/>
      <c r="G8" s="352"/>
      <c r="H8" s="336"/>
      <c r="I8" s="356"/>
      <c r="J8" s="357"/>
      <c r="K8" s="335"/>
      <c r="L8" s="336"/>
      <c r="M8" s="312" t="s">
        <v>12</v>
      </c>
      <c r="N8" s="313"/>
      <c r="O8" s="314"/>
      <c r="P8" s="315"/>
      <c r="Q8" s="54"/>
      <c r="R8" s="54"/>
      <c r="S8" s="54"/>
      <c r="T8" s="54"/>
      <c r="U8" s="54"/>
      <c r="V8" s="54"/>
      <c r="W8" s="54"/>
      <c r="X8" s="54"/>
      <c r="Y8" s="54"/>
      <c r="Z8" s="55"/>
      <c r="AA8" s="54"/>
      <c r="AB8" s="54"/>
      <c r="AC8" s="60"/>
      <c r="AD8" s="61"/>
    </row>
    <row r="9" spans="1:30" ht="15.75" thickBot="1" x14ac:dyDescent="0.3">
      <c r="A9" s="337"/>
      <c r="B9" s="338"/>
      <c r="C9" s="350"/>
      <c r="D9" s="337"/>
      <c r="E9" s="353"/>
      <c r="F9" s="353"/>
      <c r="G9" s="353"/>
      <c r="H9" s="338"/>
      <c r="I9" s="358"/>
      <c r="J9" s="359"/>
      <c r="K9" s="337"/>
      <c r="L9" s="338"/>
      <c r="M9" s="360" t="s">
        <v>13</v>
      </c>
      <c r="N9" s="361"/>
      <c r="O9" s="362" t="s">
        <v>14</v>
      </c>
      <c r="P9" s="36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33" t="s">
        <v>15</v>
      </c>
      <c r="B11" s="334"/>
      <c r="C11" s="339" t="s">
        <v>16</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1"/>
    </row>
    <row r="12" spans="1:30" ht="15" customHeight="1" x14ac:dyDescent="0.25">
      <c r="A12" s="335"/>
      <c r="B12" s="336"/>
      <c r="C12" s="342"/>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4"/>
    </row>
    <row r="13" spans="1:30" ht="15" customHeight="1" thickBot="1" x14ac:dyDescent="0.3">
      <c r="A13" s="337"/>
      <c r="B13" s="338"/>
      <c r="C13" s="345"/>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0" t="s">
        <v>18</v>
      </c>
      <c r="D15" s="381"/>
      <c r="E15" s="381"/>
      <c r="F15" s="381"/>
      <c r="G15" s="381"/>
      <c r="H15" s="381"/>
      <c r="I15" s="381"/>
      <c r="J15" s="381"/>
      <c r="K15" s="382"/>
      <c r="L15" s="373" t="s">
        <v>19</v>
      </c>
      <c r="M15" s="374"/>
      <c r="N15" s="374"/>
      <c r="O15" s="374"/>
      <c r="P15" s="374"/>
      <c r="Q15" s="375"/>
      <c r="R15" s="383" t="s">
        <v>20</v>
      </c>
      <c r="S15" s="384"/>
      <c r="T15" s="384"/>
      <c r="U15" s="384"/>
      <c r="V15" s="384"/>
      <c r="W15" s="384"/>
      <c r="X15" s="385"/>
      <c r="Y15" s="373" t="s">
        <v>21</v>
      </c>
      <c r="Z15" s="375"/>
      <c r="AA15" s="364" t="s">
        <v>22</v>
      </c>
      <c r="AB15" s="365"/>
      <c r="AC15" s="365"/>
      <c r="AD15" s="366"/>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68" t="s">
        <v>23</v>
      </c>
      <c r="B17" s="369"/>
      <c r="C17" s="370" t="s">
        <v>96</v>
      </c>
      <c r="D17" s="371"/>
      <c r="E17" s="371"/>
      <c r="F17" s="371"/>
      <c r="G17" s="371"/>
      <c r="H17" s="371"/>
      <c r="I17" s="371"/>
      <c r="J17" s="371"/>
      <c r="K17" s="371"/>
      <c r="L17" s="371"/>
      <c r="M17" s="371"/>
      <c r="N17" s="371"/>
      <c r="O17" s="371"/>
      <c r="P17" s="371"/>
      <c r="Q17" s="372"/>
      <c r="R17" s="373" t="s">
        <v>25</v>
      </c>
      <c r="S17" s="374"/>
      <c r="T17" s="374"/>
      <c r="U17" s="374"/>
      <c r="V17" s="375"/>
      <c r="W17" s="376">
        <v>2</v>
      </c>
      <c r="X17" s="377"/>
      <c r="Y17" s="374" t="s">
        <v>26</v>
      </c>
      <c r="Z17" s="374"/>
      <c r="AA17" s="374"/>
      <c r="AB17" s="375"/>
      <c r="AC17" s="378">
        <v>0.15</v>
      </c>
      <c r="AD17" s="3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3" t="s">
        <v>27</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5"/>
      <c r="AE19" s="83"/>
      <c r="AF19" s="83"/>
    </row>
    <row r="20" spans="1:41" ht="32.1" customHeight="1" thickBot="1" x14ac:dyDescent="0.3">
      <c r="A20" s="82"/>
      <c r="B20" s="60"/>
      <c r="C20" s="386" t="s">
        <v>28</v>
      </c>
      <c r="D20" s="387"/>
      <c r="E20" s="387"/>
      <c r="F20" s="387"/>
      <c r="G20" s="387"/>
      <c r="H20" s="387"/>
      <c r="I20" s="387"/>
      <c r="J20" s="387"/>
      <c r="K20" s="387"/>
      <c r="L20" s="387"/>
      <c r="M20" s="387"/>
      <c r="N20" s="387"/>
      <c r="O20" s="387"/>
      <c r="P20" s="388"/>
      <c r="Q20" s="389" t="s">
        <v>29</v>
      </c>
      <c r="R20" s="390"/>
      <c r="S20" s="390"/>
      <c r="T20" s="390"/>
      <c r="U20" s="390"/>
      <c r="V20" s="390"/>
      <c r="W20" s="390"/>
      <c r="X20" s="390"/>
      <c r="Y20" s="390"/>
      <c r="Z20" s="390"/>
      <c r="AA20" s="390"/>
      <c r="AB20" s="390"/>
      <c r="AC20" s="390"/>
      <c r="AD20" s="391"/>
      <c r="AE20" s="83"/>
      <c r="AF20" s="83"/>
    </row>
    <row r="21" spans="1:41" ht="32.1" customHeight="1" thickBot="1" x14ac:dyDescent="0.3">
      <c r="A21" s="59"/>
      <c r="B21" s="54"/>
      <c r="C21" s="160" t="s">
        <v>30</v>
      </c>
      <c r="D21" s="161" t="s">
        <v>31</v>
      </c>
      <c r="E21" s="161" t="s">
        <v>32</v>
      </c>
      <c r="F21" s="161" t="s">
        <v>33</v>
      </c>
      <c r="G21" s="161" t="s">
        <v>8</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8</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92" t="s">
        <v>43</v>
      </c>
      <c r="B22" s="393"/>
      <c r="C22" s="182">
        <f>18097638+2574687</f>
        <v>20672325</v>
      </c>
      <c r="D22" s="180"/>
      <c r="E22" s="180"/>
      <c r="F22" s="180"/>
      <c r="G22" s="180"/>
      <c r="H22" s="180"/>
      <c r="I22" s="180"/>
      <c r="J22" s="180"/>
      <c r="K22" s="180"/>
      <c r="L22" s="180"/>
      <c r="M22" s="180"/>
      <c r="N22" s="180"/>
      <c r="O22" s="180">
        <f>SUM(C22:N22)</f>
        <v>20672325</v>
      </c>
      <c r="P22" s="183"/>
      <c r="Q22" s="182">
        <v>284502500</v>
      </c>
      <c r="R22" s="180">
        <v>31350000</v>
      </c>
      <c r="S22" s="180"/>
      <c r="T22" s="180"/>
      <c r="U22" s="180">
        <v>2004400</v>
      </c>
      <c r="V22" s="180"/>
      <c r="W22" s="180"/>
      <c r="X22" s="180"/>
      <c r="Y22" s="180"/>
      <c r="Z22" s="180"/>
      <c r="AA22" s="180"/>
      <c r="AB22" s="180"/>
      <c r="AC22" s="180">
        <f>SUM(Q22:AB22)</f>
        <v>317856900</v>
      </c>
      <c r="AD22" s="187"/>
      <c r="AE22" s="3"/>
      <c r="AF22" s="3"/>
    </row>
    <row r="23" spans="1:41" ht="32.1" customHeight="1" x14ac:dyDescent="0.25">
      <c r="A23" s="394" t="s">
        <v>44</v>
      </c>
      <c r="B23" s="395"/>
      <c r="C23" s="177"/>
      <c r="D23" s="176"/>
      <c r="E23" s="176"/>
      <c r="F23" s="176"/>
      <c r="G23" s="176"/>
      <c r="H23" s="176"/>
      <c r="I23" s="176"/>
      <c r="J23" s="176"/>
      <c r="K23" s="176"/>
      <c r="L23" s="176"/>
      <c r="M23" s="176"/>
      <c r="N23" s="176"/>
      <c r="O23" s="176">
        <f>SUM(C23:N23)</f>
        <v>0</v>
      </c>
      <c r="P23" s="195" t="str">
        <f>IFERROR(O23/(SUMIF(C23:N23,"&gt;0",C22:N22))," ")</f>
        <v xml:space="preserve"> </v>
      </c>
      <c r="Q23" s="177">
        <v>218952500</v>
      </c>
      <c r="R23" s="176">
        <v>96900000</v>
      </c>
      <c r="S23" s="176">
        <v>-6125083</v>
      </c>
      <c r="T23" s="176">
        <v>-6650000</v>
      </c>
      <c r="U23" s="176">
        <v>4830567</v>
      </c>
      <c r="V23" s="176"/>
      <c r="W23" s="176"/>
      <c r="X23" s="176"/>
      <c r="Y23" s="176"/>
      <c r="Z23" s="176"/>
      <c r="AA23" s="176"/>
      <c r="AB23" s="176"/>
      <c r="AC23" s="260">
        <f>SUM(Q23:AB23)</f>
        <v>307907984</v>
      </c>
      <c r="AD23" s="185">
        <f>IFERROR(AC23/(SUMIF(Q23:AB23,"&gt;0",Q22:AB22))," ")</f>
        <v>0.96870001563596697</v>
      </c>
      <c r="AE23" s="3"/>
      <c r="AF23" s="3"/>
    </row>
    <row r="24" spans="1:41" ht="32.1" customHeight="1" x14ac:dyDescent="0.25">
      <c r="A24" s="394" t="s">
        <v>45</v>
      </c>
      <c r="B24" s="395"/>
      <c r="C24" s="177">
        <v>5133518</v>
      </c>
      <c r="D24" s="176">
        <f>1000000+314120</f>
        <v>1314120</v>
      </c>
      <c r="E24" s="176">
        <v>2574687</v>
      </c>
      <c r="F24" s="176">
        <v>10000000</v>
      </c>
      <c r="G24" s="176"/>
      <c r="H24" s="176"/>
      <c r="I24" s="176"/>
      <c r="J24" s="176">
        <v>1650000</v>
      </c>
      <c r="K24" s="176"/>
      <c r="L24" s="176"/>
      <c r="M24" s="176"/>
      <c r="N24" s="176"/>
      <c r="O24" s="260">
        <f>SUM(C24:N24)</f>
        <v>20672325</v>
      </c>
      <c r="P24" s="181"/>
      <c r="Q24" s="177"/>
      <c r="R24" s="176">
        <v>15415000</v>
      </c>
      <c r="S24" s="176">
        <f>24462500+2850000</f>
        <v>27312500</v>
      </c>
      <c r="T24" s="176">
        <f t="shared" ref="T24:AA24" si="0">24462500+2850000</f>
        <v>27312500</v>
      </c>
      <c r="U24" s="176">
        <f t="shared" si="0"/>
        <v>27312500</v>
      </c>
      <c r="V24" s="176">
        <f>24462500+2850000+2004400</f>
        <v>29316900</v>
      </c>
      <c r="W24" s="176">
        <f t="shared" si="0"/>
        <v>27312500</v>
      </c>
      <c r="X24" s="176">
        <f t="shared" si="0"/>
        <v>27312500</v>
      </c>
      <c r="Y24" s="176">
        <f t="shared" si="0"/>
        <v>27312500</v>
      </c>
      <c r="Z24" s="176">
        <f t="shared" si="0"/>
        <v>27312500</v>
      </c>
      <c r="AA24" s="176">
        <f t="shared" si="0"/>
        <v>27312500</v>
      </c>
      <c r="AB24" s="176">
        <f>48925000+5700000</f>
        <v>54625000</v>
      </c>
      <c r="AC24" s="176">
        <f>SUM(Q24:AB24)</f>
        <v>317856900</v>
      </c>
      <c r="AD24" s="185"/>
      <c r="AE24" s="3"/>
      <c r="AF24" s="3"/>
    </row>
    <row r="25" spans="1:41" ht="32.1" customHeight="1" thickBot="1" x14ac:dyDescent="0.3">
      <c r="A25" s="396" t="s">
        <v>46</v>
      </c>
      <c r="B25" s="397"/>
      <c r="C25" s="178">
        <v>7599885</v>
      </c>
      <c r="D25" s="179">
        <v>1000000</v>
      </c>
      <c r="E25" s="179">
        <v>422440</v>
      </c>
      <c r="F25" s="179">
        <v>10000000</v>
      </c>
      <c r="G25" s="179"/>
      <c r="H25" s="179"/>
      <c r="I25" s="179"/>
      <c r="J25" s="179"/>
      <c r="K25" s="179"/>
      <c r="L25" s="179"/>
      <c r="M25" s="179"/>
      <c r="N25" s="179"/>
      <c r="O25" s="179">
        <f>SUM(C25:N25)</f>
        <v>19022325</v>
      </c>
      <c r="P25" s="184">
        <f>IFERROR(O25/(SUMIF(C25:N25,"&gt;0",C24:N24))," ")</f>
        <v>1</v>
      </c>
      <c r="Q25" s="178"/>
      <c r="R25" s="179">
        <v>6439917</v>
      </c>
      <c r="S25" s="179">
        <v>23512500</v>
      </c>
      <c r="T25" s="179">
        <v>27122500</v>
      </c>
      <c r="U25" s="179">
        <v>27502500</v>
      </c>
      <c r="V25" s="179"/>
      <c r="W25" s="179"/>
      <c r="X25" s="179"/>
      <c r="Y25" s="179"/>
      <c r="Z25" s="179"/>
      <c r="AA25" s="179"/>
      <c r="AB25" s="179"/>
      <c r="AC25" s="179">
        <f>SUM(Q25:AB25)</f>
        <v>84577417</v>
      </c>
      <c r="AD25" s="186">
        <f>IFERROR(AC25/(SUMIF(Q25:AB25,"&gt;0",Q24:AB24))," ")</f>
        <v>0.86877498780205953</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2" t="s">
        <v>48</v>
      </c>
      <c r="B28" s="404" t="s">
        <v>49</v>
      </c>
      <c r="C28" s="405"/>
      <c r="D28" s="395" t="s">
        <v>50</v>
      </c>
      <c r="E28" s="408"/>
      <c r="F28" s="408"/>
      <c r="G28" s="408"/>
      <c r="H28" s="408"/>
      <c r="I28" s="408"/>
      <c r="J28" s="408"/>
      <c r="K28" s="408"/>
      <c r="L28" s="408"/>
      <c r="M28" s="408"/>
      <c r="N28" s="408"/>
      <c r="O28" s="409"/>
      <c r="P28" s="410" t="s">
        <v>41</v>
      </c>
      <c r="Q28" s="410" t="s">
        <v>51</v>
      </c>
      <c r="R28" s="410"/>
      <c r="S28" s="410"/>
      <c r="T28" s="410"/>
      <c r="U28" s="410"/>
      <c r="V28" s="410"/>
      <c r="W28" s="410"/>
      <c r="X28" s="410"/>
      <c r="Y28" s="410"/>
      <c r="Z28" s="410"/>
      <c r="AA28" s="410"/>
      <c r="AB28" s="410"/>
      <c r="AC28" s="410"/>
      <c r="AD28" s="411"/>
    </row>
    <row r="29" spans="1:41" ht="27" customHeight="1" x14ac:dyDescent="0.25">
      <c r="A29" s="403"/>
      <c r="B29" s="406"/>
      <c r="C29" s="407"/>
      <c r="D29" s="88" t="s">
        <v>30</v>
      </c>
      <c r="E29" s="88" t="s">
        <v>31</v>
      </c>
      <c r="F29" s="88" t="s">
        <v>32</v>
      </c>
      <c r="G29" s="88" t="s">
        <v>33</v>
      </c>
      <c r="H29" s="88" t="s">
        <v>8</v>
      </c>
      <c r="I29" s="88" t="s">
        <v>34</v>
      </c>
      <c r="J29" s="88" t="s">
        <v>35</v>
      </c>
      <c r="K29" s="88" t="s">
        <v>36</v>
      </c>
      <c r="L29" s="88" t="s">
        <v>37</v>
      </c>
      <c r="M29" s="88" t="s">
        <v>38</v>
      </c>
      <c r="N29" s="88" t="s">
        <v>39</v>
      </c>
      <c r="O29" s="88" t="s">
        <v>40</v>
      </c>
      <c r="P29" s="409"/>
      <c r="Q29" s="410"/>
      <c r="R29" s="410"/>
      <c r="S29" s="410"/>
      <c r="T29" s="410"/>
      <c r="U29" s="410"/>
      <c r="V29" s="410"/>
      <c r="W29" s="410"/>
      <c r="X29" s="410"/>
      <c r="Y29" s="410"/>
      <c r="Z29" s="410"/>
      <c r="AA29" s="410"/>
      <c r="AB29" s="410"/>
      <c r="AC29" s="410"/>
      <c r="AD29" s="411"/>
    </row>
    <row r="30" spans="1:41" ht="54.75" customHeight="1" thickBot="1" x14ac:dyDescent="0.3">
      <c r="A30" s="85" t="str">
        <f>C17</f>
        <v>4 - Realizar el seguimiento de 2 Políticas Públicas lideradas por la Secretaría Distrital de la Mujer</v>
      </c>
      <c r="B30" s="412" t="s">
        <v>52</v>
      </c>
      <c r="C30" s="413"/>
      <c r="D30" s="89"/>
      <c r="E30" s="89"/>
      <c r="F30" s="89"/>
      <c r="G30" s="89"/>
      <c r="H30" s="89"/>
      <c r="I30" s="89"/>
      <c r="J30" s="89"/>
      <c r="K30" s="89"/>
      <c r="L30" s="89"/>
      <c r="M30" s="89"/>
      <c r="N30" s="89"/>
      <c r="O30" s="89"/>
      <c r="P30" s="86">
        <f>SUM(D30:O30)</f>
        <v>0</v>
      </c>
      <c r="Q30" s="414"/>
      <c r="R30" s="414"/>
      <c r="S30" s="414"/>
      <c r="T30" s="414"/>
      <c r="U30" s="414"/>
      <c r="V30" s="414"/>
      <c r="W30" s="414"/>
      <c r="X30" s="414"/>
      <c r="Y30" s="414"/>
      <c r="Z30" s="414"/>
      <c r="AA30" s="414"/>
      <c r="AB30" s="414"/>
      <c r="AC30" s="414"/>
      <c r="AD30" s="415"/>
    </row>
    <row r="31" spans="1:41" ht="45" customHeight="1" x14ac:dyDescent="0.25">
      <c r="A31" s="324" t="s">
        <v>53</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6"/>
    </row>
    <row r="32" spans="1:41" ht="23.1" customHeight="1" x14ac:dyDescent="0.25">
      <c r="A32" s="394" t="s">
        <v>54</v>
      </c>
      <c r="B32" s="410" t="s">
        <v>55</v>
      </c>
      <c r="C32" s="410" t="s">
        <v>49</v>
      </c>
      <c r="D32" s="410" t="s">
        <v>56</v>
      </c>
      <c r="E32" s="410"/>
      <c r="F32" s="410"/>
      <c r="G32" s="410"/>
      <c r="H32" s="410"/>
      <c r="I32" s="410"/>
      <c r="J32" s="410"/>
      <c r="K32" s="410"/>
      <c r="L32" s="410"/>
      <c r="M32" s="410"/>
      <c r="N32" s="410"/>
      <c r="O32" s="410"/>
      <c r="P32" s="410"/>
      <c r="Q32" s="410" t="s">
        <v>57</v>
      </c>
      <c r="R32" s="410"/>
      <c r="S32" s="410"/>
      <c r="T32" s="410"/>
      <c r="U32" s="410"/>
      <c r="V32" s="410"/>
      <c r="W32" s="410"/>
      <c r="X32" s="410"/>
      <c r="Y32" s="410"/>
      <c r="Z32" s="410"/>
      <c r="AA32" s="410"/>
      <c r="AB32" s="410"/>
      <c r="AC32" s="410"/>
      <c r="AD32" s="411"/>
      <c r="AG32" s="87"/>
      <c r="AH32" s="87"/>
      <c r="AI32" s="87"/>
      <c r="AJ32" s="87"/>
      <c r="AK32" s="87"/>
      <c r="AL32" s="87"/>
      <c r="AM32" s="87"/>
      <c r="AN32" s="87"/>
      <c r="AO32" s="87"/>
    </row>
    <row r="33" spans="1:41" ht="27" customHeight="1" x14ac:dyDescent="0.25">
      <c r="A33" s="394"/>
      <c r="B33" s="410"/>
      <c r="C33" s="416"/>
      <c r="D33" s="88" t="s">
        <v>30</v>
      </c>
      <c r="E33" s="88" t="s">
        <v>31</v>
      </c>
      <c r="F33" s="88" t="s">
        <v>32</v>
      </c>
      <c r="G33" s="88" t="s">
        <v>33</v>
      </c>
      <c r="H33" s="88" t="s">
        <v>8</v>
      </c>
      <c r="I33" s="88" t="s">
        <v>34</v>
      </c>
      <c r="J33" s="88" t="s">
        <v>35</v>
      </c>
      <c r="K33" s="88" t="s">
        <v>36</v>
      </c>
      <c r="L33" s="88" t="s">
        <v>37</v>
      </c>
      <c r="M33" s="88" t="s">
        <v>38</v>
      </c>
      <c r="N33" s="88" t="s">
        <v>39</v>
      </c>
      <c r="O33" s="88" t="s">
        <v>40</v>
      </c>
      <c r="P33" s="88" t="s">
        <v>41</v>
      </c>
      <c r="Q33" s="410" t="s">
        <v>58</v>
      </c>
      <c r="R33" s="410"/>
      <c r="S33" s="410"/>
      <c r="T33" s="410" t="s">
        <v>59</v>
      </c>
      <c r="U33" s="410"/>
      <c r="V33" s="410"/>
      <c r="W33" s="406" t="s">
        <v>60</v>
      </c>
      <c r="X33" s="417"/>
      <c r="Y33" s="417"/>
      <c r="Z33" s="407"/>
      <c r="AA33" s="406" t="s">
        <v>61</v>
      </c>
      <c r="AB33" s="417"/>
      <c r="AC33" s="417"/>
      <c r="AD33" s="418"/>
      <c r="AG33" s="87"/>
      <c r="AH33" s="87"/>
      <c r="AI33" s="87"/>
      <c r="AJ33" s="87"/>
      <c r="AK33" s="87"/>
      <c r="AL33" s="87"/>
      <c r="AM33" s="87"/>
      <c r="AN33" s="87"/>
      <c r="AO33" s="87"/>
    </row>
    <row r="34" spans="1:41" ht="45" customHeight="1" x14ac:dyDescent="0.25">
      <c r="A34" s="500" t="str">
        <f>A30</f>
        <v>4 - Realizar el seguimiento de 2 Políticas Públicas lideradas por la Secretaría Distrital de la Mujer</v>
      </c>
      <c r="B34" s="481">
        <v>0.15</v>
      </c>
      <c r="C34" s="235" t="s">
        <v>62</v>
      </c>
      <c r="D34" s="236">
        <v>2</v>
      </c>
      <c r="E34" s="236">
        <v>2</v>
      </c>
      <c r="F34" s="236">
        <v>2</v>
      </c>
      <c r="G34" s="236">
        <v>2</v>
      </c>
      <c r="H34" s="236">
        <v>2</v>
      </c>
      <c r="I34" s="236">
        <v>2</v>
      </c>
      <c r="J34" s="236">
        <v>2</v>
      </c>
      <c r="K34" s="236">
        <v>2</v>
      </c>
      <c r="L34" s="236">
        <v>2</v>
      </c>
      <c r="M34" s="236">
        <v>2</v>
      </c>
      <c r="N34" s="236">
        <v>2</v>
      </c>
      <c r="O34" s="236">
        <v>2</v>
      </c>
      <c r="P34" s="237">
        <v>2</v>
      </c>
      <c r="Q34" s="502" t="s">
        <v>97</v>
      </c>
      <c r="R34" s="503"/>
      <c r="S34" s="504"/>
      <c r="T34" s="508" t="s">
        <v>98</v>
      </c>
      <c r="U34" s="509"/>
      <c r="V34" s="510"/>
      <c r="W34" s="492" t="s">
        <v>64</v>
      </c>
      <c r="X34" s="493"/>
      <c r="Y34" s="493"/>
      <c r="Z34" s="494"/>
      <c r="AA34" s="492" t="s">
        <v>99</v>
      </c>
      <c r="AB34" s="493"/>
      <c r="AC34" s="493"/>
      <c r="AD34" s="498"/>
      <c r="AG34" s="87"/>
      <c r="AH34" s="87"/>
      <c r="AI34" s="87"/>
      <c r="AJ34" s="87"/>
      <c r="AK34" s="87"/>
      <c r="AL34" s="87"/>
      <c r="AM34" s="87"/>
      <c r="AN34" s="87"/>
      <c r="AO34" s="87"/>
    </row>
    <row r="35" spans="1:41" ht="129" customHeight="1" thickBot="1" x14ac:dyDescent="0.3">
      <c r="A35" s="501"/>
      <c r="B35" s="482"/>
      <c r="C35" s="238" t="s">
        <v>66</v>
      </c>
      <c r="D35" s="255">
        <v>2</v>
      </c>
      <c r="E35" s="255">
        <v>2</v>
      </c>
      <c r="F35" s="255">
        <v>2</v>
      </c>
      <c r="G35" s="255">
        <v>2</v>
      </c>
      <c r="H35" s="255">
        <v>2</v>
      </c>
      <c r="I35" s="240"/>
      <c r="J35" s="240"/>
      <c r="K35" s="240"/>
      <c r="L35" s="240"/>
      <c r="M35" s="240"/>
      <c r="N35" s="240"/>
      <c r="O35" s="240"/>
      <c r="P35" s="750">
        <v>2</v>
      </c>
      <c r="Q35" s="505"/>
      <c r="R35" s="506"/>
      <c r="S35" s="507"/>
      <c r="T35" s="511"/>
      <c r="U35" s="512"/>
      <c r="V35" s="513"/>
      <c r="W35" s="495"/>
      <c r="X35" s="496"/>
      <c r="Y35" s="496"/>
      <c r="Z35" s="497"/>
      <c r="AA35" s="495"/>
      <c r="AB35" s="496"/>
      <c r="AC35" s="496"/>
      <c r="AD35" s="499"/>
      <c r="AE35" s="49"/>
      <c r="AG35" s="87"/>
      <c r="AH35" s="87"/>
      <c r="AI35" s="87"/>
      <c r="AJ35" s="87"/>
      <c r="AK35" s="87"/>
      <c r="AL35" s="87"/>
      <c r="AM35" s="87"/>
      <c r="AN35" s="87"/>
      <c r="AO35" s="87"/>
    </row>
    <row r="36" spans="1:41" ht="26.1" customHeight="1" x14ac:dyDescent="0.25">
      <c r="A36" s="521" t="s">
        <v>67</v>
      </c>
      <c r="B36" s="523" t="s">
        <v>68</v>
      </c>
      <c r="C36" s="525" t="s">
        <v>69</v>
      </c>
      <c r="D36" s="525"/>
      <c r="E36" s="525"/>
      <c r="F36" s="525"/>
      <c r="G36" s="525"/>
      <c r="H36" s="525"/>
      <c r="I36" s="525"/>
      <c r="J36" s="525"/>
      <c r="K36" s="525"/>
      <c r="L36" s="525"/>
      <c r="M36" s="525"/>
      <c r="N36" s="525"/>
      <c r="O36" s="525"/>
      <c r="P36" s="525"/>
      <c r="Q36" s="526" t="s">
        <v>70</v>
      </c>
      <c r="R36" s="527"/>
      <c r="S36" s="527"/>
      <c r="T36" s="527"/>
      <c r="U36" s="527"/>
      <c r="V36" s="527"/>
      <c r="W36" s="527"/>
      <c r="X36" s="527"/>
      <c r="Y36" s="527"/>
      <c r="Z36" s="527"/>
      <c r="AA36" s="527"/>
      <c r="AB36" s="527"/>
      <c r="AC36" s="527"/>
      <c r="AD36" s="528"/>
      <c r="AG36" s="87"/>
      <c r="AH36" s="87"/>
      <c r="AI36" s="87"/>
      <c r="AJ36" s="87"/>
      <c r="AK36" s="87"/>
      <c r="AL36" s="87"/>
      <c r="AM36" s="87"/>
      <c r="AN36" s="87"/>
      <c r="AO36" s="87"/>
    </row>
    <row r="37" spans="1:41" ht="26.1" customHeight="1" x14ac:dyDescent="0.25">
      <c r="A37" s="522"/>
      <c r="B37" s="52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29" t="s">
        <v>85</v>
      </c>
      <c r="R37" s="530"/>
      <c r="S37" s="530"/>
      <c r="T37" s="530"/>
      <c r="U37" s="530"/>
      <c r="V37" s="530"/>
      <c r="W37" s="530"/>
      <c r="X37" s="530"/>
      <c r="Y37" s="530"/>
      <c r="Z37" s="530"/>
      <c r="AA37" s="530"/>
      <c r="AB37" s="530"/>
      <c r="AC37" s="530"/>
      <c r="AD37" s="531"/>
      <c r="AG37" s="94"/>
      <c r="AH37" s="94"/>
      <c r="AI37" s="94"/>
      <c r="AJ37" s="94"/>
      <c r="AK37" s="94"/>
      <c r="AL37" s="94"/>
      <c r="AM37" s="94"/>
      <c r="AN37" s="94"/>
      <c r="AO37" s="94"/>
    </row>
    <row r="38" spans="1:41" ht="89.25" customHeight="1" x14ac:dyDescent="0.25">
      <c r="A38" s="483" t="s">
        <v>100</v>
      </c>
      <c r="B38" s="485">
        <v>8</v>
      </c>
      <c r="C38" s="235" t="s">
        <v>62</v>
      </c>
      <c r="D38" s="242">
        <v>0.05</v>
      </c>
      <c r="E38" s="242">
        <v>0.08</v>
      </c>
      <c r="F38" s="242">
        <v>0.08</v>
      </c>
      <c r="G38" s="242">
        <v>0.09</v>
      </c>
      <c r="H38" s="242">
        <v>0.08</v>
      </c>
      <c r="I38" s="242">
        <v>0.08</v>
      </c>
      <c r="J38" s="242">
        <v>0.09</v>
      </c>
      <c r="K38" s="242">
        <v>0.09</v>
      </c>
      <c r="L38" s="242">
        <v>0.09</v>
      </c>
      <c r="M38" s="242">
        <v>0.09</v>
      </c>
      <c r="N38" s="242">
        <v>0.09</v>
      </c>
      <c r="O38" s="242">
        <v>0.09</v>
      </c>
      <c r="P38" s="243">
        <f>SUM(D38:O38)</f>
        <v>0.99999999999999989</v>
      </c>
      <c r="Q38" s="751" t="s">
        <v>101</v>
      </c>
      <c r="R38" s="487"/>
      <c r="S38" s="487"/>
      <c r="T38" s="487"/>
      <c r="U38" s="487"/>
      <c r="V38" s="487"/>
      <c r="W38" s="487"/>
      <c r="X38" s="487"/>
      <c r="Y38" s="487"/>
      <c r="Z38" s="487"/>
      <c r="AA38" s="487"/>
      <c r="AB38" s="487"/>
      <c r="AC38" s="487"/>
      <c r="AD38" s="488"/>
      <c r="AE38" s="97"/>
      <c r="AG38" s="98"/>
      <c r="AH38" s="98"/>
      <c r="AI38" s="98"/>
      <c r="AJ38" s="98"/>
      <c r="AK38" s="98"/>
      <c r="AL38" s="98"/>
      <c r="AM38" s="98"/>
      <c r="AN38" s="98"/>
      <c r="AO38" s="98"/>
    </row>
    <row r="39" spans="1:41" ht="122.25" customHeight="1" x14ac:dyDescent="0.25">
      <c r="A39" s="484"/>
      <c r="B39" s="486"/>
      <c r="C39" s="244" t="s">
        <v>66</v>
      </c>
      <c r="D39" s="245">
        <v>0.05</v>
      </c>
      <c r="E39" s="245">
        <v>0.08</v>
      </c>
      <c r="F39" s="245">
        <v>0.08</v>
      </c>
      <c r="G39" s="245">
        <v>0.09</v>
      </c>
      <c r="H39" s="245">
        <v>0.08</v>
      </c>
      <c r="I39" s="245"/>
      <c r="J39" s="245"/>
      <c r="K39" s="245"/>
      <c r="L39" s="245"/>
      <c r="M39" s="245"/>
      <c r="N39" s="245"/>
      <c r="O39" s="245"/>
      <c r="P39" s="246">
        <f>SUM(D39:O39)</f>
        <v>0.38000000000000006</v>
      </c>
      <c r="Q39" s="489"/>
      <c r="R39" s="490"/>
      <c r="S39" s="490"/>
      <c r="T39" s="490"/>
      <c r="U39" s="490"/>
      <c r="V39" s="490"/>
      <c r="W39" s="490"/>
      <c r="X39" s="490"/>
      <c r="Y39" s="490"/>
      <c r="Z39" s="490"/>
      <c r="AA39" s="490"/>
      <c r="AB39" s="490"/>
      <c r="AC39" s="490"/>
      <c r="AD39" s="491"/>
      <c r="AE39" s="97"/>
    </row>
    <row r="40" spans="1:41" ht="92.25" customHeight="1" x14ac:dyDescent="0.25">
      <c r="A40" s="514" t="s">
        <v>102</v>
      </c>
      <c r="B40" s="516">
        <v>7</v>
      </c>
      <c r="C40" s="247" t="s">
        <v>62</v>
      </c>
      <c r="D40" s="242">
        <v>0.05</v>
      </c>
      <c r="E40" s="242">
        <v>0.08</v>
      </c>
      <c r="F40" s="242">
        <v>0.08</v>
      </c>
      <c r="G40" s="242">
        <v>0.09</v>
      </c>
      <c r="H40" s="242">
        <v>0.08</v>
      </c>
      <c r="I40" s="242">
        <v>0.08</v>
      </c>
      <c r="J40" s="242">
        <v>0.09</v>
      </c>
      <c r="K40" s="242">
        <v>0.09</v>
      </c>
      <c r="L40" s="242">
        <v>0.09</v>
      </c>
      <c r="M40" s="242">
        <v>0.09</v>
      </c>
      <c r="N40" s="242">
        <v>0.09</v>
      </c>
      <c r="O40" s="242">
        <v>0.09</v>
      </c>
      <c r="P40" s="246">
        <f>SUM(D40:O40)</f>
        <v>0.99999999999999989</v>
      </c>
      <c r="Q40" s="751" t="s">
        <v>103</v>
      </c>
      <c r="R40" s="487"/>
      <c r="S40" s="487"/>
      <c r="T40" s="487"/>
      <c r="U40" s="487"/>
      <c r="V40" s="487"/>
      <c r="W40" s="487"/>
      <c r="X40" s="487"/>
      <c r="Y40" s="487"/>
      <c r="Z40" s="487"/>
      <c r="AA40" s="487"/>
      <c r="AB40" s="487"/>
      <c r="AC40" s="487"/>
      <c r="AD40" s="488"/>
      <c r="AE40" s="97"/>
    </row>
    <row r="41" spans="1:41" ht="66.75" customHeight="1" thickBot="1" x14ac:dyDescent="0.3">
      <c r="A41" s="515"/>
      <c r="B41" s="517"/>
      <c r="C41" s="238" t="s">
        <v>66</v>
      </c>
      <c r="D41" s="251">
        <v>0.05</v>
      </c>
      <c r="E41" s="251">
        <v>0.08</v>
      </c>
      <c r="F41" s="251">
        <v>0.08</v>
      </c>
      <c r="G41" s="251">
        <v>0.09</v>
      </c>
      <c r="H41" s="251">
        <v>0.08</v>
      </c>
      <c r="I41" s="251"/>
      <c r="J41" s="251"/>
      <c r="K41" s="251"/>
      <c r="L41" s="252"/>
      <c r="M41" s="252"/>
      <c r="N41" s="252"/>
      <c r="O41" s="252"/>
      <c r="P41" s="253">
        <f>SUM(D41:O41)</f>
        <v>0.38000000000000006</v>
      </c>
      <c r="Q41" s="518"/>
      <c r="R41" s="519"/>
      <c r="S41" s="519"/>
      <c r="T41" s="519"/>
      <c r="U41" s="519"/>
      <c r="V41" s="519"/>
      <c r="W41" s="519"/>
      <c r="X41" s="519"/>
      <c r="Y41" s="519"/>
      <c r="Z41" s="519"/>
      <c r="AA41" s="519"/>
      <c r="AB41" s="519"/>
      <c r="AC41" s="519"/>
      <c r="AD41" s="520"/>
      <c r="AE41" s="97"/>
    </row>
    <row r="42" spans="1:41" ht="28.5" customHeight="1" x14ac:dyDescent="0.25">
      <c r="A42" s="254" t="s">
        <v>95</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row>
    <row r="43" spans="1:41" ht="66.75" customHeight="1" x14ac:dyDescent="0.25"/>
  </sheetData>
  <mergeCells count="76">
    <mergeCell ref="A40:A41"/>
    <mergeCell ref="B40:B41"/>
    <mergeCell ref="Q40:AD41"/>
    <mergeCell ref="A36:A37"/>
    <mergeCell ref="B36:B37"/>
    <mergeCell ref="C36:P36"/>
    <mergeCell ref="Q36:AD36"/>
    <mergeCell ref="Q37:AD37"/>
    <mergeCell ref="B34:B35"/>
    <mergeCell ref="A38:A39"/>
    <mergeCell ref="B38:B39"/>
    <mergeCell ref="Q38:AD39"/>
    <mergeCell ref="W34:Z35"/>
    <mergeCell ref="AA34:AD35"/>
    <mergeCell ref="A34:A35"/>
    <mergeCell ref="Q34:S35"/>
    <mergeCell ref="T34:V35"/>
    <mergeCell ref="A32:A33"/>
    <mergeCell ref="B32:B33"/>
    <mergeCell ref="C32:C33"/>
    <mergeCell ref="D32:P32"/>
    <mergeCell ref="Q32:AD32"/>
    <mergeCell ref="Q33:S33"/>
    <mergeCell ref="T33:V33"/>
    <mergeCell ref="W33:Z33"/>
    <mergeCell ref="AA33:AD33"/>
    <mergeCell ref="A22:B22"/>
    <mergeCell ref="A23:B23"/>
    <mergeCell ref="B30:C30"/>
    <mergeCell ref="Q30:AD30"/>
    <mergeCell ref="A31:AD31"/>
    <mergeCell ref="A24:B24"/>
    <mergeCell ref="A25:B25"/>
    <mergeCell ref="A27:AD27"/>
    <mergeCell ref="A28:A29"/>
    <mergeCell ref="B28:C29"/>
    <mergeCell ref="D28:O28"/>
    <mergeCell ref="P28:P29"/>
    <mergeCell ref="Q28:AD29"/>
    <mergeCell ref="A17:B17"/>
    <mergeCell ref="C17:Q17"/>
    <mergeCell ref="R17:V17"/>
    <mergeCell ref="A19:AD19"/>
    <mergeCell ref="C20:P20"/>
    <mergeCell ref="Q20:AD20"/>
    <mergeCell ref="A15:B15"/>
    <mergeCell ref="C15:K15"/>
    <mergeCell ref="L15:Q15"/>
    <mergeCell ref="R15:X15"/>
    <mergeCell ref="Y15:Z15"/>
    <mergeCell ref="AB1:AD1"/>
    <mergeCell ref="O9:P9"/>
    <mergeCell ref="W17:X17"/>
    <mergeCell ref="Y17:AB17"/>
    <mergeCell ref="AC17:AD17"/>
    <mergeCell ref="AA15:AD15"/>
    <mergeCell ref="C16:AB16"/>
    <mergeCell ref="AB2:AD2"/>
    <mergeCell ref="AB3:AD3"/>
    <mergeCell ref="AB4:AD4"/>
    <mergeCell ref="A1:A4"/>
    <mergeCell ref="B1:AA1"/>
    <mergeCell ref="O7:P7"/>
    <mergeCell ref="M8:N8"/>
    <mergeCell ref="O8:P8"/>
    <mergeCell ref="B2:AA2"/>
    <mergeCell ref="B3:AA4"/>
    <mergeCell ref="A11:B13"/>
    <mergeCell ref="C11:AD13"/>
    <mergeCell ref="A7:B9"/>
    <mergeCell ref="C7:C9"/>
    <mergeCell ref="D7:H9"/>
    <mergeCell ref="I7:J9"/>
    <mergeCell ref="K7:L9"/>
    <mergeCell ref="M7:N7"/>
    <mergeCell ref="M9:N9"/>
  </mergeCells>
  <dataValidations count="3">
    <dataValidation type="textLength" operator="lessThanOrEqual" allowBlank="1" showInputMessage="1" showErrorMessage="1" errorTitle="Máximo 2.000 caracteres" error="Máximo 2.000 caracteres" sqref="AA34 Q34 W34 Q38:AD41 T34"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I35" zoomScale="60" zoomScaleNormal="60" workbookViewId="0">
      <selection activeCell="Q38" sqref="Q38:AD45"/>
    </sheetView>
  </sheetViews>
  <sheetFormatPr baseColWidth="10" defaultColWidth="10.85546875" defaultRowHeight="15" x14ac:dyDescent="0.25"/>
  <cols>
    <col min="1" max="1" width="38.42578125" style="50" customWidth="1"/>
    <col min="2" max="2" width="15.42578125" style="50" customWidth="1"/>
    <col min="3" max="5" width="20.7109375" style="50" customWidth="1"/>
    <col min="6" max="6" width="20.7109375" style="254" customWidth="1"/>
    <col min="7" max="14" width="20.7109375" style="50" customWidth="1"/>
    <col min="15" max="15" width="16.140625" style="50" customWidth="1"/>
    <col min="16" max="18" width="18.140625" style="50" customWidth="1"/>
    <col min="19" max="19" width="25.85546875" style="50" customWidth="1"/>
    <col min="20" max="21" width="18.140625" style="50" customWidth="1"/>
    <col min="22" max="22" width="19.85546875" style="50" customWidth="1"/>
    <col min="23"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4"/>
      <c r="B1" s="307"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9"/>
      <c r="AB1" s="318" t="s">
        <v>1</v>
      </c>
      <c r="AC1" s="319"/>
      <c r="AD1" s="320"/>
    </row>
    <row r="2" spans="1:30" ht="30.75" customHeight="1" thickBot="1" x14ac:dyDescent="0.3">
      <c r="A2" s="305"/>
      <c r="B2" s="307" t="s">
        <v>2</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321" t="s">
        <v>3</v>
      </c>
      <c r="AC2" s="322"/>
      <c r="AD2" s="323"/>
    </row>
    <row r="3" spans="1:30" ht="24" customHeight="1" x14ac:dyDescent="0.25">
      <c r="A3" s="305"/>
      <c r="B3" s="324" t="s">
        <v>4</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21" t="s">
        <v>5</v>
      </c>
      <c r="AC3" s="322"/>
      <c r="AD3" s="323"/>
    </row>
    <row r="4" spans="1:30" ht="21.95" customHeight="1" thickBot="1" x14ac:dyDescent="0.3">
      <c r="A4" s="306"/>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0" t="s">
        <v>6</v>
      </c>
      <c r="AC4" s="331"/>
      <c r="AD4" s="332"/>
    </row>
    <row r="5" spans="1:30" ht="9" customHeight="1" thickBot="1" x14ac:dyDescent="0.3">
      <c r="A5" s="51"/>
      <c r="B5" s="205"/>
      <c r="C5" s="206"/>
      <c r="D5" s="54"/>
      <c r="E5" s="54"/>
      <c r="F5" s="279"/>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279"/>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3" t="s">
        <v>7</v>
      </c>
      <c r="B7" s="334"/>
      <c r="C7" s="348" t="s">
        <v>8</v>
      </c>
      <c r="D7" s="333" t="s">
        <v>9</v>
      </c>
      <c r="E7" s="351"/>
      <c r="F7" s="351"/>
      <c r="G7" s="351"/>
      <c r="H7" s="334"/>
      <c r="I7" s="534">
        <v>45082</v>
      </c>
      <c r="J7" s="535"/>
      <c r="K7" s="333" t="s">
        <v>10</v>
      </c>
      <c r="L7" s="334"/>
      <c r="M7" s="316" t="s">
        <v>11</v>
      </c>
      <c r="N7" s="317"/>
      <c r="O7" s="310"/>
      <c r="P7" s="311"/>
      <c r="Q7" s="54"/>
      <c r="R7" s="54"/>
      <c r="S7" s="54"/>
      <c r="T7" s="54"/>
      <c r="U7" s="54"/>
      <c r="V7" s="54"/>
      <c r="W7" s="54"/>
      <c r="X7" s="54"/>
      <c r="Y7" s="54"/>
      <c r="Z7" s="55"/>
      <c r="AA7" s="54"/>
      <c r="AB7" s="54"/>
      <c r="AC7" s="60"/>
      <c r="AD7" s="61"/>
    </row>
    <row r="8" spans="1:30" x14ac:dyDescent="0.25">
      <c r="A8" s="335"/>
      <c r="B8" s="336"/>
      <c r="C8" s="349"/>
      <c r="D8" s="335"/>
      <c r="E8" s="352"/>
      <c r="F8" s="352"/>
      <c r="G8" s="352"/>
      <c r="H8" s="336"/>
      <c r="I8" s="536"/>
      <c r="J8" s="537"/>
      <c r="K8" s="335"/>
      <c r="L8" s="336"/>
      <c r="M8" s="312" t="s">
        <v>12</v>
      </c>
      <c r="N8" s="313"/>
      <c r="O8" s="314"/>
      <c r="P8" s="315"/>
      <c r="Q8" s="54"/>
      <c r="R8" s="54"/>
      <c r="S8" s="54"/>
      <c r="T8" s="54"/>
      <c r="U8" s="54"/>
      <c r="V8" s="54"/>
      <c r="W8" s="54"/>
      <c r="X8" s="54"/>
      <c r="Y8" s="54"/>
      <c r="Z8" s="55"/>
      <c r="AA8" s="54"/>
      <c r="AB8" s="54"/>
      <c r="AC8" s="60"/>
      <c r="AD8" s="61"/>
    </row>
    <row r="9" spans="1:30" ht="15.75" thickBot="1" x14ac:dyDescent="0.3">
      <c r="A9" s="337"/>
      <c r="B9" s="338"/>
      <c r="C9" s="350"/>
      <c r="D9" s="337"/>
      <c r="E9" s="353"/>
      <c r="F9" s="353"/>
      <c r="G9" s="353"/>
      <c r="H9" s="338"/>
      <c r="I9" s="538"/>
      <c r="J9" s="539"/>
      <c r="K9" s="337"/>
      <c r="L9" s="338"/>
      <c r="M9" s="360" t="s">
        <v>13</v>
      </c>
      <c r="N9" s="361"/>
      <c r="O9" s="362" t="s">
        <v>14</v>
      </c>
      <c r="P9" s="363"/>
      <c r="Q9" s="54"/>
      <c r="R9" s="54"/>
      <c r="S9" s="54"/>
      <c r="T9" s="54"/>
      <c r="U9" s="54"/>
      <c r="V9" s="54"/>
      <c r="W9" s="54"/>
      <c r="X9" s="54"/>
      <c r="Y9" s="54"/>
      <c r="Z9" s="55"/>
      <c r="AA9" s="54"/>
      <c r="AB9" s="54"/>
      <c r="AC9" s="60"/>
      <c r="AD9" s="61"/>
    </row>
    <row r="10" spans="1:30" ht="15" customHeight="1" thickBot="1" x14ac:dyDescent="0.3">
      <c r="A10" s="171"/>
      <c r="B10" s="172"/>
      <c r="C10" s="172"/>
      <c r="D10" s="65"/>
      <c r="E10" s="65"/>
      <c r="F10" s="280"/>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33" t="s">
        <v>15</v>
      </c>
      <c r="B11" s="334"/>
      <c r="C11" s="339" t="s">
        <v>16</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1"/>
    </row>
    <row r="12" spans="1:30" ht="15" customHeight="1" x14ac:dyDescent="0.25">
      <c r="A12" s="335"/>
      <c r="B12" s="336"/>
      <c r="C12" s="342"/>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4"/>
    </row>
    <row r="13" spans="1:30" ht="15" customHeight="1" thickBot="1" x14ac:dyDescent="0.3">
      <c r="A13" s="337"/>
      <c r="B13" s="338"/>
      <c r="C13" s="345"/>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7"/>
    </row>
    <row r="14" spans="1:30" ht="9" customHeight="1" thickBot="1" x14ac:dyDescent="0.3">
      <c r="A14" s="67"/>
      <c r="B14" s="68"/>
      <c r="C14" s="69"/>
      <c r="D14" s="69"/>
      <c r="E14" s="69"/>
      <c r="F14" s="281"/>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0" t="s">
        <v>18</v>
      </c>
      <c r="D15" s="381"/>
      <c r="E15" s="381"/>
      <c r="F15" s="381"/>
      <c r="G15" s="381"/>
      <c r="H15" s="381"/>
      <c r="I15" s="381"/>
      <c r="J15" s="381"/>
      <c r="K15" s="382"/>
      <c r="L15" s="373" t="s">
        <v>19</v>
      </c>
      <c r="M15" s="374"/>
      <c r="N15" s="374"/>
      <c r="O15" s="374"/>
      <c r="P15" s="374"/>
      <c r="Q15" s="375"/>
      <c r="R15" s="383" t="s">
        <v>20</v>
      </c>
      <c r="S15" s="384"/>
      <c r="T15" s="384"/>
      <c r="U15" s="384"/>
      <c r="V15" s="384"/>
      <c r="W15" s="384"/>
      <c r="X15" s="385"/>
      <c r="Y15" s="373" t="s">
        <v>21</v>
      </c>
      <c r="Z15" s="375"/>
      <c r="AA15" s="364" t="s">
        <v>22</v>
      </c>
      <c r="AB15" s="365"/>
      <c r="AC15" s="365"/>
      <c r="AD15" s="366"/>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68" t="s">
        <v>23</v>
      </c>
      <c r="B17" s="369"/>
      <c r="C17" s="370" t="s">
        <v>104</v>
      </c>
      <c r="D17" s="371"/>
      <c r="E17" s="371"/>
      <c r="F17" s="371"/>
      <c r="G17" s="371"/>
      <c r="H17" s="371"/>
      <c r="I17" s="371"/>
      <c r="J17" s="371"/>
      <c r="K17" s="371"/>
      <c r="L17" s="371"/>
      <c r="M17" s="371"/>
      <c r="N17" s="371"/>
      <c r="O17" s="371"/>
      <c r="P17" s="371"/>
      <c r="Q17" s="372"/>
      <c r="R17" s="373" t="s">
        <v>25</v>
      </c>
      <c r="S17" s="374"/>
      <c r="T17" s="374"/>
      <c r="U17" s="374"/>
      <c r="V17" s="375"/>
      <c r="W17" s="532">
        <v>1</v>
      </c>
      <c r="X17" s="533"/>
      <c r="Y17" s="374" t="s">
        <v>26</v>
      </c>
      <c r="Z17" s="374"/>
      <c r="AA17" s="374"/>
      <c r="AB17" s="375"/>
      <c r="AC17" s="378">
        <v>0.2</v>
      </c>
      <c r="AD17" s="379"/>
    </row>
    <row r="18" spans="1:41" ht="16.5" customHeight="1" thickBot="1" x14ac:dyDescent="0.3">
      <c r="A18" s="77"/>
      <c r="B18" s="78"/>
      <c r="C18" s="78"/>
      <c r="D18" s="78"/>
      <c r="E18" s="78"/>
      <c r="F18" s="282"/>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3" t="s">
        <v>27</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5"/>
      <c r="AE19" s="83"/>
      <c r="AF19" s="83"/>
    </row>
    <row r="20" spans="1:41" ht="32.1" customHeight="1" thickBot="1" x14ac:dyDescent="0.3">
      <c r="A20" s="82"/>
      <c r="B20" s="60"/>
      <c r="C20" s="386" t="s">
        <v>28</v>
      </c>
      <c r="D20" s="387"/>
      <c r="E20" s="387"/>
      <c r="F20" s="387"/>
      <c r="G20" s="387"/>
      <c r="H20" s="387"/>
      <c r="I20" s="387"/>
      <c r="J20" s="387"/>
      <c r="K20" s="387"/>
      <c r="L20" s="387"/>
      <c r="M20" s="387"/>
      <c r="N20" s="387"/>
      <c r="O20" s="387"/>
      <c r="P20" s="388"/>
      <c r="Q20" s="389" t="s">
        <v>29</v>
      </c>
      <c r="R20" s="390"/>
      <c r="S20" s="390"/>
      <c r="T20" s="390"/>
      <c r="U20" s="390"/>
      <c r="V20" s="390"/>
      <c r="W20" s="390"/>
      <c r="X20" s="390"/>
      <c r="Y20" s="390"/>
      <c r="Z20" s="390"/>
      <c r="AA20" s="390"/>
      <c r="AB20" s="390"/>
      <c r="AC20" s="390"/>
      <c r="AD20" s="391"/>
      <c r="AE20" s="83"/>
      <c r="AF20" s="83"/>
    </row>
    <row r="21" spans="1:41" ht="32.1" customHeight="1" thickBot="1" x14ac:dyDescent="0.3">
      <c r="A21" s="59"/>
      <c r="B21" s="54"/>
      <c r="C21" s="160" t="s">
        <v>30</v>
      </c>
      <c r="D21" s="161" t="s">
        <v>31</v>
      </c>
      <c r="E21" s="161" t="s">
        <v>32</v>
      </c>
      <c r="F21" s="283" t="s">
        <v>33</v>
      </c>
      <c r="G21" s="161" t="s">
        <v>8</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8</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92" t="s">
        <v>43</v>
      </c>
      <c r="B22" s="393"/>
      <c r="C22" s="261">
        <v>4417174</v>
      </c>
      <c r="D22" s="180"/>
      <c r="E22" s="180"/>
      <c r="F22" s="284"/>
      <c r="G22" s="180"/>
      <c r="H22" s="180"/>
      <c r="I22" s="180"/>
      <c r="J22" s="180"/>
      <c r="K22" s="180"/>
      <c r="L22" s="180"/>
      <c r="M22" s="180"/>
      <c r="N22" s="180"/>
      <c r="O22" s="262">
        <f>SUM(C22:N22)</f>
        <v>4417174</v>
      </c>
      <c r="P22" s="183"/>
      <c r="Q22" s="182">
        <v>76410000</v>
      </c>
      <c r="R22" s="180">
        <v>515515000</v>
      </c>
      <c r="S22" s="180"/>
      <c r="T22" s="180"/>
      <c r="U22" s="180">
        <v>3674732</v>
      </c>
      <c r="V22" s="180"/>
      <c r="W22" s="180"/>
      <c r="X22" s="180"/>
      <c r="Y22" s="180"/>
      <c r="Z22" s="180"/>
      <c r="AA22" s="180"/>
      <c r="AB22" s="180"/>
      <c r="AC22" s="180">
        <f>SUM(Q22:AB22)</f>
        <v>595599732</v>
      </c>
      <c r="AD22" s="187"/>
      <c r="AE22" s="3"/>
      <c r="AF22" s="3"/>
    </row>
    <row r="23" spans="1:41" ht="32.1" customHeight="1" x14ac:dyDescent="0.25">
      <c r="A23" s="394" t="s">
        <v>44</v>
      </c>
      <c r="B23" s="395"/>
      <c r="C23" s="177"/>
      <c r="D23" s="176"/>
      <c r="E23" s="176"/>
      <c r="F23" s="285"/>
      <c r="G23" s="176"/>
      <c r="H23" s="176"/>
      <c r="I23" s="176"/>
      <c r="J23" s="176"/>
      <c r="K23" s="176"/>
      <c r="L23" s="176"/>
      <c r="M23" s="176"/>
      <c r="N23" s="176"/>
      <c r="O23" s="260">
        <f>SUM(C23:N23)</f>
        <v>0</v>
      </c>
      <c r="P23" s="195" t="str">
        <f>IFERROR(O23/(SUMIF(C23:N23,"&gt;0",C22:N22))," ")</f>
        <v xml:space="preserve"> </v>
      </c>
      <c r="Q23" s="177">
        <v>76410000</v>
      </c>
      <c r="R23" s="176">
        <v>515515000</v>
      </c>
      <c r="S23" s="176">
        <v>-3009750</v>
      </c>
      <c r="T23" s="176">
        <v>-25217833</v>
      </c>
      <c r="U23" s="176">
        <v>9986400</v>
      </c>
      <c r="V23" s="176"/>
      <c r="W23" s="176"/>
      <c r="X23" s="176"/>
      <c r="Y23" s="176"/>
      <c r="Z23" s="176"/>
      <c r="AA23" s="176"/>
      <c r="AB23" s="176"/>
      <c r="AC23" s="260">
        <f>SUM(Q23:AB23)</f>
        <v>573683817</v>
      </c>
      <c r="AD23" s="185">
        <f>IFERROR(AC23/(SUMIF(Q23:AB23,"&gt;0",Q22:AB22))," ")</f>
        <v>0.96320361843279001</v>
      </c>
      <c r="AE23" s="3"/>
      <c r="AF23" s="3"/>
    </row>
    <row r="24" spans="1:41" ht="32.1" customHeight="1" x14ac:dyDescent="0.25">
      <c r="A24" s="394" t="s">
        <v>45</v>
      </c>
      <c r="B24" s="395"/>
      <c r="C24" s="177">
        <v>812468</v>
      </c>
      <c r="D24" s="176">
        <f>1000000+104706</f>
        <v>1104706</v>
      </c>
      <c r="E24" s="176"/>
      <c r="F24" s="285">
        <v>2500000</v>
      </c>
      <c r="G24" s="176"/>
      <c r="H24" s="176"/>
      <c r="I24" s="176"/>
      <c r="J24" s="176"/>
      <c r="K24" s="176"/>
      <c r="L24" s="176"/>
      <c r="M24" s="176"/>
      <c r="N24" s="176"/>
      <c r="O24" s="260">
        <f>SUM(C24:N24)</f>
        <v>4417174</v>
      </c>
      <c r="P24" s="181"/>
      <c r="Q24" s="177"/>
      <c r="R24" s="176">
        <v>6367500</v>
      </c>
      <c r="S24" s="176">
        <f>6367500+46865000</f>
        <v>53232500</v>
      </c>
      <c r="T24" s="176">
        <f t="shared" ref="T24:AA24" si="0">6367500+46865000</f>
        <v>53232500</v>
      </c>
      <c r="U24" s="176">
        <f t="shared" si="0"/>
        <v>53232500</v>
      </c>
      <c r="V24" s="176">
        <f>6367500+46865000+3674732</f>
        <v>56907232</v>
      </c>
      <c r="W24" s="176">
        <f t="shared" si="0"/>
        <v>53232500</v>
      </c>
      <c r="X24" s="176">
        <f t="shared" si="0"/>
        <v>53232500</v>
      </c>
      <c r="Y24" s="176">
        <f t="shared" si="0"/>
        <v>53232500</v>
      </c>
      <c r="Z24" s="176">
        <f t="shared" si="0"/>
        <v>53232500</v>
      </c>
      <c r="AA24" s="176">
        <f t="shared" si="0"/>
        <v>53232500</v>
      </c>
      <c r="AB24" s="176">
        <f>12735000+93730000</f>
        <v>106465000</v>
      </c>
      <c r="AC24" s="176">
        <f>SUM(Q24:AB24)</f>
        <v>595599732</v>
      </c>
      <c r="AD24" s="185"/>
      <c r="AE24" s="3"/>
      <c r="AF24" s="3"/>
    </row>
    <row r="25" spans="1:41" ht="32.1" customHeight="1" thickBot="1" x14ac:dyDescent="0.3">
      <c r="A25" s="396" t="s">
        <v>46</v>
      </c>
      <c r="B25" s="397"/>
      <c r="C25" s="178">
        <v>866628</v>
      </c>
      <c r="D25" s="179">
        <v>1000000</v>
      </c>
      <c r="E25" s="179">
        <v>50546</v>
      </c>
      <c r="F25" s="286">
        <v>2500000</v>
      </c>
      <c r="G25" s="179"/>
      <c r="H25" s="179"/>
      <c r="I25" s="179"/>
      <c r="J25" s="179"/>
      <c r="K25" s="179"/>
      <c r="L25" s="179"/>
      <c r="M25" s="179"/>
      <c r="N25" s="179"/>
      <c r="O25" s="179">
        <f>SUM(C25:N25)</f>
        <v>4417174</v>
      </c>
      <c r="P25" s="184">
        <f>IFERROR(O25/(SUMIF(C25:N25,"&gt;0",C24:N24))," ")</f>
        <v>1</v>
      </c>
      <c r="Q25" s="178"/>
      <c r="R25" s="179">
        <v>3357750</v>
      </c>
      <c r="S25" s="179">
        <v>28014667</v>
      </c>
      <c r="T25" s="179">
        <v>53232500</v>
      </c>
      <c r="U25" s="179">
        <v>53232500</v>
      </c>
      <c r="V25" s="179"/>
      <c r="W25" s="179"/>
      <c r="X25" s="179"/>
      <c r="Y25" s="179"/>
      <c r="Z25" s="179"/>
      <c r="AA25" s="179"/>
      <c r="AB25" s="179"/>
      <c r="AC25" s="179">
        <f>SUM(Q25:AB25)</f>
        <v>137837417</v>
      </c>
      <c r="AD25" s="186">
        <f>IFERROR(AC25/(SUMIF(Q25:AB25,"&gt;0",Q24:AB24))," ")</f>
        <v>0.83002087736729591</v>
      </c>
      <c r="AE25" s="3"/>
      <c r="AF25" s="3"/>
    </row>
    <row r="26" spans="1:41" ht="32.1" customHeight="1" thickBot="1" x14ac:dyDescent="0.3">
      <c r="A26" s="59"/>
      <c r="B26" s="54"/>
      <c r="C26" s="80"/>
      <c r="D26" s="80"/>
      <c r="E26" s="80"/>
      <c r="F26" s="287"/>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2" t="s">
        <v>48</v>
      </c>
      <c r="B28" s="404" t="s">
        <v>49</v>
      </c>
      <c r="C28" s="405"/>
      <c r="D28" s="395" t="s">
        <v>50</v>
      </c>
      <c r="E28" s="408"/>
      <c r="F28" s="408"/>
      <c r="G28" s="408"/>
      <c r="H28" s="408"/>
      <c r="I28" s="408"/>
      <c r="J28" s="408"/>
      <c r="K28" s="408"/>
      <c r="L28" s="408"/>
      <c r="M28" s="408"/>
      <c r="N28" s="408"/>
      <c r="O28" s="409"/>
      <c r="P28" s="410" t="s">
        <v>41</v>
      </c>
      <c r="Q28" s="410" t="s">
        <v>51</v>
      </c>
      <c r="R28" s="410"/>
      <c r="S28" s="410"/>
      <c r="T28" s="410"/>
      <c r="U28" s="410"/>
      <c r="V28" s="410"/>
      <c r="W28" s="410"/>
      <c r="X28" s="410"/>
      <c r="Y28" s="410"/>
      <c r="Z28" s="410"/>
      <c r="AA28" s="410"/>
      <c r="AB28" s="410"/>
      <c r="AC28" s="410"/>
      <c r="AD28" s="411"/>
    </row>
    <row r="29" spans="1:41" ht="27" customHeight="1" x14ac:dyDescent="0.25">
      <c r="A29" s="403"/>
      <c r="B29" s="406"/>
      <c r="C29" s="407"/>
      <c r="D29" s="88" t="s">
        <v>30</v>
      </c>
      <c r="E29" s="88" t="s">
        <v>31</v>
      </c>
      <c r="F29" s="241" t="s">
        <v>32</v>
      </c>
      <c r="G29" s="88" t="s">
        <v>33</v>
      </c>
      <c r="H29" s="88" t="s">
        <v>8</v>
      </c>
      <c r="I29" s="88" t="s">
        <v>34</v>
      </c>
      <c r="J29" s="88" t="s">
        <v>35</v>
      </c>
      <c r="K29" s="88" t="s">
        <v>36</v>
      </c>
      <c r="L29" s="88" t="s">
        <v>37</v>
      </c>
      <c r="M29" s="88" t="s">
        <v>38</v>
      </c>
      <c r="N29" s="88" t="s">
        <v>39</v>
      </c>
      <c r="O29" s="88" t="s">
        <v>40</v>
      </c>
      <c r="P29" s="409"/>
      <c r="Q29" s="410"/>
      <c r="R29" s="410"/>
      <c r="S29" s="410"/>
      <c r="T29" s="410"/>
      <c r="U29" s="410"/>
      <c r="V29" s="410"/>
      <c r="W29" s="410"/>
      <c r="X29" s="410"/>
      <c r="Y29" s="410"/>
      <c r="Z29" s="410"/>
      <c r="AA29" s="410"/>
      <c r="AB29" s="410"/>
      <c r="AC29" s="410"/>
      <c r="AD29" s="411"/>
    </row>
    <row r="30" spans="1:41" ht="84" customHeight="1" thickBot="1" x14ac:dyDescent="0.3">
      <c r="A30" s="256" t="str">
        <f>C17</f>
        <v>5 - Acompañar el 100% la incorporación del enfoque de género y  la implementación de siete derechos de la PPMyEG</v>
      </c>
      <c r="B30" s="540" t="s">
        <v>52</v>
      </c>
      <c r="C30" s="541"/>
      <c r="D30" s="236"/>
      <c r="E30" s="236"/>
      <c r="F30" s="236"/>
      <c r="G30" s="236"/>
      <c r="H30" s="236"/>
      <c r="I30" s="236"/>
      <c r="J30" s="236"/>
      <c r="K30" s="236"/>
      <c r="L30" s="236"/>
      <c r="M30" s="236"/>
      <c r="N30" s="236"/>
      <c r="O30" s="236"/>
      <c r="P30" s="257">
        <f>SUM(D30:O30)</f>
        <v>0</v>
      </c>
      <c r="Q30" s="542"/>
      <c r="R30" s="542"/>
      <c r="S30" s="542"/>
      <c r="T30" s="542"/>
      <c r="U30" s="542"/>
      <c r="V30" s="542"/>
      <c r="W30" s="542"/>
      <c r="X30" s="542"/>
      <c r="Y30" s="542"/>
      <c r="Z30" s="542"/>
      <c r="AA30" s="542"/>
      <c r="AB30" s="542"/>
      <c r="AC30" s="542"/>
      <c r="AD30" s="543"/>
    </row>
    <row r="31" spans="1:41" ht="45" customHeight="1" x14ac:dyDescent="0.25">
      <c r="A31" s="544" t="s">
        <v>53</v>
      </c>
      <c r="B31" s="545"/>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6"/>
    </row>
    <row r="32" spans="1:41" ht="23.1" customHeight="1" x14ac:dyDescent="0.25">
      <c r="A32" s="522" t="s">
        <v>54</v>
      </c>
      <c r="B32" s="547" t="s">
        <v>55</v>
      </c>
      <c r="C32" s="547" t="s">
        <v>49</v>
      </c>
      <c r="D32" s="547" t="s">
        <v>56</v>
      </c>
      <c r="E32" s="547"/>
      <c r="F32" s="547"/>
      <c r="G32" s="547"/>
      <c r="H32" s="547"/>
      <c r="I32" s="547"/>
      <c r="J32" s="547"/>
      <c r="K32" s="547"/>
      <c r="L32" s="547"/>
      <c r="M32" s="547"/>
      <c r="N32" s="547"/>
      <c r="O32" s="547"/>
      <c r="P32" s="547"/>
      <c r="Q32" s="549" t="s">
        <v>57</v>
      </c>
      <c r="R32" s="549"/>
      <c r="S32" s="549"/>
      <c r="T32" s="549"/>
      <c r="U32" s="549"/>
      <c r="V32" s="549"/>
      <c r="W32" s="549"/>
      <c r="X32" s="549"/>
      <c r="Y32" s="549"/>
      <c r="Z32" s="549"/>
      <c r="AA32" s="549"/>
      <c r="AB32" s="549"/>
      <c r="AC32" s="549"/>
      <c r="AD32" s="550"/>
      <c r="AG32" s="87"/>
      <c r="AH32" s="87"/>
      <c r="AI32" s="87"/>
      <c r="AJ32" s="87"/>
      <c r="AK32" s="87"/>
      <c r="AL32" s="87"/>
      <c r="AM32" s="87"/>
      <c r="AN32" s="87"/>
      <c r="AO32" s="87"/>
    </row>
    <row r="33" spans="1:41" ht="27" customHeight="1" x14ac:dyDescent="0.25">
      <c r="A33" s="522"/>
      <c r="B33" s="547"/>
      <c r="C33" s="548"/>
      <c r="D33" s="241" t="s">
        <v>30</v>
      </c>
      <c r="E33" s="241" t="s">
        <v>31</v>
      </c>
      <c r="F33" s="241" t="s">
        <v>32</v>
      </c>
      <c r="G33" s="241" t="s">
        <v>33</v>
      </c>
      <c r="H33" s="241" t="s">
        <v>8</v>
      </c>
      <c r="I33" s="241" t="s">
        <v>34</v>
      </c>
      <c r="J33" s="241" t="s">
        <v>35</v>
      </c>
      <c r="K33" s="241" t="s">
        <v>36</v>
      </c>
      <c r="L33" s="241" t="s">
        <v>37</v>
      </c>
      <c r="M33" s="241" t="s">
        <v>38</v>
      </c>
      <c r="N33" s="241" t="s">
        <v>39</v>
      </c>
      <c r="O33" s="241" t="s">
        <v>40</v>
      </c>
      <c r="P33" s="241" t="s">
        <v>41</v>
      </c>
      <c r="Q33" s="547" t="s">
        <v>58</v>
      </c>
      <c r="R33" s="547"/>
      <c r="S33" s="547"/>
      <c r="T33" s="547" t="s">
        <v>59</v>
      </c>
      <c r="U33" s="547"/>
      <c r="V33" s="547"/>
      <c r="W33" s="551" t="s">
        <v>60</v>
      </c>
      <c r="X33" s="552"/>
      <c r="Y33" s="552"/>
      <c r="Z33" s="553"/>
      <c r="AA33" s="551" t="s">
        <v>61</v>
      </c>
      <c r="AB33" s="552"/>
      <c r="AC33" s="552"/>
      <c r="AD33" s="554"/>
      <c r="AG33" s="87"/>
      <c r="AH33" s="87"/>
      <c r="AI33" s="87"/>
      <c r="AJ33" s="87"/>
      <c r="AK33" s="87"/>
      <c r="AL33" s="87"/>
      <c r="AM33" s="87"/>
      <c r="AN33" s="87"/>
      <c r="AO33" s="87"/>
    </row>
    <row r="34" spans="1:41" ht="117.75" customHeight="1" x14ac:dyDescent="0.25">
      <c r="A34" s="500" t="str">
        <f>A30</f>
        <v>5 - Acompañar el 100% la incorporación del enfoque de género y  la implementación de siete derechos de la PPMyEG</v>
      </c>
      <c r="B34" s="481">
        <v>0.2</v>
      </c>
      <c r="C34" s="235" t="s">
        <v>62</v>
      </c>
      <c r="D34" s="234">
        <v>1</v>
      </c>
      <c r="E34" s="234">
        <v>1</v>
      </c>
      <c r="F34" s="234">
        <v>1</v>
      </c>
      <c r="G34" s="234">
        <v>1</v>
      </c>
      <c r="H34" s="234">
        <v>1</v>
      </c>
      <c r="I34" s="234">
        <v>1</v>
      </c>
      <c r="J34" s="234">
        <v>1</v>
      </c>
      <c r="K34" s="234">
        <v>1</v>
      </c>
      <c r="L34" s="234">
        <v>1</v>
      </c>
      <c r="M34" s="234">
        <v>1</v>
      </c>
      <c r="N34" s="234">
        <v>1</v>
      </c>
      <c r="O34" s="234">
        <v>1</v>
      </c>
      <c r="P34" s="234">
        <v>1</v>
      </c>
      <c r="Q34" s="561" t="s">
        <v>574</v>
      </c>
      <c r="R34" s="562"/>
      <c r="S34" s="563"/>
      <c r="T34" s="562" t="s">
        <v>593</v>
      </c>
      <c r="U34" s="562"/>
      <c r="V34" s="563"/>
      <c r="W34" s="567" t="s">
        <v>64</v>
      </c>
      <c r="X34" s="568"/>
      <c r="Y34" s="568"/>
      <c r="Z34" s="569"/>
      <c r="AA34" s="555" t="s">
        <v>105</v>
      </c>
      <c r="AB34" s="556"/>
      <c r="AC34" s="556"/>
      <c r="AD34" s="557"/>
      <c r="AG34" s="87"/>
      <c r="AH34" s="87"/>
      <c r="AI34" s="87"/>
      <c r="AJ34" s="87"/>
      <c r="AK34" s="87"/>
      <c r="AL34" s="87"/>
      <c r="AM34" s="87"/>
      <c r="AN34" s="87"/>
      <c r="AO34" s="87"/>
    </row>
    <row r="35" spans="1:41" ht="178.5" customHeight="1" x14ac:dyDescent="0.25">
      <c r="A35" s="501"/>
      <c r="B35" s="482"/>
      <c r="C35" s="238" t="s">
        <v>66</v>
      </c>
      <c r="D35" s="258">
        <v>1</v>
      </c>
      <c r="E35" s="258">
        <v>1</v>
      </c>
      <c r="F35" s="258">
        <v>1</v>
      </c>
      <c r="G35" s="290">
        <v>1</v>
      </c>
      <c r="H35" s="290">
        <v>1</v>
      </c>
      <c r="I35" s="240"/>
      <c r="J35" s="240"/>
      <c r="K35" s="240"/>
      <c r="L35" s="240"/>
      <c r="M35" s="240"/>
      <c r="N35" s="240"/>
      <c r="O35" s="240"/>
      <c r="P35" s="748">
        <v>1</v>
      </c>
      <c r="Q35" s="564"/>
      <c r="R35" s="565"/>
      <c r="S35" s="566"/>
      <c r="T35" s="565"/>
      <c r="U35" s="565"/>
      <c r="V35" s="566"/>
      <c r="W35" s="570"/>
      <c r="X35" s="571"/>
      <c r="Y35" s="571"/>
      <c r="Z35" s="572"/>
      <c r="AA35" s="558"/>
      <c r="AB35" s="559"/>
      <c r="AC35" s="559"/>
      <c r="AD35" s="560"/>
      <c r="AE35" s="49"/>
      <c r="AG35" s="87"/>
      <c r="AH35" s="87"/>
      <c r="AI35" s="87"/>
      <c r="AJ35" s="87"/>
      <c r="AK35" s="87"/>
      <c r="AL35" s="87"/>
      <c r="AM35" s="87"/>
      <c r="AN35" s="87"/>
      <c r="AO35" s="87"/>
    </row>
    <row r="36" spans="1:41" ht="26.1" customHeight="1" x14ac:dyDescent="0.25">
      <c r="A36" s="521" t="s">
        <v>67</v>
      </c>
      <c r="B36" s="523" t="s">
        <v>68</v>
      </c>
      <c r="C36" s="525" t="s">
        <v>69</v>
      </c>
      <c r="D36" s="525"/>
      <c r="E36" s="525"/>
      <c r="F36" s="525"/>
      <c r="G36" s="525"/>
      <c r="H36" s="525"/>
      <c r="I36" s="525"/>
      <c r="J36" s="525"/>
      <c r="K36" s="525"/>
      <c r="L36" s="525"/>
      <c r="M36" s="525"/>
      <c r="N36" s="525"/>
      <c r="O36" s="525"/>
      <c r="P36" s="525"/>
      <c r="Q36" s="526" t="s">
        <v>70</v>
      </c>
      <c r="R36" s="527"/>
      <c r="S36" s="527"/>
      <c r="T36" s="527"/>
      <c r="U36" s="527"/>
      <c r="V36" s="527"/>
      <c r="W36" s="527"/>
      <c r="X36" s="527"/>
      <c r="Y36" s="527"/>
      <c r="Z36" s="527"/>
      <c r="AA36" s="527"/>
      <c r="AB36" s="527"/>
      <c r="AC36" s="527"/>
      <c r="AD36" s="528"/>
      <c r="AG36" s="87"/>
      <c r="AH36" s="87"/>
      <c r="AI36" s="87"/>
      <c r="AJ36" s="87"/>
      <c r="AK36" s="87"/>
      <c r="AL36" s="87"/>
      <c r="AM36" s="87"/>
      <c r="AN36" s="87"/>
      <c r="AO36" s="87"/>
    </row>
    <row r="37" spans="1:41" ht="26.1" customHeight="1" x14ac:dyDescent="0.25">
      <c r="A37" s="522"/>
      <c r="B37" s="52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29" t="s">
        <v>85</v>
      </c>
      <c r="R37" s="530"/>
      <c r="S37" s="530"/>
      <c r="T37" s="530"/>
      <c r="U37" s="530"/>
      <c r="V37" s="530"/>
      <c r="W37" s="530"/>
      <c r="X37" s="530"/>
      <c r="Y37" s="530"/>
      <c r="Z37" s="530"/>
      <c r="AA37" s="530"/>
      <c r="AB37" s="530"/>
      <c r="AC37" s="530"/>
      <c r="AD37" s="531"/>
      <c r="AG37" s="94"/>
      <c r="AH37" s="94"/>
      <c r="AI37" s="94"/>
      <c r="AJ37" s="94"/>
      <c r="AK37" s="94"/>
      <c r="AL37" s="94"/>
      <c r="AM37" s="94"/>
      <c r="AN37" s="94"/>
      <c r="AO37" s="94"/>
    </row>
    <row r="38" spans="1:41" ht="75.75" customHeight="1" x14ac:dyDescent="0.25">
      <c r="A38" s="483" t="s">
        <v>106</v>
      </c>
      <c r="B38" s="485">
        <v>7</v>
      </c>
      <c r="C38" s="235" t="s">
        <v>62</v>
      </c>
      <c r="D38" s="242">
        <v>0.05</v>
      </c>
      <c r="E38" s="242">
        <v>0.09</v>
      </c>
      <c r="F38" s="242">
        <v>0.09</v>
      </c>
      <c r="G38" s="242">
        <v>0.09</v>
      </c>
      <c r="H38" s="242">
        <v>0.09</v>
      </c>
      <c r="I38" s="242">
        <v>0.09</v>
      </c>
      <c r="J38" s="242">
        <v>0.09</v>
      </c>
      <c r="K38" s="242">
        <v>0.09</v>
      </c>
      <c r="L38" s="242">
        <v>0.09</v>
      </c>
      <c r="M38" s="242">
        <v>0.09</v>
      </c>
      <c r="N38" s="242">
        <v>0.09</v>
      </c>
      <c r="O38" s="242">
        <v>0.05</v>
      </c>
      <c r="P38" s="243">
        <f t="shared" ref="P38:P45" si="1">SUM(D38:O38)</f>
        <v>0.99999999999999989</v>
      </c>
      <c r="Q38" s="754" t="s">
        <v>594</v>
      </c>
      <c r="R38" s="755"/>
      <c r="S38" s="755"/>
      <c r="T38" s="755"/>
      <c r="U38" s="755"/>
      <c r="V38" s="755"/>
      <c r="W38" s="755"/>
      <c r="X38" s="755"/>
      <c r="Y38" s="755"/>
      <c r="Z38" s="755"/>
      <c r="AA38" s="755"/>
      <c r="AB38" s="755"/>
      <c r="AC38" s="755"/>
      <c r="AD38" s="756"/>
      <c r="AE38" s="97"/>
      <c r="AG38" s="98"/>
      <c r="AH38" s="98"/>
      <c r="AI38" s="98"/>
      <c r="AJ38" s="98"/>
      <c r="AK38" s="98"/>
      <c r="AL38" s="98"/>
      <c r="AM38" s="98"/>
      <c r="AN38" s="98"/>
      <c r="AO38" s="98"/>
    </row>
    <row r="39" spans="1:41" ht="111.75" customHeight="1" x14ac:dyDescent="0.25">
      <c r="A39" s="484"/>
      <c r="B39" s="486"/>
      <c r="C39" s="244" t="s">
        <v>66</v>
      </c>
      <c r="D39" s="245">
        <v>0.05</v>
      </c>
      <c r="E39" s="245">
        <v>0.09</v>
      </c>
      <c r="F39" s="245">
        <v>0.09</v>
      </c>
      <c r="G39" s="245">
        <v>0.09</v>
      </c>
      <c r="H39" s="245">
        <v>0.09</v>
      </c>
      <c r="I39" s="245"/>
      <c r="J39" s="245"/>
      <c r="K39" s="245"/>
      <c r="L39" s="245"/>
      <c r="M39" s="245"/>
      <c r="N39" s="245"/>
      <c r="O39" s="245"/>
      <c r="P39" s="246">
        <f t="shared" si="1"/>
        <v>0.41000000000000003</v>
      </c>
      <c r="Q39" s="757"/>
      <c r="R39" s="758"/>
      <c r="S39" s="758"/>
      <c r="T39" s="758"/>
      <c r="U39" s="758"/>
      <c r="V39" s="758"/>
      <c r="W39" s="758"/>
      <c r="X39" s="758"/>
      <c r="Y39" s="758"/>
      <c r="Z39" s="758"/>
      <c r="AA39" s="758"/>
      <c r="AB39" s="758"/>
      <c r="AC39" s="758"/>
      <c r="AD39" s="759"/>
      <c r="AE39" s="97"/>
    </row>
    <row r="40" spans="1:41" ht="57.75" customHeight="1" x14ac:dyDescent="0.25">
      <c r="A40" s="484" t="s">
        <v>107</v>
      </c>
      <c r="B40" s="516">
        <v>3</v>
      </c>
      <c r="C40" s="247" t="s">
        <v>62</v>
      </c>
      <c r="D40" s="250">
        <v>0</v>
      </c>
      <c r="E40" s="250">
        <v>0</v>
      </c>
      <c r="F40" s="250">
        <v>0.25</v>
      </c>
      <c r="G40" s="250">
        <v>0</v>
      </c>
      <c r="H40" s="250">
        <v>0</v>
      </c>
      <c r="I40" s="250">
        <v>0.25</v>
      </c>
      <c r="J40" s="250">
        <v>0</v>
      </c>
      <c r="K40" s="250">
        <v>0</v>
      </c>
      <c r="L40" s="250">
        <v>0.25</v>
      </c>
      <c r="M40" s="250">
        <v>0</v>
      </c>
      <c r="N40" s="250">
        <v>0</v>
      </c>
      <c r="O40" s="250">
        <v>0.25</v>
      </c>
      <c r="P40" s="246">
        <f t="shared" si="1"/>
        <v>1</v>
      </c>
      <c r="Q40" s="567" t="s">
        <v>595</v>
      </c>
      <c r="R40" s="568"/>
      <c r="S40" s="568"/>
      <c r="T40" s="568"/>
      <c r="U40" s="568"/>
      <c r="V40" s="568"/>
      <c r="W40" s="568"/>
      <c r="X40" s="568"/>
      <c r="Y40" s="568"/>
      <c r="Z40" s="568"/>
      <c r="AA40" s="568"/>
      <c r="AB40" s="568"/>
      <c r="AC40" s="568"/>
      <c r="AD40" s="573"/>
      <c r="AE40" s="97"/>
    </row>
    <row r="41" spans="1:41" ht="53.25" customHeight="1" x14ac:dyDescent="0.25">
      <c r="A41" s="484"/>
      <c r="B41" s="486"/>
      <c r="C41" s="244" t="s">
        <v>66</v>
      </c>
      <c r="D41" s="245">
        <v>0</v>
      </c>
      <c r="E41" s="245">
        <v>0</v>
      </c>
      <c r="F41" s="245">
        <v>0.25</v>
      </c>
      <c r="G41" s="245">
        <v>0</v>
      </c>
      <c r="H41" s="245">
        <v>0</v>
      </c>
      <c r="I41" s="245"/>
      <c r="J41" s="245"/>
      <c r="K41" s="245"/>
      <c r="L41" s="248"/>
      <c r="M41" s="248"/>
      <c r="N41" s="248"/>
      <c r="O41" s="248"/>
      <c r="P41" s="246">
        <f t="shared" si="1"/>
        <v>0.25</v>
      </c>
      <c r="Q41" s="574"/>
      <c r="R41" s="575"/>
      <c r="S41" s="575"/>
      <c r="T41" s="575"/>
      <c r="U41" s="575"/>
      <c r="V41" s="575"/>
      <c r="W41" s="575"/>
      <c r="X41" s="575"/>
      <c r="Y41" s="575"/>
      <c r="Z41" s="575"/>
      <c r="AA41" s="575"/>
      <c r="AB41" s="575"/>
      <c r="AC41" s="575"/>
      <c r="AD41" s="576"/>
      <c r="AE41" s="97"/>
    </row>
    <row r="42" spans="1:41" ht="57.75" customHeight="1" x14ac:dyDescent="0.25">
      <c r="A42" s="484" t="s">
        <v>108</v>
      </c>
      <c r="B42" s="516">
        <v>5</v>
      </c>
      <c r="C42" s="247" t="s">
        <v>62</v>
      </c>
      <c r="D42" s="250">
        <v>0</v>
      </c>
      <c r="E42" s="250">
        <v>0.1</v>
      </c>
      <c r="F42" s="250">
        <v>0.1</v>
      </c>
      <c r="G42" s="250">
        <v>0.1</v>
      </c>
      <c r="H42" s="250">
        <v>0.1</v>
      </c>
      <c r="I42" s="250">
        <v>0.1</v>
      </c>
      <c r="J42" s="250">
        <v>0.1</v>
      </c>
      <c r="K42" s="250">
        <v>0.1</v>
      </c>
      <c r="L42" s="250">
        <v>0.1</v>
      </c>
      <c r="M42" s="250">
        <v>0.1</v>
      </c>
      <c r="N42" s="250">
        <v>0.1</v>
      </c>
      <c r="O42" s="250">
        <v>0</v>
      </c>
      <c r="P42" s="246">
        <f t="shared" si="1"/>
        <v>0.99999999999999989</v>
      </c>
      <c r="Q42" s="754" t="s">
        <v>596</v>
      </c>
      <c r="R42" s="755"/>
      <c r="S42" s="755"/>
      <c r="T42" s="755"/>
      <c r="U42" s="755"/>
      <c r="V42" s="755"/>
      <c r="W42" s="755"/>
      <c r="X42" s="755"/>
      <c r="Y42" s="755"/>
      <c r="Z42" s="755"/>
      <c r="AA42" s="755"/>
      <c r="AB42" s="755"/>
      <c r="AC42" s="755"/>
      <c r="AD42" s="756"/>
      <c r="AE42" s="97"/>
    </row>
    <row r="43" spans="1:41" ht="70.5" customHeight="1" x14ac:dyDescent="0.25">
      <c r="A43" s="484"/>
      <c r="B43" s="486"/>
      <c r="C43" s="244" t="s">
        <v>66</v>
      </c>
      <c r="D43" s="245">
        <v>0</v>
      </c>
      <c r="E43" s="245">
        <v>0.1</v>
      </c>
      <c r="F43" s="245">
        <v>0.1</v>
      </c>
      <c r="G43" s="245">
        <v>0.1</v>
      </c>
      <c r="H43" s="245">
        <v>0.1</v>
      </c>
      <c r="I43" s="245"/>
      <c r="J43" s="245"/>
      <c r="K43" s="245"/>
      <c r="L43" s="248"/>
      <c r="M43" s="248"/>
      <c r="N43" s="248"/>
      <c r="O43" s="248"/>
      <c r="P43" s="246">
        <f t="shared" si="1"/>
        <v>0.4</v>
      </c>
      <c r="Q43" s="757"/>
      <c r="R43" s="758"/>
      <c r="S43" s="758"/>
      <c r="T43" s="758"/>
      <c r="U43" s="758"/>
      <c r="V43" s="758"/>
      <c r="W43" s="758"/>
      <c r="X43" s="758"/>
      <c r="Y43" s="758"/>
      <c r="Z43" s="758"/>
      <c r="AA43" s="758"/>
      <c r="AB43" s="758"/>
      <c r="AC43" s="758"/>
      <c r="AD43" s="759"/>
      <c r="AE43" s="97"/>
    </row>
    <row r="44" spans="1:41" ht="58.5" customHeight="1" x14ac:dyDescent="0.25">
      <c r="A44" s="514" t="s">
        <v>109</v>
      </c>
      <c r="B44" s="516">
        <v>5</v>
      </c>
      <c r="C44" s="247" t="s">
        <v>62</v>
      </c>
      <c r="D44" s="249">
        <v>0</v>
      </c>
      <c r="E44" s="249">
        <v>0</v>
      </c>
      <c r="F44" s="249">
        <v>0.12</v>
      </c>
      <c r="G44" s="249">
        <v>0.12</v>
      </c>
      <c r="H44" s="249">
        <v>0.13</v>
      </c>
      <c r="I44" s="249">
        <v>0.13</v>
      </c>
      <c r="J44" s="249">
        <v>0.12</v>
      </c>
      <c r="K44" s="249">
        <v>0</v>
      </c>
      <c r="L44" s="249">
        <v>0.13</v>
      </c>
      <c r="M44" s="249">
        <v>0</v>
      </c>
      <c r="N44" s="249">
        <v>0.12</v>
      </c>
      <c r="O44" s="249">
        <v>0.13</v>
      </c>
      <c r="P44" s="246">
        <f t="shared" si="1"/>
        <v>1</v>
      </c>
      <c r="Q44" s="760" t="s">
        <v>597</v>
      </c>
      <c r="R44" s="761"/>
      <c r="S44" s="761"/>
      <c r="T44" s="761"/>
      <c r="U44" s="761"/>
      <c r="V44" s="761"/>
      <c r="W44" s="761"/>
      <c r="X44" s="761"/>
      <c r="Y44" s="761"/>
      <c r="Z44" s="761"/>
      <c r="AA44" s="761"/>
      <c r="AB44" s="761"/>
      <c r="AC44" s="761"/>
      <c r="AD44" s="762"/>
      <c r="AE44" s="97"/>
    </row>
    <row r="45" spans="1:41" ht="58.5" customHeight="1" x14ac:dyDescent="0.25">
      <c r="A45" s="515"/>
      <c r="B45" s="517"/>
      <c r="C45" s="238" t="s">
        <v>66</v>
      </c>
      <c r="D45" s="251">
        <v>0</v>
      </c>
      <c r="E45" s="251">
        <v>0</v>
      </c>
      <c r="F45" s="251">
        <v>0.12</v>
      </c>
      <c r="G45" s="251">
        <v>0.12</v>
      </c>
      <c r="H45" s="251">
        <v>0.13</v>
      </c>
      <c r="I45" s="251"/>
      <c r="J45" s="251"/>
      <c r="K45" s="251"/>
      <c r="L45" s="252"/>
      <c r="M45" s="252"/>
      <c r="N45" s="252"/>
      <c r="O45" s="252"/>
      <c r="P45" s="253">
        <f t="shared" si="1"/>
        <v>0.37</v>
      </c>
      <c r="Q45" s="763"/>
      <c r="R45" s="764"/>
      <c r="S45" s="764"/>
      <c r="T45" s="764"/>
      <c r="U45" s="764"/>
      <c r="V45" s="764"/>
      <c r="W45" s="764"/>
      <c r="X45" s="764"/>
      <c r="Y45" s="764"/>
      <c r="Z45" s="764"/>
      <c r="AA45" s="764"/>
      <c r="AB45" s="764"/>
      <c r="AC45" s="764"/>
      <c r="AD45" s="765"/>
      <c r="AE45" s="97"/>
    </row>
    <row r="46" spans="1:41" x14ac:dyDescent="0.25">
      <c r="A46" s="254" t="s">
        <v>95</v>
      </c>
      <c r="B46" s="254"/>
      <c r="C46" s="254"/>
      <c r="D46" s="254"/>
      <c r="E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row>
  </sheetData>
  <mergeCells count="82">
    <mergeCell ref="A38:A39"/>
    <mergeCell ref="B38:B39"/>
    <mergeCell ref="Q38:AD39"/>
    <mergeCell ref="A44:A45"/>
    <mergeCell ref="B44:B45"/>
    <mergeCell ref="Q44:AD45"/>
    <mergeCell ref="A42:A43"/>
    <mergeCell ref="B42:B43"/>
    <mergeCell ref="Q42:AD43"/>
    <mergeCell ref="A40:A41"/>
    <mergeCell ref="B40:B41"/>
    <mergeCell ref="Q40:AD41"/>
    <mergeCell ref="AA34:AD35"/>
    <mergeCell ref="A36:A37"/>
    <mergeCell ref="B36:B37"/>
    <mergeCell ref="C36:P36"/>
    <mergeCell ref="Q36:AD36"/>
    <mergeCell ref="Q37:AD37"/>
    <mergeCell ref="A34:A35"/>
    <mergeCell ref="B34:B35"/>
    <mergeCell ref="Q34:S35"/>
    <mergeCell ref="T34:V35"/>
    <mergeCell ref="W34:Z35"/>
    <mergeCell ref="B30:C30"/>
    <mergeCell ref="Q30:AD30"/>
    <mergeCell ref="A31:AD31"/>
    <mergeCell ref="A32:A33"/>
    <mergeCell ref="B32:B33"/>
    <mergeCell ref="C32:C33"/>
    <mergeCell ref="D32:P32"/>
    <mergeCell ref="Q32:AD32"/>
    <mergeCell ref="Q33:S33"/>
    <mergeCell ref="T33:V33"/>
    <mergeCell ref="W33:Z33"/>
    <mergeCell ref="AA33:AD33"/>
    <mergeCell ref="A23:B2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1:A4"/>
    <mergeCell ref="B1:AA1"/>
    <mergeCell ref="AB1:AD1"/>
    <mergeCell ref="A15:B15"/>
    <mergeCell ref="C15:K15"/>
    <mergeCell ref="L15:Q15"/>
    <mergeCell ref="R15:X15"/>
    <mergeCell ref="Y15:Z15"/>
    <mergeCell ref="AA15:AD15"/>
    <mergeCell ref="I7:J9"/>
    <mergeCell ref="K7:L9"/>
    <mergeCell ref="M7:N7"/>
    <mergeCell ref="O9:P9"/>
    <mergeCell ref="A11:B13"/>
    <mergeCell ref="C11:AD13"/>
    <mergeCell ref="A7:B9"/>
    <mergeCell ref="C16:AB16"/>
    <mergeCell ref="A17:B17"/>
    <mergeCell ref="C17:Q17"/>
    <mergeCell ref="R17:V17"/>
    <mergeCell ref="W17:X17"/>
    <mergeCell ref="Y17:AB17"/>
    <mergeCell ref="AB2:AD2"/>
    <mergeCell ref="B3:AA4"/>
    <mergeCell ref="AB3:AD3"/>
    <mergeCell ref="AB4:AD4"/>
    <mergeCell ref="C7:C9"/>
    <mergeCell ref="O7:P7"/>
    <mergeCell ref="M8:N8"/>
    <mergeCell ref="O8:P8"/>
    <mergeCell ref="M9:N9"/>
    <mergeCell ref="B2:AA2"/>
    <mergeCell ref="D7:H9"/>
  </mergeCells>
  <dataValidations count="2">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s>
  <pageMargins left="0.25" right="0.25" top="0.75" bottom="0.75" header="0.3" footer="0.3"/>
  <pageSetup scale="2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55468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85546875" style="50"/>
    <col min="18" max="18" width="7.42578125" style="50" customWidth="1"/>
    <col min="19" max="20" width="10.85546875" style="50"/>
    <col min="21" max="21" width="13" style="50" customWidth="1"/>
    <col min="22" max="22" width="7.85546875" style="50" customWidth="1"/>
    <col min="23" max="28" width="12.140625" style="50" customWidth="1"/>
    <col min="29" max="29" width="6.28515625" style="50" bestFit="1" customWidth="1"/>
    <col min="30" max="30" width="22.855468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85546875" style="50"/>
    <col min="39" max="39" width="18.42578125" style="50" bestFit="1" customWidth="1"/>
    <col min="40" max="40" width="16.140625" style="50" customWidth="1"/>
    <col min="41" max="16384" width="10.85546875" style="50"/>
  </cols>
  <sheetData>
    <row r="1" spans="1:28" ht="32.25" customHeight="1" x14ac:dyDescent="0.25">
      <c r="A1" s="606"/>
      <c r="B1" s="582" t="s">
        <v>0</v>
      </c>
      <c r="C1" s="583"/>
      <c r="D1" s="583"/>
      <c r="E1" s="583"/>
      <c r="F1" s="583"/>
      <c r="G1" s="583"/>
      <c r="H1" s="583"/>
      <c r="I1" s="583"/>
      <c r="J1" s="583"/>
      <c r="K1" s="583"/>
      <c r="L1" s="583"/>
      <c r="M1" s="583"/>
      <c r="N1" s="583"/>
      <c r="O1" s="583"/>
      <c r="P1" s="583"/>
      <c r="Q1" s="583"/>
      <c r="R1" s="583"/>
      <c r="S1" s="583"/>
      <c r="T1" s="583"/>
      <c r="U1" s="583"/>
      <c r="V1" s="583"/>
      <c r="W1" s="583"/>
      <c r="X1" s="583"/>
      <c r="Y1" s="584"/>
      <c r="Z1" s="577" t="s">
        <v>110</v>
      </c>
      <c r="AA1" s="578"/>
      <c r="AB1" s="579"/>
    </row>
    <row r="2" spans="1:28" ht="30.75" customHeight="1" x14ac:dyDescent="0.25">
      <c r="A2" s="607"/>
      <c r="B2" s="594" t="s">
        <v>2</v>
      </c>
      <c r="C2" s="595"/>
      <c r="D2" s="595"/>
      <c r="E2" s="595"/>
      <c r="F2" s="595"/>
      <c r="G2" s="595"/>
      <c r="H2" s="595"/>
      <c r="I2" s="595"/>
      <c r="J2" s="595"/>
      <c r="K2" s="595"/>
      <c r="L2" s="595"/>
      <c r="M2" s="595"/>
      <c r="N2" s="595"/>
      <c r="O2" s="595"/>
      <c r="P2" s="595"/>
      <c r="Q2" s="595"/>
      <c r="R2" s="595"/>
      <c r="S2" s="595"/>
      <c r="T2" s="595"/>
      <c r="U2" s="595"/>
      <c r="V2" s="595"/>
      <c r="W2" s="595"/>
      <c r="X2" s="595"/>
      <c r="Y2" s="596"/>
      <c r="Z2" s="585" t="s">
        <v>111</v>
      </c>
      <c r="AA2" s="586"/>
      <c r="AB2" s="587"/>
    </row>
    <row r="3" spans="1:28" ht="24" customHeight="1" x14ac:dyDescent="0.25">
      <c r="A3" s="607"/>
      <c r="B3" s="342" t="s">
        <v>4</v>
      </c>
      <c r="C3" s="343"/>
      <c r="D3" s="343"/>
      <c r="E3" s="343"/>
      <c r="F3" s="343"/>
      <c r="G3" s="343"/>
      <c r="H3" s="343"/>
      <c r="I3" s="343"/>
      <c r="J3" s="343"/>
      <c r="K3" s="343"/>
      <c r="L3" s="343"/>
      <c r="M3" s="343"/>
      <c r="N3" s="343"/>
      <c r="O3" s="343"/>
      <c r="P3" s="343"/>
      <c r="Q3" s="343"/>
      <c r="R3" s="343"/>
      <c r="S3" s="343"/>
      <c r="T3" s="343"/>
      <c r="U3" s="343"/>
      <c r="V3" s="343"/>
      <c r="W3" s="343"/>
      <c r="X3" s="343"/>
      <c r="Y3" s="344"/>
      <c r="Z3" s="585" t="s">
        <v>112</v>
      </c>
      <c r="AA3" s="586"/>
      <c r="AB3" s="587"/>
    </row>
    <row r="4" spans="1:28" ht="15.75" customHeight="1" thickBot="1" x14ac:dyDescent="0.3">
      <c r="A4" s="608"/>
      <c r="B4" s="345"/>
      <c r="C4" s="346"/>
      <c r="D4" s="346"/>
      <c r="E4" s="346"/>
      <c r="F4" s="346"/>
      <c r="G4" s="346"/>
      <c r="H4" s="346"/>
      <c r="I4" s="346"/>
      <c r="J4" s="346"/>
      <c r="K4" s="346"/>
      <c r="L4" s="346"/>
      <c r="M4" s="346"/>
      <c r="N4" s="346"/>
      <c r="O4" s="346"/>
      <c r="P4" s="346"/>
      <c r="Q4" s="346"/>
      <c r="R4" s="346"/>
      <c r="S4" s="346"/>
      <c r="T4" s="346"/>
      <c r="U4" s="346"/>
      <c r="V4" s="346"/>
      <c r="W4" s="346"/>
      <c r="X4" s="346"/>
      <c r="Y4" s="347"/>
      <c r="Z4" s="609" t="s">
        <v>6</v>
      </c>
      <c r="AA4" s="610"/>
      <c r="AB4" s="611"/>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333" t="s">
        <v>15</v>
      </c>
      <c r="B7" s="334"/>
      <c r="C7" s="339"/>
      <c r="D7" s="340"/>
      <c r="E7" s="340"/>
      <c r="F7" s="340"/>
      <c r="G7" s="340"/>
      <c r="H7" s="340"/>
      <c r="I7" s="340"/>
      <c r="J7" s="340"/>
      <c r="K7" s="341"/>
      <c r="L7" s="62"/>
      <c r="M7" s="63"/>
      <c r="N7" s="63"/>
      <c r="O7" s="63"/>
      <c r="P7" s="63"/>
      <c r="Q7" s="64"/>
      <c r="R7" s="589" t="s">
        <v>9</v>
      </c>
      <c r="S7" s="612"/>
      <c r="T7" s="590"/>
      <c r="U7" s="588" t="s">
        <v>113</v>
      </c>
      <c r="V7" s="535"/>
      <c r="W7" s="589" t="s">
        <v>10</v>
      </c>
      <c r="X7" s="590"/>
      <c r="Y7" s="316" t="s">
        <v>11</v>
      </c>
      <c r="Z7" s="317"/>
      <c r="AA7" s="310"/>
      <c r="AB7" s="311"/>
    </row>
    <row r="8" spans="1:28" ht="15" customHeight="1" x14ac:dyDescent="0.25">
      <c r="A8" s="335"/>
      <c r="B8" s="336"/>
      <c r="C8" s="342"/>
      <c r="D8" s="343"/>
      <c r="E8" s="343"/>
      <c r="F8" s="343"/>
      <c r="G8" s="343"/>
      <c r="H8" s="343"/>
      <c r="I8" s="343"/>
      <c r="J8" s="343"/>
      <c r="K8" s="344"/>
      <c r="L8" s="62"/>
      <c r="M8" s="63"/>
      <c r="N8" s="63"/>
      <c r="O8" s="63"/>
      <c r="P8" s="63"/>
      <c r="Q8" s="64"/>
      <c r="R8" s="389"/>
      <c r="S8" s="390"/>
      <c r="T8" s="391"/>
      <c r="U8" s="536"/>
      <c r="V8" s="537"/>
      <c r="W8" s="389"/>
      <c r="X8" s="391"/>
      <c r="Y8" s="312" t="s">
        <v>12</v>
      </c>
      <c r="Z8" s="313"/>
      <c r="AA8" s="314"/>
      <c r="AB8" s="315"/>
    </row>
    <row r="9" spans="1:28" ht="15" customHeight="1" thickBot="1" x14ac:dyDescent="0.3">
      <c r="A9" s="337"/>
      <c r="B9" s="338"/>
      <c r="C9" s="345"/>
      <c r="D9" s="346"/>
      <c r="E9" s="346"/>
      <c r="F9" s="346"/>
      <c r="G9" s="346"/>
      <c r="H9" s="346"/>
      <c r="I9" s="346"/>
      <c r="J9" s="346"/>
      <c r="K9" s="347"/>
      <c r="L9" s="62"/>
      <c r="M9" s="63"/>
      <c r="N9" s="63"/>
      <c r="O9" s="63"/>
      <c r="P9" s="63"/>
      <c r="Q9" s="64"/>
      <c r="R9" s="386"/>
      <c r="S9" s="387"/>
      <c r="T9" s="388"/>
      <c r="U9" s="538"/>
      <c r="V9" s="539"/>
      <c r="W9" s="386"/>
      <c r="X9" s="388"/>
      <c r="Y9" s="360" t="s">
        <v>13</v>
      </c>
      <c r="Z9" s="361"/>
      <c r="AA9" s="362"/>
      <c r="AB9" s="363"/>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368" t="s">
        <v>17</v>
      </c>
      <c r="B11" s="369"/>
      <c r="C11" s="380"/>
      <c r="D11" s="381"/>
      <c r="E11" s="381"/>
      <c r="F11" s="381"/>
      <c r="G11" s="381"/>
      <c r="H11" s="381"/>
      <c r="I11" s="381"/>
      <c r="J11" s="381"/>
      <c r="K11" s="382"/>
      <c r="L11" s="72"/>
      <c r="M11" s="373" t="s">
        <v>19</v>
      </c>
      <c r="N11" s="374"/>
      <c r="O11" s="374"/>
      <c r="P11" s="374"/>
      <c r="Q11" s="375"/>
      <c r="R11" s="383"/>
      <c r="S11" s="384"/>
      <c r="T11" s="384"/>
      <c r="U11" s="384"/>
      <c r="V11" s="385"/>
      <c r="W11" s="373" t="s">
        <v>21</v>
      </c>
      <c r="X11" s="375"/>
      <c r="Y11" s="364"/>
      <c r="Z11" s="365"/>
      <c r="AA11" s="365"/>
      <c r="AB11" s="366"/>
    </row>
    <row r="12" spans="1:28" ht="9" customHeight="1" thickBot="1" x14ac:dyDescent="0.3">
      <c r="A12" s="59"/>
      <c r="B12" s="54"/>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73"/>
      <c r="AB12" s="74"/>
    </row>
    <row r="13" spans="1:28" s="76" customFormat="1" ht="37.5" customHeight="1" thickBot="1" x14ac:dyDescent="0.3">
      <c r="A13" s="368" t="s">
        <v>23</v>
      </c>
      <c r="B13" s="369"/>
      <c r="C13" s="370"/>
      <c r="D13" s="371"/>
      <c r="E13" s="371"/>
      <c r="F13" s="371"/>
      <c r="G13" s="371"/>
      <c r="H13" s="371"/>
      <c r="I13" s="371"/>
      <c r="J13" s="371"/>
      <c r="K13" s="371"/>
      <c r="L13" s="371"/>
      <c r="M13" s="371"/>
      <c r="N13" s="371"/>
      <c r="O13" s="371"/>
      <c r="P13" s="371"/>
      <c r="Q13" s="372"/>
      <c r="R13" s="54"/>
      <c r="S13" s="605" t="s">
        <v>114</v>
      </c>
      <c r="T13" s="605"/>
      <c r="U13" s="75"/>
      <c r="V13" s="615" t="s">
        <v>26</v>
      </c>
      <c r="W13" s="605"/>
      <c r="X13" s="605"/>
      <c r="Y13" s="605"/>
      <c r="Z13" s="54"/>
      <c r="AA13" s="378"/>
      <c r="AB13" s="379"/>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333" t="s">
        <v>7</v>
      </c>
      <c r="B15" s="334"/>
      <c r="C15" s="603" t="s">
        <v>115</v>
      </c>
      <c r="D15" s="80"/>
      <c r="E15" s="80"/>
      <c r="F15" s="80"/>
      <c r="G15" s="80"/>
      <c r="H15" s="80"/>
      <c r="I15" s="80"/>
      <c r="J15" s="70"/>
      <c r="K15" s="81"/>
      <c r="L15" s="70"/>
      <c r="M15" s="60"/>
      <c r="N15" s="60"/>
      <c r="O15" s="60"/>
      <c r="P15" s="60"/>
      <c r="Q15" s="616" t="s">
        <v>27</v>
      </c>
      <c r="R15" s="617"/>
      <c r="S15" s="617"/>
      <c r="T15" s="617"/>
      <c r="U15" s="617"/>
      <c r="V15" s="617"/>
      <c r="W15" s="617"/>
      <c r="X15" s="617"/>
      <c r="Y15" s="617"/>
      <c r="Z15" s="617"/>
      <c r="AA15" s="617"/>
      <c r="AB15" s="618"/>
    </row>
    <row r="16" spans="1:28" ht="35.25" customHeight="1" thickBot="1" x14ac:dyDescent="0.3">
      <c r="A16" s="337"/>
      <c r="B16" s="338"/>
      <c r="C16" s="604"/>
      <c r="D16" s="80"/>
      <c r="E16" s="80"/>
      <c r="F16" s="80"/>
      <c r="G16" s="80"/>
      <c r="H16" s="80"/>
      <c r="I16" s="80"/>
      <c r="J16" s="70"/>
      <c r="K16" s="70"/>
      <c r="L16" s="70"/>
      <c r="M16" s="60"/>
      <c r="N16" s="60"/>
      <c r="O16" s="60"/>
      <c r="P16" s="60"/>
      <c r="Q16" s="591" t="s">
        <v>116</v>
      </c>
      <c r="R16" s="592"/>
      <c r="S16" s="592"/>
      <c r="T16" s="592"/>
      <c r="U16" s="592"/>
      <c r="V16" s="593"/>
      <c r="W16" s="647" t="s">
        <v>117</v>
      </c>
      <c r="X16" s="592"/>
      <c r="Y16" s="592"/>
      <c r="Z16" s="592"/>
      <c r="AA16" s="592"/>
      <c r="AB16" s="648"/>
    </row>
    <row r="17" spans="1:39" ht="27" customHeight="1" x14ac:dyDescent="0.25">
      <c r="A17" s="82"/>
      <c r="B17" s="60"/>
      <c r="C17" s="60"/>
      <c r="D17" s="80"/>
      <c r="E17" s="80"/>
      <c r="F17" s="80"/>
      <c r="G17" s="80"/>
      <c r="H17" s="80"/>
      <c r="I17" s="80"/>
      <c r="J17" s="80"/>
      <c r="K17" s="80"/>
      <c r="L17" s="80"/>
      <c r="M17" s="60"/>
      <c r="N17" s="60"/>
      <c r="O17" s="60"/>
      <c r="P17" s="60"/>
      <c r="Q17" s="652" t="s">
        <v>118</v>
      </c>
      <c r="R17" s="653"/>
      <c r="S17" s="581"/>
      <c r="T17" s="627" t="s">
        <v>119</v>
      </c>
      <c r="U17" s="639"/>
      <c r="V17" s="640"/>
      <c r="W17" s="580" t="s">
        <v>118</v>
      </c>
      <c r="X17" s="581"/>
      <c r="Y17" s="580" t="s">
        <v>120</v>
      </c>
      <c r="Z17" s="581"/>
      <c r="AA17" s="627" t="s">
        <v>121</v>
      </c>
      <c r="AB17" s="628"/>
      <c r="AC17" s="83"/>
      <c r="AD17" s="83"/>
    </row>
    <row r="18" spans="1:39" ht="27" customHeight="1" x14ac:dyDescent="0.25">
      <c r="A18" s="82"/>
      <c r="B18" s="60"/>
      <c r="C18" s="60"/>
      <c r="D18" s="80"/>
      <c r="E18" s="80"/>
      <c r="F18" s="80"/>
      <c r="G18" s="80"/>
      <c r="H18" s="80"/>
      <c r="I18" s="80"/>
      <c r="J18" s="80"/>
      <c r="K18" s="80"/>
      <c r="L18" s="80"/>
      <c r="M18" s="60"/>
      <c r="N18" s="60"/>
      <c r="O18" s="60"/>
      <c r="P18" s="60"/>
      <c r="Q18" s="165"/>
      <c r="R18" s="166"/>
      <c r="S18" s="167"/>
      <c r="T18" s="627"/>
      <c r="U18" s="639"/>
      <c r="V18" s="640"/>
      <c r="W18" s="144"/>
      <c r="X18" s="145"/>
      <c r="Y18" s="144"/>
      <c r="Z18" s="145"/>
      <c r="AA18" s="146"/>
      <c r="AB18" s="147"/>
      <c r="AC18" s="83"/>
      <c r="AD18" s="83"/>
    </row>
    <row r="19" spans="1:39" ht="18" customHeight="1" thickBot="1" x14ac:dyDescent="0.3">
      <c r="A19" s="59"/>
      <c r="B19" s="54"/>
      <c r="C19" s="80"/>
      <c r="D19" s="80"/>
      <c r="E19" s="80"/>
      <c r="F19" s="80"/>
      <c r="G19" s="84"/>
      <c r="H19" s="84"/>
      <c r="I19" s="84"/>
      <c r="J19" s="84"/>
      <c r="K19" s="84"/>
      <c r="L19" s="84"/>
      <c r="M19" s="80"/>
      <c r="N19" s="80"/>
      <c r="O19" s="80"/>
      <c r="P19" s="80"/>
      <c r="Q19" s="651"/>
      <c r="R19" s="645"/>
      <c r="S19" s="646"/>
      <c r="T19" s="644"/>
      <c r="U19" s="645"/>
      <c r="V19" s="646"/>
      <c r="W19" s="619"/>
      <c r="X19" s="620"/>
      <c r="Y19" s="649"/>
      <c r="Z19" s="650"/>
      <c r="AA19" s="629"/>
      <c r="AB19" s="63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398" t="s">
        <v>47</v>
      </c>
      <c r="B21" s="399"/>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1"/>
    </row>
    <row r="22" spans="1:39" ht="15" customHeight="1" x14ac:dyDescent="0.25">
      <c r="A22" s="402" t="s">
        <v>48</v>
      </c>
      <c r="B22" s="404" t="s">
        <v>49</v>
      </c>
      <c r="C22" s="405"/>
      <c r="D22" s="395" t="s">
        <v>122</v>
      </c>
      <c r="E22" s="408"/>
      <c r="F22" s="408"/>
      <c r="G22" s="408"/>
      <c r="H22" s="408"/>
      <c r="I22" s="408"/>
      <c r="J22" s="408"/>
      <c r="K22" s="408"/>
      <c r="L22" s="408"/>
      <c r="M22" s="408"/>
      <c r="N22" s="408"/>
      <c r="O22" s="409"/>
      <c r="P22" s="410" t="s">
        <v>41</v>
      </c>
      <c r="Q22" s="410" t="s">
        <v>51</v>
      </c>
      <c r="R22" s="410"/>
      <c r="S22" s="410"/>
      <c r="T22" s="410"/>
      <c r="U22" s="410"/>
      <c r="V22" s="410"/>
      <c r="W22" s="410"/>
      <c r="X22" s="410"/>
      <c r="Y22" s="410"/>
      <c r="Z22" s="410"/>
      <c r="AA22" s="410"/>
      <c r="AB22" s="411"/>
    </row>
    <row r="23" spans="1:39" ht="27" customHeight="1" x14ac:dyDescent="0.25">
      <c r="A23" s="403"/>
      <c r="B23" s="406"/>
      <c r="C23" s="407"/>
      <c r="D23" s="88" t="s">
        <v>30</v>
      </c>
      <c r="E23" s="88" t="s">
        <v>31</v>
      </c>
      <c r="F23" s="88" t="s">
        <v>32</v>
      </c>
      <c r="G23" s="88" t="s">
        <v>33</v>
      </c>
      <c r="H23" s="88" t="s">
        <v>8</v>
      </c>
      <c r="I23" s="88" t="s">
        <v>34</v>
      </c>
      <c r="J23" s="88" t="s">
        <v>35</v>
      </c>
      <c r="K23" s="88" t="s">
        <v>36</v>
      </c>
      <c r="L23" s="88" t="s">
        <v>37</v>
      </c>
      <c r="M23" s="88" t="s">
        <v>38</v>
      </c>
      <c r="N23" s="88" t="s">
        <v>39</v>
      </c>
      <c r="O23" s="88" t="s">
        <v>40</v>
      </c>
      <c r="P23" s="409"/>
      <c r="Q23" s="410"/>
      <c r="R23" s="410"/>
      <c r="S23" s="410"/>
      <c r="T23" s="410"/>
      <c r="U23" s="410"/>
      <c r="V23" s="410"/>
      <c r="W23" s="410"/>
      <c r="X23" s="410"/>
      <c r="Y23" s="410"/>
      <c r="Z23" s="410"/>
      <c r="AA23" s="410"/>
      <c r="AB23" s="411"/>
    </row>
    <row r="24" spans="1:39" ht="42" customHeight="1" thickBot="1" x14ac:dyDescent="0.3">
      <c r="A24" s="85"/>
      <c r="B24" s="412"/>
      <c r="C24" s="413"/>
      <c r="D24" s="89"/>
      <c r="E24" s="89"/>
      <c r="F24" s="89"/>
      <c r="G24" s="89"/>
      <c r="H24" s="89"/>
      <c r="I24" s="89"/>
      <c r="J24" s="89"/>
      <c r="K24" s="89"/>
      <c r="L24" s="89"/>
      <c r="M24" s="89"/>
      <c r="N24" s="89"/>
      <c r="O24" s="89"/>
      <c r="P24" s="86">
        <f>SUM(D24:O24)</f>
        <v>0</v>
      </c>
      <c r="Q24" s="414" t="s">
        <v>123</v>
      </c>
      <c r="R24" s="414"/>
      <c r="S24" s="414"/>
      <c r="T24" s="414"/>
      <c r="U24" s="414"/>
      <c r="V24" s="414"/>
      <c r="W24" s="414"/>
      <c r="X24" s="414"/>
      <c r="Y24" s="414"/>
      <c r="Z24" s="414"/>
      <c r="AA24" s="414"/>
      <c r="AB24" s="415"/>
    </row>
    <row r="25" spans="1:39" ht="21.95" customHeight="1" x14ac:dyDescent="0.25">
      <c r="A25" s="324" t="s">
        <v>53</v>
      </c>
      <c r="B25" s="325"/>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6"/>
    </row>
    <row r="26" spans="1:39" ht="23.1" customHeight="1" x14ac:dyDescent="0.25">
      <c r="A26" s="394" t="s">
        <v>54</v>
      </c>
      <c r="B26" s="410" t="s">
        <v>55</v>
      </c>
      <c r="C26" s="410" t="s">
        <v>49</v>
      </c>
      <c r="D26" s="410" t="s">
        <v>56</v>
      </c>
      <c r="E26" s="410"/>
      <c r="F26" s="410"/>
      <c r="G26" s="410"/>
      <c r="H26" s="410"/>
      <c r="I26" s="410"/>
      <c r="J26" s="410"/>
      <c r="K26" s="410"/>
      <c r="L26" s="410"/>
      <c r="M26" s="410"/>
      <c r="N26" s="410"/>
      <c r="O26" s="410"/>
      <c r="P26" s="410"/>
      <c r="Q26" s="410" t="s">
        <v>57</v>
      </c>
      <c r="R26" s="410"/>
      <c r="S26" s="410"/>
      <c r="T26" s="410"/>
      <c r="U26" s="410"/>
      <c r="V26" s="410"/>
      <c r="W26" s="410"/>
      <c r="X26" s="410"/>
      <c r="Y26" s="410"/>
      <c r="Z26" s="410"/>
      <c r="AA26" s="410"/>
      <c r="AB26" s="411"/>
      <c r="AE26" s="87"/>
      <c r="AF26" s="87"/>
      <c r="AG26" s="87"/>
      <c r="AH26" s="87"/>
      <c r="AI26" s="87"/>
      <c r="AJ26" s="87"/>
      <c r="AK26" s="87"/>
      <c r="AL26" s="87"/>
      <c r="AM26" s="87"/>
    </row>
    <row r="27" spans="1:39" ht="23.1" customHeight="1" x14ac:dyDescent="0.25">
      <c r="A27" s="394"/>
      <c r="B27" s="410"/>
      <c r="C27" s="416"/>
      <c r="D27" s="88" t="s">
        <v>30</v>
      </c>
      <c r="E27" s="88" t="s">
        <v>31</v>
      </c>
      <c r="F27" s="88" t="s">
        <v>32</v>
      </c>
      <c r="G27" s="88" t="s">
        <v>33</v>
      </c>
      <c r="H27" s="88" t="s">
        <v>8</v>
      </c>
      <c r="I27" s="88" t="s">
        <v>34</v>
      </c>
      <c r="J27" s="88" t="s">
        <v>35</v>
      </c>
      <c r="K27" s="88" t="s">
        <v>36</v>
      </c>
      <c r="L27" s="88" t="s">
        <v>37</v>
      </c>
      <c r="M27" s="88" t="s">
        <v>38</v>
      </c>
      <c r="N27" s="88" t="s">
        <v>39</v>
      </c>
      <c r="O27" s="88" t="s">
        <v>40</v>
      </c>
      <c r="P27" s="88" t="s">
        <v>41</v>
      </c>
      <c r="Q27" s="406" t="s">
        <v>124</v>
      </c>
      <c r="R27" s="417"/>
      <c r="S27" s="417"/>
      <c r="T27" s="407"/>
      <c r="U27" s="406" t="s">
        <v>60</v>
      </c>
      <c r="V27" s="417"/>
      <c r="W27" s="417"/>
      <c r="X27" s="407"/>
      <c r="Y27" s="406" t="s">
        <v>61</v>
      </c>
      <c r="Z27" s="417"/>
      <c r="AA27" s="417"/>
      <c r="AB27" s="418"/>
      <c r="AE27" s="87"/>
      <c r="AF27" s="87"/>
      <c r="AG27" s="87"/>
      <c r="AH27" s="87"/>
      <c r="AI27" s="87"/>
      <c r="AJ27" s="87"/>
      <c r="AK27" s="87"/>
      <c r="AL27" s="87"/>
      <c r="AM27" s="87"/>
    </row>
    <row r="28" spans="1:39" ht="33" customHeight="1" x14ac:dyDescent="0.25">
      <c r="A28" s="431"/>
      <c r="B28" s="654"/>
      <c r="C28" s="90" t="s">
        <v>62</v>
      </c>
      <c r="D28" s="89"/>
      <c r="E28" s="89"/>
      <c r="F28" s="89"/>
      <c r="G28" s="89"/>
      <c r="H28" s="89"/>
      <c r="I28" s="89"/>
      <c r="J28" s="89"/>
      <c r="K28" s="89"/>
      <c r="L28" s="89"/>
      <c r="M28" s="89"/>
      <c r="N28" s="89"/>
      <c r="O28" s="89"/>
      <c r="P28" s="163">
        <f>SUM(D28:O28)</f>
        <v>0</v>
      </c>
      <c r="Q28" s="631" t="s">
        <v>125</v>
      </c>
      <c r="R28" s="632"/>
      <c r="S28" s="632"/>
      <c r="T28" s="633"/>
      <c r="U28" s="631" t="s">
        <v>126</v>
      </c>
      <c r="V28" s="632"/>
      <c r="W28" s="632"/>
      <c r="X28" s="633"/>
      <c r="Y28" s="631" t="s">
        <v>127</v>
      </c>
      <c r="Z28" s="632"/>
      <c r="AA28" s="632"/>
      <c r="AB28" s="637"/>
      <c r="AE28" s="87"/>
      <c r="AF28" s="87"/>
      <c r="AG28" s="87"/>
      <c r="AH28" s="87"/>
      <c r="AI28" s="87"/>
      <c r="AJ28" s="87"/>
      <c r="AK28" s="87"/>
      <c r="AL28" s="87"/>
      <c r="AM28" s="87"/>
    </row>
    <row r="29" spans="1:39" ht="33.950000000000003" customHeight="1" thickBot="1" x14ac:dyDescent="0.3">
      <c r="A29" s="432"/>
      <c r="B29" s="434"/>
      <c r="C29" s="91" t="s">
        <v>66</v>
      </c>
      <c r="D29" s="92"/>
      <c r="E29" s="92"/>
      <c r="F29" s="92"/>
      <c r="G29" s="93"/>
      <c r="H29" s="93"/>
      <c r="I29" s="93"/>
      <c r="J29" s="93"/>
      <c r="K29" s="93"/>
      <c r="L29" s="93"/>
      <c r="M29" s="93"/>
      <c r="N29" s="93"/>
      <c r="O29" s="93"/>
      <c r="P29" s="164">
        <f>SUM(D29:O29)</f>
        <v>0</v>
      </c>
      <c r="Q29" s="634"/>
      <c r="R29" s="635"/>
      <c r="S29" s="635"/>
      <c r="T29" s="636"/>
      <c r="U29" s="634"/>
      <c r="V29" s="635"/>
      <c r="W29" s="635"/>
      <c r="X29" s="636"/>
      <c r="Y29" s="634"/>
      <c r="Z29" s="635"/>
      <c r="AA29" s="635"/>
      <c r="AB29" s="638"/>
      <c r="AC29" s="49"/>
      <c r="AE29" s="87"/>
      <c r="AF29" s="87"/>
      <c r="AG29" s="87"/>
      <c r="AH29" s="87"/>
      <c r="AI29" s="87"/>
      <c r="AJ29" s="87"/>
      <c r="AK29" s="87"/>
      <c r="AL29" s="87"/>
      <c r="AM29" s="87"/>
    </row>
    <row r="30" spans="1:39" ht="26.1" customHeight="1" x14ac:dyDescent="0.25">
      <c r="A30" s="392" t="s">
        <v>67</v>
      </c>
      <c r="B30" s="425" t="s">
        <v>68</v>
      </c>
      <c r="C30" s="427" t="s">
        <v>69</v>
      </c>
      <c r="D30" s="427"/>
      <c r="E30" s="427"/>
      <c r="F30" s="427"/>
      <c r="G30" s="427"/>
      <c r="H30" s="427"/>
      <c r="I30" s="427"/>
      <c r="J30" s="427"/>
      <c r="K30" s="427"/>
      <c r="L30" s="427"/>
      <c r="M30" s="427"/>
      <c r="N30" s="427"/>
      <c r="O30" s="427"/>
      <c r="P30" s="427"/>
      <c r="Q30" s="393" t="s">
        <v>70</v>
      </c>
      <c r="R30" s="428"/>
      <c r="S30" s="428"/>
      <c r="T30" s="428"/>
      <c r="U30" s="428"/>
      <c r="V30" s="428"/>
      <c r="W30" s="428"/>
      <c r="X30" s="428"/>
      <c r="Y30" s="428"/>
      <c r="Z30" s="428"/>
      <c r="AA30" s="428"/>
      <c r="AB30" s="429"/>
      <c r="AE30" s="87"/>
      <c r="AF30" s="87"/>
      <c r="AG30" s="87"/>
      <c r="AH30" s="87"/>
      <c r="AI30" s="87"/>
      <c r="AJ30" s="87"/>
      <c r="AK30" s="87"/>
      <c r="AL30" s="87"/>
      <c r="AM30" s="87"/>
    </row>
    <row r="31" spans="1:39" ht="26.1" customHeight="1" x14ac:dyDescent="0.25">
      <c r="A31" s="394"/>
      <c r="B31" s="426"/>
      <c r="C31" s="88" t="s">
        <v>71</v>
      </c>
      <c r="D31" s="88" t="s">
        <v>72</v>
      </c>
      <c r="E31" s="88" t="s">
        <v>73</v>
      </c>
      <c r="F31" s="88" t="s">
        <v>74</v>
      </c>
      <c r="G31" s="88" t="s">
        <v>75</v>
      </c>
      <c r="H31" s="88" t="s">
        <v>76</v>
      </c>
      <c r="I31" s="88" t="s">
        <v>77</v>
      </c>
      <c r="J31" s="88" t="s">
        <v>78</v>
      </c>
      <c r="K31" s="88" t="s">
        <v>79</v>
      </c>
      <c r="L31" s="88" t="s">
        <v>80</v>
      </c>
      <c r="M31" s="88" t="s">
        <v>81</v>
      </c>
      <c r="N31" s="88" t="s">
        <v>82</v>
      </c>
      <c r="O31" s="88" t="s">
        <v>83</v>
      </c>
      <c r="P31" s="88" t="s">
        <v>84</v>
      </c>
      <c r="Q31" s="395" t="s">
        <v>85</v>
      </c>
      <c r="R31" s="408"/>
      <c r="S31" s="408"/>
      <c r="T31" s="408"/>
      <c r="U31" s="408"/>
      <c r="V31" s="408"/>
      <c r="W31" s="408"/>
      <c r="X31" s="408"/>
      <c r="Y31" s="408"/>
      <c r="Z31" s="408"/>
      <c r="AA31" s="408"/>
      <c r="AB31" s="430"/>
      <c r="AE31" s="94"/>
      <c r="AF31" s="94"/>
      <c r="AG31" s="94"/>
      <c r="AH31" s="94"/>
      <c r="AI31" s="94"/>
      <c r="AJ31" s="94"/>
      <c r="AK31" s="94"/>
      <c r="AL31" s="94"/>
      <c r="AM31" s="94"/>
    </row>
    <row r="32" spans="1:39" ht="28.5" customHeight="1" x14ac:dyDescent="0.25">
      <c r="A32" s="452"/>
      <c r="B32" s="453"/>
      <c r="C32" s="90" t="s">
        <v>62</v>
      </c>
      <c r="D32" s="95"/>
      <c r="E32" s="95"/>
      <c r="F32" s="95"/>
      <c r="G32" s="95"/>
      <c r="H32" s="95"/>
      <c r="I32" s="95"/>
      <c r="J32" s="95"/>
      <c r="K32" s="95"/>
      <c r="L32" s="95"/>
      <c r="M32" s="95"/>
      <c r="N32" s="95"/>
      <c r="O32" s="95"/>
      <c r="P32" s="96">
        <f t="shared" ref="P32:P39" si="0">SUM(D32:O32)</f>
        <v>0</v>
      </c>
      <c r="Q32" s="597" t="s">
        <v>128</v>
      </c>
      <c r="R32" s="598"/>
      <c r="S32" s="598"/>
      <c r="T32" s="598"/>
      <c r="U32" s="598"/>
      <c r="V32" s="598"/>
      <c r="W32" s="598"/>
      <c r="X32" s="598"/>
      <c r="Y32" s="598"/>
      <c r="Z32" s="598"/>
      <c r="AA32" s="598"/>
      <c r="AB32" s="599"/>
      <c r="AC32" s="97"/>
      <c r="AE32" s="98"/>
      <c r="AF32" s="98"/>
      <c r="AG32" s="98"/>
      <c r="AH32" s="98"/>
      <c r="AI32" s="98"/>
      <c r="AJ32" s="98"/>
      <c r="AK32" s="98"/>
      <c r="AL32" s="98"/>
      <c r="AM32" s="98"/>
    </row>
    <row r="33" spans="1:29" ht="28.5" customHeight="1" x14ac:dyDescent="0.25">
      <c r="A33" s="447"/>
      <c r="B33" s="454"/>
      <c r="C33" s="99" t="s">
        <v>66</v>
      </c>
      <c r="D33" s="100"/>
      <c r="E33" s="100"/>
      <c r="F33" s="100"/>
      <c r="G33" s="100"/>
      <c r="H33" s="100"/>
      <c r="I33" s="100"/>
      <c r="J33" s="100"/>
      <c r="K33" s="100"/>
      <c r="L33" s="100"/>
      <c r="M33" s="100"/>
      <c r="N33" s="100"/>
      <c r="O33" s="100"/>
      <c r="P33" s="101">
        <f t="shared" si="0"/>
        <v>0</v>
      </c>
      <c r="Q33" s="600"/>
      <c r="R33" s="601"/>
      <c r="S33" s="601"/>
      <c r="T33" s="601"/>
      <c r="U33" s="601"/>
      <c r="V33" s="601"/>
      <c r="W33" s="601"/>
      <c r="X33" s="601"/>
      <c r="Y33" s="601"/>
      <c r="Z33" s="601"/>
      <c r="AA33" s="601"/>
      <c r="AB33" s="602"/>
      <c r="AC33" s="97"/>
    </row>
    <row r="34" spans="1:29" ht="28.5" customHeight="1" x14ac:dyDescent="0.25">
      <c r="A34" s="447"/>
      <c r="B34" s="460"/>
      <c r="C34" s="102" t="s">
        <v>62</v>
      </c>
      <c r="D34" s="103"/>
      <c r="E34" s="103"/>
      <c r="F34" s="103"/>
      <c r="G34" s="103"/>
      <c r="H34" s="103"/>
      <c r="I34" s="103"/>
      <c r="J34" s="103"/>
      <c r="K34" s="103"/>
      <c r="L34" s="103"/>
      <c r="M34" s="103"/>
      <c r="N34" s="103"/>
      <c r="O34" s="103"/>
      <c r="P34" s="101">
        <f t="shared" si="0"/>
        <v>0</v>
      </c>
      <c r="Q34" s="621"/>
      <c r="R34" s="622"/>
      <c r="S34" s="622"/>
      <c r="T34" s="622"/>
      <c r="U34" s="622"/>
      <c r="V34" s="622"/>
      <c r="W34" s="622"/>
      <c r="X34" s="622"/>
      <c r="Y34" s="622"/>
      <c r="Z34" s="622"/>
      <c r="AA34" s="622"/>
      <c r="AB34" s="623"/>
      <c r="AC34" s="97"/>
    </row>
    <row r="35" spans="1:29" ht="28.5" customHeight="1" x14ac:dyDescent="0.25">
      <c r="A35" s="447"/>
      <c r="B35" s="454"/>
      <c r="C35" s="99" t="s">
        <v>66</v>
      </c>
      <c r="D35" s="100"/>
      <c r="E35" s="100"/>
      <c r="F35" s="100"/>
      <c r="G35" s="100"/>
      <c r="H35" s="100"/>
      <c r="I35" s="100"/>
      <c r="J35" s="100"/>
      <c r="K35" s="100"/>
      <c r="L35" s="104"/>
      <c r="M35" s="104"/>
      <c r="N35" s="104"/>
      <c r="O35" s="104"/>
      <c r="P35" s="101">
        <f t="shared" si="0"/>
        <v>0</v>
      </c>
      <c r="Q35" s="624"/>
      <c r="R35" s="625"/>
      <c r="S35" s="625"/>
      <c r="T35" s="625"/>
      <c r="U35" s="625"/>
      <c r="V35" s="625"/>
      <c r="W35" s="625"/>
      <c r="X35" s="625"/>
      <c r="Y35" s="625"/>
      <c r="Z35" s="625"/>
      <c r="AA35" s="625"/>
      <c r="AB35" s="626"/>
      <c r="AC35" s="97"/>
    </row>
    <row r="36" spans="1:29" ht="28.5" customHeight="1" x14ac:dyDescent="0.25">
      <c r="A36" s="655"/>
      <c r="B36" s="460"/>
      <c r="C36" s="102" t="s">
        <v>62</v>
      </c>
      <c r="D36" s="103"/>
      <c r="E36" s="103"/>
      <c r="F36" s="103"/>
      <c r="G36" s="103"/>
      <c r="H36" s="103"/>
      <c r="I36" s="103"/>
      <c r="J36" s="103"/>
      <c r="K36" s="103"/>
      <c r="L36" s="103"/>
      <c r="M36" s="103"/>
      <c r="N36" s="103"/>
      <c r="O36" s="103"/>
      <c r="P36" s="101">
        <f t="shared" si="0"/>
        <v>0</v>
      </c>
      <c r="Q36" s="621"/>
      <c r="R36" s="622"/>
      <c r="S36" s="622"/>
      <c r="T36" s="622"/>
      <c r="U36" s="622"/>
      <c r="V36" s="622"/>
      <c r="W36" s="622"/>
      <c r="X36" s="622"/>
      <c r="Y36" s="622"/>
      <c r="Z36" s="622"/>
      <c r="AA36" s="622"/>
      <c r="AB36" s="623"/>
      <c r="AC36" s="97"/>
    </row>
    <row r="37" spans="1:29" ht="28.5" customHeight="1" x14ac:dyDescent="0.25">
      <c r="A37" s="656"/>
      <c r="B37" s="454"/>
      <c r="C37" s="99" t="s">
        <v>66</v>
      </c>
      <c r="D37" s="100"/>
      <c r="E37" s="100"/>
      <c r="F37" s="100"/>
      <c r="G37" s="100"/>
      <c r="H37" s="100"/>
      <c r="I37" s="100"/>
      <c r="J37" s="100"/>
      <c r="K37" s="100"/>
      <c r="L37" s="104"/>
      <c r="M37" s="104"/>
      <c r="N37" s="104"/>
      <c r="O37" s="104"/>
      <c r="P37" s="101">
        <f t="shared" si="0"/>
        <v>0</v>
      </c>
      <c r="Q37" s="624"/>
      <c r="R37" s="625"/>
      <c r="S37" s="625"/>
      <c r="T37" s="625"/>
      <c r="U37" s="625"/>
      <c r="V37" s="625"/>
      <c r="W37" s="625"/>
      <c r="X37" s="625"/>
      <c r="Y37" s="625"/>
      <c r="Z37" s="625"/>
      <c r="AA37" s="625"/>
      <c r="AB37" s="626"/>
      <c r="AC37" s="97"/>
    </row>
    <row r="38" spans="1:29" ht="28.5" customHeight="1" x14ac:dyDescent="0.25">
      <c r="A38" s="613"/>
      <c r="B38" s="460"/>
      <c r="C38" s="102" t="s">
        <v>62</v>
      </c>
      <c r="D38" s="103"/>
      <c r="E38" s="103"/>
      <c r="F38" s="103"/>
      <c r="G38" s="103"/>
      <c r="H38" s="103"/>
      <c r="I38" s="103"/>
      <c r="J38" s="103"/>
      <c r="K38" s="103"/>
      <c r="L38" s="103"/>
      <c r="M38" s="103"/>
      <c r="N38" s="103"/>
      <c r="O38" s="103"/>
      <c r="P38" s="101">
        <f t="shared" si="0"/>
        <v>0</v>
      </c>
      <c r="Q38" s="621"/>
      <c r="R38" s="622"/>
      <c r="S38" s="622"/>
      <c r="T38" s="622"/>
      <c r="U38" s="622"/>
      <c r="V38" s="622"/>
      <c r="W38" s="622"/>
      <c r="X38" s="622"/>
      <c r="Y38" s="622"/>
      <c r="Z38" s="622"/>
      <c r="AA38" s="622"/>
      <c r="AB38" s="623"/>
      <c r="AC38" s="97"/>
    </row>
    <row r="39" spans="1:29" ht="28.5" customHeight="1" thickBot="1" x14ac:dyDescent="0.3">
      <c r="A39" s="614"/>
      <c r="B39" s="465"/>
      <c r="C39" s="91" t="s">
        <v>66</v>
      </c>
      <c r="D39" s="105"/>
      <c r="E39" s="105"/>
      <c r="F39" s="105"/>
      <c r="G39" s="105"/>
      <c r="H39" s="105"/>
      <c r="I39" s="105"/>
      <c r="J39" s="105"/>
      <c r="K39" s="105"/>
      <c r="L39" s="106"/>
      <c r="M39" s="106"/>
      <c r="N39" s="106"/>
      <c r="O39" s="106"/>
      <c r="P39" s="107">
        <f t="shared" si="0"/>
        <v>0</v>
      </c>
      <c r="Q39" s="641"/>
      <c r="R39" s="642"/>
      <c r="S39" s="642"/>
      <c r="T39" s="642"/>
      <c r="U39" s="642"/>
      <c r="V39" s="642"/>
      <c r="W39" s="642"/>
      <c r="X39" s="642"/>
      <c r="Y39" s="642"/>
      <c r="Z39" s="642"/>
      <c r="AA39" s="642"/>
      <c r="AB39" s="643"/>
      <c r="AC39" s="97"/>
    </row>
    <row r="40" spans="1:29" x14ac:dyDescent="0.25">
      <c r="A40" s="50" t="s">
        <v>95</v>
      </c>
    </row>
  </sheetData>
  <mergeCells count="86">
    <mergeCell ref="A36:A37"/>
    <mergeCell ref="B32:B33"/>
    <mergeCell ref="B30:B31"/>
    <mergeCell ref="B34:B35"/>
    <mergeCell ref="B36:B37"/>
    <mergeCell ref="A32:A33"/>
    <mergeCell ref="A30:A31"/>
    <mergeCell ref="A34:A35"/>
    <mergeCell ref="Q17:S17"/>
    <mergeCell ref="A26:A27"/>
    <mergeCell ref="C26:C27"/>
    <mergeCell ref="A22:A23"/>
    <mergeCell ref="A28:A29"/>
    <mergeCell ref="A25:AB25"/>
    <mergeCell ref="D26:P26"/>
    <mergeCell ref="Q24:AB24"/>
    <mergeCell ref="B26:B27"/>
    <mergeCell ref="Q28:T29"/>
    <mergeCell ref="Q26:AB26"/>
    <mergeCell ref="B28:B29"/>
    <mergeCell ref="B24:C24"/>
    <mergeCell ref="B22:C23"/>
    <mergeCell ref="B38:B39"/>
    <mergeCell ref="C13:Q13"/>
    <mergeCell ref="Q22:AB23"/>
    <mergeCell ref="C7:K9"/>
    <mergeCell ref="Q38:AB39"/>
    <mergeCell ref="U27:X27"/>
    <mergeCell ref="Q36:AB37"/>
    <mergeCell ref="T19:V19"/>
    <mergeCell ref="Q27:T27"/>
    <mergeCell ref="C12:Z12"/>
    <mergeCell ref="W16:AB16"/>
    <mergeCell ref="T17:V17"/>
    <mergeCell ref="Y19:Z19"/>
    <mergeCell ref="Y17:Z17"/>
    <mergeCell ref="P22:P23"/>
    <mergeCell ref="Q19:S19"/>
    <mergeCell ref="A38:A39"/>
    <mergeCell ref="V13:Y13"/>
    <mergeCell ref="Q15:AB15"/>
    <mergeCell ref="AA13:AB13"/>
    <mergeCell ref="W19:X19"/>
    <mergeCell ref="Y27:AB27"/>
    <mergeCell ref="Q31:AB31"/>
    <mergeCell ref="Q34:AB35"/>
    <mergeCell ref="A21:AB21"/>
    <mergeCell ref="AA17:AB17"/>
    <mergeCell ref="C30:P30"/>
    <mergeCell ref="AA19:AB19"/>
    <mergeCell ref="U28:X29"/>
    <mergeCell ref="Y28:AB29"/>
    <mergeCell ref="T18:V18"/>
    <mergeCell ref="D22:O22"/>
    <mergeCell ref="B2:Y2"/>
    <mergeCell ref="B3:Y4"/>
    <mergeCell ref="Q32:AB33"/>
    <mergeCell ref="Q30:AB30"/>
    <mergeCell ref="C15:C16"/>
    <mergeCell ref="W11:X11"/>
    <mergeCell ref="A13:B13"/>
    <mergeCell ref="C11:K11"/>
    <mergeCell ref="S13:T13"/>
    <mergeCell ref="A1:A4"/>
    <mergeCell ref="Z2:AB2"/>
    <mergeCell ref="Z4:AB4"/>
    <mergeCell ref="R7:T9"/>
    <mergeCell ref="A15:B16"/>
    <mergeCell ref="A7:B9"/>
    <mergeCell ref="R11:V11"/>
    <mergeCell ref="Z1:AB1"/>
    <mergeCell ref="AA8:AB8"/>
    <mergeCell ref="AA9:AB9"/>
    <mergeCell ref="W17:X17"/>
    <mergeCell ref="B1:Y1"/>
    <mergeCell ref="AA7:AB7"/>
    <mergeCell ref="Y9:Z9"/>
    <mergeCell ref="Z3:AB3"/>
    <mergeCell ref="Y8:Z8"/>
    <mergeCell ref="Y7:Z7"/>
    <mergeCell ref="U7:V9"/>
    <mergeCell ref="W7:X9"/>
    <mergeCell ref="A11:B11"/>
    <mergeCell ref="Y11:AB11"/>
    <mergeCell ref="Q16:V16"/>
    <mergeCell ref="M11:Q11"/>
  </mergeCells>
  <dataValidations count="2">
    <dataValidation type="textLength" operator="lessThanOrEqual" allowBlank="1" showInputMessage="1" showErrorMessage="1" errorTitle="Máximo 2.000 caracteres" error="Máximo 2.000 caracteres" promptTitle="2.000 caracteres" sqref="Q24:AB24" xr:uid="{00000000-0002-0000-0300-000000000000}">
      <formula1>2000</formula1>
    </dataValidation>
    <dataValidation type="textLength" operator="lessThanOrEqual" allowBlank="1" showInputMessage="1" showErrorMessage="1" errorTitle="Máximo 2.000 caracteres" error="Máximo 2.000 caracteres" sqref="Q32:AB39 Q28 U28 Y28" xr:uid="{00000000-0002-0000-03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6"/>
  <sheetViews>
    <sheetView showGridLines="0" topLeftCell="A35" zoomScale="60" zoomScaleNormal="60" workbookViewId="0">
      <selection activeCell="F41" sqref="F41"/>
    </sheetView>
  </sheetViews>
  <sheetFormatPr baseColWidth="10" defaultColWidth="10.85546875" defaultRowHeight="15" x14ac:dyDescent="0.25"/>
  <cols>
    <col min="1" max="1" width="38.42578125" style="50" customWidth="1"/>
    <col min="2" max="2" width="15.42578125" style="50" customWidth="1"/>
    <col min="3" max="14" width="20.7109375" style="50" customWidth="1"/>
    <col min="15" max="15" width="16.140625" style="50" customWidth="1"/>
    <col min="16" max="27" width="18.140625" style="50" customWidth="1"/>
    <col min="28" max="28" width="22.7109375" style="50" customWidth="1"/>
    <col min="29" max="29" width="19" style="50" customWidth="1"/>
    <col min="30" max="30" width="19.42578125" style="50" customWidth="1"/>
    <col min="31" max="31" width="6.28515625" style="50" bestFit="1" customWidth="1"/>
    <col min="32" max="32" width="22.855468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85546875" style="50"/>
    <col min="41" max="41" width="18.42578125" style="50" bestFit="1" customWidth="1"/>
    <col min="42" max="42" width="16.140625" style="50" customWidth="1"/>
    <col min="43" max="16384" width="10.85546875" style="50"/>
  </cols>
  <sheetData>
    <row r="1" spans="1:30" ht="32.25" customHeight="1" thickBot="1" x14ac:dyDescent="0.3">
      <c r="A1" s="304"/>
      <c r="B1" s="307" t="s">
        <v>0</v>
      </c>
      <c r="C1" s="308"/>
      <c r="D1" s="308"/>
      <c r="E1" s="308"/>
      <c r="F1" s="308"/>
      <c r="G1" s="308"/>
      <c r="H1" s="308"/>
      <c r="I1" s="308"/>
      <c r="J1" s="308"/>
      <c r="K1" s="308"/>
      <c r="L1" s="308"/>
      <c r="M1" s="308"/>
      <c r="N1" s="308"/>
      <c r="O1" s="308"/>
      <c r="P1" s="308"/>
      <c r="Q1" s="308"/>
      <c r="R1" s="308"/>
      <c r="S1" s="308"/>
      <c r="T1" s="308"/>
      <c r="U1" s="308"/>
      <c r="V1" s="308"/>
      <c r="W1" s="308"/>
      <c r="X1" s="308"/>
      <c r="Y1" s="308"/>
      <c r="Z1" s="308"/>
      <c r="AA1" s="309"/>
      <c r="AB1" s="318" t="s">
        <v>1</v>
      </c>
      <c r="AC1" s="319"/>
      <c r="AD1" s="320"/>
    </row>
    <row r="2" spans="1:30" ht="30.75" customHeight="1" thickBot="1" x14ac:dyDescent="0.3">
      <c r="A2" s="305"/>
      <c r="B2" s="307" t="s">
        <v>2</v>
      </c>
      <c r="C2" s="308"/>
      <c r="D2" s="308"/>
      <c r="E2" s="308"/>
      <c r="F2" s="308"/>
      <c r="G2" s="308"/>
      <c r="H2" s="308"/>
      <c r="I2" s="308"/>
      <c r="J2" s="308"/>
      <c r="K2" s="308"/>
      <c r="L2" s="308"/>
      <c r="M2" s="308"/>
      <c r="N2" s="308"/>
      <c r="O2" s="308"/>
      <c r="P2" s="308"/>
      <c r="Q2" s="308"/>
      <c r="R2" s="308"/>
      <c r="S2" s="308"/>
      <c r="T2" s="308"/>
      <c r="U2" s="308"/>
      <c r="V2" s="308"/>
      <c r="W2" s="308"/>
      <c r="X2" s="308"/>
      <c r="Y2" s="308"/>
      <c r="Z2" s="308"/>
      <c r="AA2" s="309"/>
      <c r="AB2" s="321" t="s">
        <v>3</v>
      </c>
      <c r="AC2" s="322"/>
      <c r="AD2" s="323"/>
    </row>
    <row r="3" spans="1:30" ht="24" customHeight="1" x14ac:dyDescent="0.25">
      <c r="A3" s="305"/>
      <c r="B3" s="324" t="s">
        <v>4</v>
      </c>
      <c r="C3" s="325"/>
      <c r="D3" s="325"/>
      <c r="E3" s="325"/>
      <c r="F3" s="325"/>
      <c r="G3" s="325"/>
      <c r="H3" s="325"/>
      <c r="I3" s="325"/>
      <c r="J3" s="325"/>
      <c r="K3" s="325"/>
      <c r="L3" s="325"/>
      <c r="M3" s="325"/>
      <c r="N3" s="325"/>
      <c r="O3" s="325"/>
      <c r="P3" s="325"/>
      <c r="Q3" s="325"/>
      <c r="R3" s="325"/>
      <c r="S3" s="325"/>
      <c r="T3" s="325"/>
      <c r="U3" s="325"/>
      <c r="V3" s="325"/>
      <c r="W3" s="325"/>
      <c r="X3" s="325"/>
      <c r="Y3" s="325"/>
      <c r="Z3" s="325"/>
      <c r="AA3" s="326"/>
      <c r="AB3" s="321" t="s">
        <v>5</v>
      </c>
      <c r="AC3" s="322"/>
      <c r="AD3" s="323"/>
    </row>
    <row r="4" spans="1:30" ht="21.95" customHeight="1" thickBot="1" x14ac:dyDescent="0.3">
      <c r="A4" s="306"/>
      <c r="B4" s="327"/>
      <c r="C4" s="328"/>
      <c r="D4" s="328"/>
      <c r="E4" s="328"/>
      <c r="F4" s="328"/>
      <c r="G4" s="328"/>
      <c r="H4" s="328"/>
      <c r="I4" s="328"/>
      <c r="J4" s="328"/>
      <c r="K4" s="328"/>
      <c r="L4" s="328"/>
      <c r="M4" s="328"/>
      <c r="N4" s="328"/>
      <c r="O4" s="328"/>
      <c r="P4" s="328"/>
      <c r="Q4" s="328"/>
      <c r="R4" s="328"/>
      <c r="S4" s="328"/>
      <c r="T4" s="328"/>
      <c r="U4" s="328"/>
      <c r="V4" s="328"/>
      <c r="W4" s="328"/>
      <c r="X4" s="328"/>
      <c r="Y4" s="328"/>
      <c r="Z4" s="328"/>
      <c r="AA4" s="329"/>
      <c r="AB4" s="330" t="s">
        <v>6</v>
      </c>
      <c r="AC4" s="331"/>
      <c r="AD4" s="332"/>
    </row>
    <row r="5" spans="1:30" ht="9" customHeight="1" thickBot="1" x14ac:dyDescent="0.3">
      <c r="A5" s="51"/>
      <c r="B5" s="205"/>
      <c r="C5" s="206"/>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333" t="s">
        <v>7</v>
      </c>
      <c r="B7" s="334"/>
      <c r="C7" s="658" t="s">
        <v>8</v>
      </c>
      <c r="D7" s="333" t="s">
        <v>9</v>
      </c>
      <c r="E7" s="351"/>
      <c r="F7" s="351"/>
      <c r="G7" s="351"/>
      <c r="H7" s="334"/>
      <c r="I7" s="354">
        <v>45082</v>
      </c>
      <c r="J7" s="355"/>
      <c r="K7" s="333" t="s">
        <v>10</v>
      </c>
      <c r="L7" s="334"/>
      <c r="M7" s="316" t="s">
        <v>11</v>
      </c>
      <c r="N7" s="317"/>
      <c r="O7" s="310"/>
      <c r="P7" s="311"/>
      <c r="Q7" s="54"/>
      <c r="R7" s="54"/>
      <c r="S7" s="54"/>
      <c r="T7" s="54"/>
      <c r="U7" s="54"/>
      <c r="V7" s="54"/>
      <c r="W7" s="54"/>
      <c r="X7" s="54"/>
      <c r="Y7" s="54"/>
      <c r="Z7" s="55"/>
      <c r="AA7" s="54"/>
      <c r="AB7" s="54"/>
      <c r="AC7" s="60"/>
      <c r="AD7" s="61"/>
    </row>
    <row r="8" spans="1:30" x14ac:dyDescent="0.25">
      <c r="A8" s="335"/>
      <c r="B8" s="336"/>
      <c r="C8" s="349"/>
      <c r="D8" s="335"/>
      <c r="E8" s="352"/>
      <c r="F8" s="352"/>
      <c r="G8" s="352"/>
      <c r="H8" s="336"/>
      <c r="I8" s="356"/>
      <c r="J8" s="357"/>
      <c r="K8" s="335"/>
      <c r="L8" s="336"/>
      <c r="M8" s="312" t="s">
        <v>12</v>
      </c>
      <c r="N8" s="313"/>
      <c r="O8" s="314"/>
      <c r="P8" s="315"/>
      <c r="Q8" s="54"/>
      <c r="R8" s="54"/>
      <c r="S8" s="54"/>
      <c r="T8" s="54"/>
      <c r="U8" s="54"/>
      <c r="V8" s="54"/>
      <c r="W8" s="54"/>
      <c r="X8" s="54"/>
      <c r="Y8" s="54"/>
      <c r="Z8" s="55"/>
      <c r="AA8" s="54"/>
      <c r="AB8" s="54"/>
      <c r="AC8" s="60"/>
      <c r="AD8" s="61"/>
    </row>
    <row r="9" spans="1:30" ht="15.75" thickBot="1" x14ac:dyDescent="0.3">
      <c r="A9" s="337"/>
      <c r="B9" s="338"/>
      <c r="C9" s="350"/>
      <c r="D9" s="337"/>
      <c r="E9" s="353"/>
      <c r="F9" s="353"/>
      <c r="G9" s="353"/>
      <c r="H9" s="338"/>
      <c r="I9" s="358"/>
      <c r="J9" s="359"/>
      <c r="K9" s="337"/>
      <c r="L9" s="338"/>
      <c r="M9" s="360" t="s">
        <v>13</v>
      </c>
      <c r="N9" s="361"/>
      <c r="O9" s="362" t="s">
        <v>14</v>
      </c>
      <c r="P9" s="363"/>
      <c r="Q9" s="54"/>
      <c r="R9" s="54"/>
      <c r="S9" s="54"/>
      <c r="T9" s="54"/>
      <c r="U9" s="54"/>
      <c r="V9" s="54"/>
      <c r="W9" s="54"/>
      <c r="X9" s="54"/>
      <c r="Y9" s="54"/>
      <c r="Z9" s="55"/>
      <c r="AA9" s="54"/>
      <c r="AB9" s="54"/>
      <c r="AC9" s="60"/>
      <c r="AD9" s="61"/>
    </row>
    <row r="10" spans="1:30" ht="15" customHeight="1" thickBot="1" x14ac:dyDescent="0.3">
      <c r="A10" s="171"/>
      <c r="B10" s="172"/>
      <c r="C10" s="172"/>
      <c r="D10" s="65"/>
      <c r="E10" s="65"/>
      <c r="F10" s="65"/>
      <c r="G10" s="65"/>
      <c r="H10" s="65"/>
      <c r="I10" s="168"/>
      <c r="J10" s="168"/>
      <c r="K10" s="65"/>
      <c r="L10" s="65"/>
      <c r="M10" s="169"/>
      <c r="N10" s="169"/>
      <c r="O10" s="170"/>
      <c r="P10" s="170"/>
      <c r="Q10" s="172"/>
      <c r="R10" s="172"/>
      <c r="S10" s="172"/>
      <c r="T10" s="172"/>
      <c r="U10" s="172"/>
      <c r="V10" s="172"/>
      <c r="W10" s="172"/>
      <c r="X10" s="172"/>
      <c r="Y10" s="172"/>
      <c r="Z10" s="173"/>
      <c r="AA10" s="172"/>
      <c r="AB10" s="172"/>
      <c r="AC10" s="174"/>
      <c r="AD10" s="175"/>
    </row>
    <row r="11" spans="1:30" ht="15" customHeight="1" x14ac:dyDescent="0.25">
      <c r="A11" s="333" t="s">
        <v>15</v>
      </c>
      <c r="B11" s="334"/>
      <c r="C11" s="339" t="s">
        <v>16</v>
      </c>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1"/>
    </row>
    <row r="12" spans="1:30" ht="15" customHeight="1" x14ac:dyDescent="0.25">
      <c r="A12" s="335"/>
      <c r="B12" s="336"/>
      <c r="C12" s="342"/>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4"/>
    </row>
    <row r="13" spans="1:30" ht="15" customHeight="1" thickBot="1" x14ac:dyDescent="0.3">
      <c r="A13" s="337"/>
      <c r="B13" s="338"/>
      <c r="C13" s="345"/>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7"/>
    </row>
    <row r="14" spans="1:30" ht="9" customHeight="1"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3">
      <c r="A15" s="368" t="s">
        <v>17</v>
      </c>
      <c r="B15" s="369"/>
      <c r="C15" s="380" t="s">
        <v>18</v>
      </c>
      <c r="D15" s="381"/>
      <c r="E15" s="381"/>
      <c r="F15" s="381"/>
      <c r="G15" s="381"/>
      <c r="H15" s="381"/>
      <c r="I15" s="381"/>
      <c r="J15" s="381"/>
      <c r="K15" s="382"/>
      <c r="L15" s="373" t="s">
        <v>19</v>
      </c>
      <c r="M15" s="374"/>
      <c r="N15" s="374"/>
      <c r="O15" s="374"/>
      <c r="P15" s="374"/>
      <c r="Q15" s="375"/>
      <c r="R15" s="383" t="s">
        <v>20</v>
      </c>
      <c r="S15" s="384"/>
      <c r="T15" s="384"/>
      <c r="U15" s="384"/>
      <c r="V15" s="384"/>
      <c r="W15" s="384"/>
      <c r="X15" s="385"/>
      <c r="Y15" s="373" t="s">
        <v>21</v>
      </c>
      <c r="Z15" s="375"/>
      <c r="AA15" s="364" t="s">
        <v>22</v>
      </c>
      <c r="AB15" s="365"/>
      <c r="AC15" s="365"/>
      <c r="AD15" s="366"/>
    </row>
    <row r="16" spans="1:30" ht="9" customHeight="1" thickBot="1" x14ac:dyDescent="0.3">
      <c r="A16" s="59"/>
      <c r="B16" s="54"/>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73"/>
      <c r="AD16" s="74"/>
    </row>
    <row r="17" spans="1:41" s="76" customFormat="1" ht="37.5" customHeight="1" thickBot="1" x14ac:dyDescent="0.3">
      <c r="A17" s="368" t="s">
        <v>23</v>
      </c>
      <c r="B17" s="369"/>
      <c r="C17" s="370" t="s">
        <v>129</v>
      </c>
      <c r="D17" s="371"/>
      <c r="E17" s="371"/>
      <c r="F17" s="371"/>
      <c r="G17" s="371"/>
      <c r="H17" s="371"/>
      <c r="I17" s="371"/>
      <c r="J17" s="371"/>
      <c r="K17" s="371"/>
      <c r="L17" s="371"/>
      <c r="M17" s="371"/>
      <c r="N17" s="371"/>
      <c r="O17" s="371"/>
      <c r="P17" s="371"/>
      <c r="Q17" s="372"/>
      <c r="R17" s="373" t="s">
        <v>25</v>
      </c>
      <c r="S17" s="374"/>
      <c r="T17" s="374"/>
      <c r="U17" s="374"/>
      <c r="V17" s="375"/>
      <c r="W17" s="532">
        <v>1</v>
      </c>
      <c r="X17" s="533"/>
      <c r="Y17" s="374" t="s">
        <v>26</v>
      </c>
      <c r="Z17" s="374"/>
      <c r="AA17" s="374"/>
      <c r="AB17" s="375"/>
      <c r="AC17" s="378">
        <v>0.2</v>
      </c>
      <c r="AD17" s="379"/>
    </row>
    <row r="18" spans="1:41" ht="16.5" customHeight="1"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 customHeight="1" thickBot="1" x14ac:dyDescent="0.3">
      <c r="A19" s="373" t="s">
        <v>27</v>
      </c>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5"/>
      <c r="AE19" s="83"/>
      <c r="AF19" s="83"/>
    </row>
    <row r="20" spans="1:41" ht="32.1" customHeight="1" thickBot="1" x14ac:dyDescent="0.3">
      <c r="A20" s="82"/>
      <c r="B20" s="60"/>
      <c r="C20" s="386" t="s">
        <v>28</v>
      </c>
      <c r="D20" s="387"/>
      <c r="E20" s="387"/>
      <c r="F20" s="387"/>
      <c r="G20" s="387"/>
      <c r="H20" s="387"/>
      <c r="I20" s="387"/>
      <c r="J20" s="387"/>
      <c r="K20" s="387"/>
      <c r="L20" s="387"/>
      <c r="M20" s="387"/>
      <c r="N20" s="387"/>
      <c r="O20" s="387"/>
      <c r="P20" s="388"/>
      <c r="Q20" s="389" t="s">
        <v>29</v>
      </c>
      <c r="R20" s="390"/>
      <c r="S20" s="390"/>
      <c r="T20" s="390"/>
      <c r="U20" s="390"/>
      <c r="V20" s="390"/>
      <c r="W20" s="390"/>
      <c r="X20" s="390"/>
      <c r="Y20" s="390"/>
      <c r="Z20" s="390"/>
      <c r="AA20" s="390"/>
      <c r="AB20" s="390"/>
      <c r="AC20" s="390"/>
      <c r="AD20" s="391"/>
      <c r="AE20" s="83"/>
      <c r="AF20" s="83"/>
    </row>
    <row r="21" spans="1:41" ht="32.1" customHeight="1" thickBot="1" x14ac:dyDescent="0.3">
      <c r="A21" s="59"/>
      <c r="B21" s="54"/>
      <c r="C21" s="160" t="s">
        <v>30</v>
      </c>
      <c r="D21" s="161" t="s">
        <v>31</v>
      </c>
      <c r="E21" s="161" t="s">
        <v>32</v>
      </c>
      <c r="F21" s="161" t="s">
        <v>33</v>
      </c>
      <c r="G21" s="161" t="s">
        <v>8</v>
      </c>
      <c r="H21" s="161" t="s">
        <v>34</v>
      </c>
      <c r="I21" s="161" t="s">
        <v>35</v>
      </c>
      <c r="J21" s="161" t="s">
        <v>36</v>
      </c>
      <c r="K21" s="161" t="s">
        <v>37</v>
      </c>
      <c r="L21" s="161" t="s">
        <v>38</v>
      </c>
      <c r="M21" s="161" t="s">
        <v>39</v>
      </c>
      <c r="N21" s="161" t="s">
        <v>40</v>
      </c>
      <c r="O21" s="161" t="s">
        <v>41</v>
      </c>
      <c r="P21" s="162" t="s">
        <v>42</v>
      </c>
      <c r="Q21" s="160" t="s">
        <v>30</v>
      </c>
      <c r="R21" s="161" t="s">
        <v>31</v>
      </c>
      <c r="S21" s="161" t="s">
        <v>32</v>
      </c>
      <c r="T21" s="161" t="s">
        <v>33</v>
      </c>
      <c r="U21" s="161" t="s">
        <v>8</v>
      </c>
      <c r="V21" s="161" t="s">
        <v>34</v>
      </c>
      <c r="W21" s="161" t="s">
        <v>35</v>
      </c>
      <c r="X21" s="161" t="s">
        <v>36</v>
      </c>
      <c r="Y21" s="161" t="s">
        <v>37</v>
      </c>
      <c r="Z21" s="161" t="s">
        <v>38</v>
      </c>
      <c r="AA21" s="161" t="s">
        <v>39</v>
      </c>
      <c r="AB21" s="161" t="s">
        <v>40</v>
      </c>
      <c r="AC21" s="161" t="s">
        <v>41</v>
      </c>
      <c r="AD21" s="162" t="s">
        <v>42</v>
      </c>
      <c r="AE21" s="3"/>
      <c r="AF21" s="3"/>
    </row>
    <row r="22" spans="1:41" ht="32.1" customHeight="1" x14ac:dyDescent="0.25">
      <c r="A22" s="392" t="s">
        <v>43</v>
      </c>
      <c r="B22" s="393"/>
      <c r="C22" s="182">
        <f>5704518-1287344</f>
        <v>4417174</v>
      </c>
      <c r="D22" s="180"/>
      <c r="E22" s="180"/>
      <c r="F22" s="180"/>
      <c r="G22" s="180"/>
      <c r="H22" s="180"/>
      <c r="I22" s="180"/>
      <c r="J22" s="180"/>
      <c r="K22" s="180"/>
      <c r="L22" s="180"/>
      <c r="M22" s="180"/>
      <c r="N22" s="180"/>
      <c r="O22" s="180">
        <f>SUM(C22:N22)</f>
        <v>4417174</v>
      </c>
      <c r="P22" s="183"/>
      <c r="Q22" s="182">
        <v>447476700</v>
      </c>
      <c r="R22" s="180">
        <v>81510000</v>
      </c>
      <c r="S22" s="180"/>
      <c r="T22" s="180"/>
      <c r="U22" s="180">
        <v>2672532</v>
      </c>
      <c r="V22" s="180"/>
      <c r="W22" s="180"/>
      <c r="X22" s="180"/>
      <c r="Y22" s="180"/>
      <c r="Z22" s="180"/>
      <c r="AA22" s="180"/>
      <c r="AB22" s="180"/>
      <c r="AC22" s="180">
        <f>SUM(Q22:AB22)</f>
        <v>531659232</v>
      </c>
      <c r="AD22" s="187"/>
      <c r="AE22" s="3"/>
      <c r="AF22" s="3"/>
    </row>
    <row r="23" spans="1:41" ht="32.1" customHeight="1" x14ac:dyDescent="0.25">
      <c r="A23" s="394" t="s">
        <v>44</v>
      </c>
      <c r="B23" s="395"/>
      <c r="C23" s="177"/>
      <c r="D23" s="176"/>
      <c r="E23" s="176"/>
      <c r="F23" s="176"/>
      <c r="G23" s="176"/>
      <c r="H23" s="176"/>
      <c r="I23" s="176"/>
      <c r="J23" s="176"/>
      <c r="K23" s="176"/>
      <c r="L23" s="176"/>
      <c r="M23" s="176"/>
      <c r="N23" s="176"/>
      <c r="O23" s="176">
        <f>SUM(C23:N23)</f>
        <v>0</v>
      </c>
      <c r="P23" s="195" t="str">
        <f>IFERROR(O23/(SUMIF(C23:N23,"&gt;0",C22:N22))," ")</f>
        <v xml:space="preserve"> </v>
      </c>
      <c r="Q23" s="177">
        <v>369956700</v>
      </c>
      <c r="R23" s="176">
        <v>159030000</v>
      </c>
      <c r="S23" s="176">
        <v>-5203670</v>
      </c>
      <c r="T23" s="176">
        <v>-9158000</v>
      </c>
      <c r="U23" s="176">
        <v>7210200</v>
      </c>
      <c r="V23" s="176"/>
      <c r="W23" s="176"/>
      <c r="X23" s="176"/>
      <c r="Y23" s="176"/>
      <c r="Z23" s="176"/>
      <c r="AA23" s="176"/>
      <c r="AB23" s="176"/>
      <c r="AC23" s="260">
        <f>SUM(Q23:AB23)</f>
        <v>521835230</v>
      </c>
      <c r="AD23" s="185">
        <f>IFERROR(AC23/(SUMIF(Q23:AB23,"&gt;0",Q22:AB22))," ")</f>
        <v>0.98152199490067349</v>
      </c>
      <c r="AE23" s="3"/>
      <c r="AF23" s="3"/>
    </row>
    <row r="24" spans="1:41" ht="32.1" customHeight="1" x14ac:dyDescent="0.25">
      <c r="A24" s="394" t="s">
        <v>45</v>
      </c>
      <c r="B24" s="395"/>
      <c r="C24" s="177">
        <v>812468</v>
      </c>
      <c r="D24" s="176">
        <f>1000000+104706</f>
        <v>1104706</v>
      </c>
      <c r="E24" s="176"/>
      <c r="F24" s="176">
        <v>2500000</v>
      </c>
      <c r="G24" s="176"/>
      <c r="H24" s="176"/>
      <c r="I24" s="176"/>
      <c r="J24" s="176"/>
      <c r="K24" s="176"/>
      <c r="L24" s="176"/>
      <c r="M24" s="176"/>
      <c r="N24" s="176"/>
      <c r="O24" s="260">
        <f>SUM(C24:N24)</f>
        <v>4417174</v>
      </c>
      <c r="P24" s="181"/>
      <c r="Q24" s="177"/>
      <c r="R24" s="176">
        <v>22394800</v>
      </c>
      <c r="S24" s="176">
        <f>38733300+7410000</f>
        <v>46143300</v>
      </c>
      <c r="T24" s="176">
        <f t="shared" ref="T24:AA24" si="0">38733300+7410000</f>
        <v>46143300</v>
      </c>
      <c r="U24" s="176">
        <f t="shared" si="0"/>
        <v>46143300</v>
      </c>
      <c r="V24" s="176">
        <f>38733300+7410000+2672532</f>
        <v>48815832</v>
      </c>
      <c r="W24" s="176">
        <f t="shared" si="0"/>
        <v>46143300</v>
      </c>
      <c r="X24" s="176">
        <f t="shared" si="0"/>
        <v>46143300</v>
      </c>
      <c r="Y24" s="176">
        <f t="shared" si="0"/>
        <v>46143300</v>
      </c>
      <c r="Z24" s="176">
        <f t="shared" si="0"/>
        <v>46143300</v>
      </c>
      <c r="AA24" s="176">
        <f t="shared" si="0"/>
        <v>46143300</v>
      </c>
      <c r="AB24" s="176">
        <f>76482200+14820000</f>
        <v>91302200</v>
      </c>
      <c r="AC24" s="176">
        <f>SUM(Q24:AB24)</f>
        <v>531659232</v>
      </c>
      <c r="AD24" s="185"/>
      <c r="AE24" s="3"/>
      <c r="AF24" s="3"/>
    </row>
    <row r="25" spans="1:41" ht="32.1" customHeight="1" thickBot="1" x14ac:dyDescent="0.3">
      <c r="A25" s="396" t="s">
        <v>46</v>
      </c>
      <c r="B25" s="397"/>
      <c r="C25" s="178">
        <v>866628</v>
      </c>
      <c r="D25" s="179">
        <v>1000000</v>
      </c>
      <c r="E25" s="179">
        <v>50546</v>
      </c>
      <c r="F25" s="179">
        <v>2500000</v>
      </c>
      <c r="G25" s="179"/>
      <c r="H25" s="179"/>
      <c r="I25" s="179"/>
      <c r="J25" s="179"/>
      <c r="K25" s="179"/>
      <c r="L25" s="179"/>
      <c r="M25" s="179"/>
      <c r="N25" s="179"/>
      <c r="O25" s="179">
        <f>SUM(C25:N25)</f>
        <v>4417174</v>
      </c>
      <c r="P25" s="184">
        <f>IFERROR(O25/(SUMIF(C25:N25,"&gt;0",C24:N24))," ")</f>
        <v>1</v>
      </c>
      <c r="Q25" s="178"/>
      <c r="R25" s="179">
        <v>14911130</v>
      </c>
      <c r="S25" s="179">
        <v>39265300</v>
      </c>
      <c r="T25" s="179">
        <v>46143300</v>
      </c>
      <c r="U25" s="179">
        <v>46143300</v>
      </c>
      <c r="V25" s="179"/>
      <c r="W25" s="179"/>
      <c r="X25" s="179"/>
      <c r="Y25" s="179"/>
      <c r="Z25" s="179"/>
      <c r="AA25" s="179"/>
      <c r="AB25" s="179"/>
      <c r="AC25" s="179">
        <f>SUM(Q25:AB25)</f>
        <v>146463030</v>
      </c>
      <c r="AD25" s="186">
        <f>IFERROR(AC25/(SUMIF(Q25:AB25,"&gt;0",Q24:AB24))," ")</f>
        <v>0.91069984896598599</v>
      </c>
      <c r="AE25" s="3"/>
      <c r="AF25" s="3"/>
    </row>
    <row r="26" spans="1:41" ht="32.1" customHeight="1" thickBot="1" x14ac:dyDescent="0.3">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5"/>
    </row>
    <row r="27" spans="1:41" ht="33.950000000000003" customHeight="1" x14ac:dyDescent="0.25">
      <c r="A27" s="398" t="s">
        <v>47</v>
      </c>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1"/>
    </row>
    <row r="28" spans="1:41" ht="15" customHeight="1" x14ac:dyDescent="0.25">
      <c r="A28" s="402" t="s">
        <v>48</v>
      </c>
      <c r="B28" s="404" t="s">
        <v>49</v>
      </c>
      <c r="C28" s="405"/>
      <c r="D28" s="395" t="s">
        <v>50</v>
      </c>
      <c r="E28" s="408"/>
      <c r="F28" s="408"/>
      <c r="G28" s="408"/>
      <c r="H28" s="408"/>
      <c r="I28" s="408"/>
      <c r="J28" s="408"/>
      <c r="K28" s="408"/>
      <c r="L28" s="408"/>
      <c r="M28" s="408"/>
      <c r="N28" s="408"/>
      <c r="O28" s="409"/>
      <c r="P28" s="410" t="s">
        <v>41</v>
      </c>
      <c r="Q28" s="410" t="s">
        <v>51</v>
      </c>
      <c r="R28" s="410"/>
      <c r="S28" s="410"/>
      <c r="T28" s="410"/>
      <c r="U28" s="410"/>
      <c r="V28" s="410"/>
      <c r="W28" s="410"/>
      <c r="X28" s="410"/>
      <c r="Y28" s="410"/>
      <c r="Z28" s="410"/>
      <c r="AA28" s="410"/>
      <c r="AB28" s="410"/>
      <c r="AC28" s="410"/>
      <c r="AD28" s="411"/>
    </row>
    <row r="29" spans="1:41" ht="27" customHeight="1" x14ac:dyDescent="0.25">
      <c r="A29" s="403"/>
      <c r="B29" s="406"/>
      <c r="C29" s="407"/>
      <c r="D29" s="88" t="s">
        <v>30</v>
      </c>
      <c r="E29" s="88" t="s">
        <v>31</v>
      </c>
      <c r="F29" s="88" t="s">
        <v>32</v>
      </c>
      <c r="G29" s="88" t="s">
        <v>33</v>
      </c>
      <c r="H29" s="88" t="s">
        <v>8</v>
      </c>
      <c r="I29" s="88" t="s">
        <v>34</v>
      </c>
      <c r="J29" s="88" t="s">
        <v>35</v>
      </c>
      <c r="K29" s="88" t="s">
        <v>36</v>
      </c>
      <c r="L29" s="88" t="s">
        <v>37</v>
      </c>
      <c r="M29" s="88" t="s">
        <v>38</v>
      </c>
      <c r="N29" s="88" t="s">
        <v>39</v>
      </c>
      <c r="O29" s="88" t="s">
        <v>40</v>
      </c>
      <c r="P29" s="409"/>
      <c r="Q29" s="410"/>
      <c r="R29" s="410"/>
      <c r="S29" s="410"/>
      <c r="T29" s="410"/>
      <c r="U29" s="410"/>
      <c r="V29" s="410"/>
      <c r="W29" s="410"/>
      <c r="X29" s="410"/>
      <c r="Y29" s="410"/>
      <c r="Z29" s="410"/>
      <c r="AA29" s="410"/>
      <c r="AB29" s="410"/>
      <c r="AC29" s="410"/>
      <c r="AD29" s="411"/>
    </row>
    <row r="30" spans="1:41" ht="82.5" customHeight="1" thickBot="1" x14ac:dyDescent="0.3">
      <c r="A30" s="256" t="str">
        <f>C17</f>
        <v>6 - Acompañar el 100 por ciento  la implementación de las  Políticas Públicas de PPMYEG y PPASP y de los productos que la SDMujer es responsable</v>
      </c>
      <c r="B30" s="540"/>
      <c r="C30" s="541"/>
      <c r="D30" s="236"/>
      <c r="E30" s="236"/>
      <c r="F30" s="236"/>
      <c r="G30" s="236"/>
      <c r="H30" s="236"/>
      <c r="I30" s="236"/>
      <c r="J30" s="236"/>
      <c r="K30" s="236"/>
      <c r="L30" s="236"/>
      <c r="M30" s="236"/>
      <c r="N30" s="236"/>
      <c r="O30" s="236"/>
      <c r="P30" s="257">
        <f>SUM(D30:O30)</f>
        <v>0</v>
      </c>
      <c r="Q30" s="542"/>
      <c r="R30" s="542"/>
      <c r="S30" s="542"/>
      <c r="T30" s="542"/>
      <c r="U30" s="542"/>
      <c r="V30" s="542"/>
      <c r="W30" s="542"/>
      <c r="X30" s="542"/>
      <c r="Y30" s="542"/>
      <c r="Z30" s="542"/>
      <c r="AA30" s="542"/>
      <c r="AB30" s="542"/>
      <c r="AC30" s="542"/>
      <c r="AD30" s="543"/>
    </row>
    <row r="31" spans="1:41" ht="45" customHeight="1" x14ac:dyDescent="0.25">
      <c r="A31" s="544" t="s">
        <v>53</v>
      </c>
      <c r="B31" s="545"/>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6"/>
    </row>
    <row r="32" spans="1:41" ht="23.1" customHeight="1" x14ac:dyDescent="0.25">
      <c r="A32" s="522" t="s">
        <v>54</v>
      </c>
      <c r="B32" s="547" t="s">
        <v>55</v>
      </c>
      <c r="C32" s="547" t="s">
        <v>49</v>
      </c>
      <c r="D32" s="547" t="s">
        <v>56</v>
      </c>
      <c r="E32" s="547"/>
      <c r="F32" s="547"/>
      <c r="G32" s="547"/>
      <c r="H32" s="547"/>
      <c r="I32" s="547"/>
      <c r="J32" s="547"/>
      <c r="K32" s="547"/>
      <c r="L32" s="547"/>
      <c r="M32" s="547"/>
      <c r="N32" s="547"/>
      <c r="O32" s="547"/>
      <c r="P32" s="547"/>
      <c r="Q32" s="547" t="s">
        <v>57</v>
      </c>
      <c r="R32" s="547"/>
      <c r="S32" s="547"/>
      <c r="T32" s="547"/>
      <c r="U32" s="547"/>
      <c r="V32" s="547"/>
      <c r="W32" s="547"/>
      <c r="X32" s="547"/>
      <c r="Y32" s="547"/>
      <c r="Z32" s="547"/>
      <c r="AA32" s="547"/>
      <c r="AB32" s="547"/>
      <c r="AC32" s="547"/>
      <c r="AD32" s="657"/>
      <c r="AG32" s="87"/>
      <c r="AH32" s="87"/>
      <c r="AI32" s="87"/>
      <c r="AJ32" s="87"/>
      <c r="AK32" s="87"/>
      <c r="AL32" s="87"/>
      <c r="AM32" s="87"/>
      <c r="AN32" s="87"/>
      <c r="AO32" s="87"/>
    </row>
    <row r="33" spans="1:41" ht="27" customHeight="1" x14ac:dyDescent="0.25">
      <c r="A33" s="522"/>
      <c r="B33" s="547"/>
      <c r="C33" s="548"/>
      <c r="D33" s="241" t="s">
        <v>30</v>
      </c>
      <c r="E33" s="241" t="s">
        <v>31</v>
      </c>
      <c r="F33" s="241" t="s">
        <v>32</v>
      </c>
      <c r="G33" s="241" t="s">
        <v>33</v>
      </c>
      <c r="H33" s="241" t="s">
        <v>8</v>
      </c>
      <c r="I33" s="241" t="s">
        <v>34</v>
      </c>
      <c r="J33" s="241" t="s">
        <v>35</v>
      </c>
      <c r="K33" s="241" t="s">
        <v>36</v>
      </c>
      <c r="L33" s="241" t="s">
        <v>37</v>
      </c>
      <c r="M33" s="241" t="s">
        <v>38</v>
      </c>
      <c r="N33" s="241" t="s">
        <v>39</v>
      </c>
      <c r="O33" s="241" t="s">
        <v>40</v>
      </c>
      <c r="P33" s="241" t="s">
        <v>41</v>
      </c>
      <c r="Q33" s="547" t="s">
        <v>58</v>
      </c>
      <c r="R33" s="547"/>
      <c r="S33" s="547"/>
      <c r="T33" s="547" t="s">
        <v>59</v>
      </c>
      <c r="U33" s="547"/>
      <c r="V33" s="547"/>
      <c r="W33" s="551" t="s">
        <v>60</v>
      </c>
      <c r="X33" s="552"/>
      <c r="Y33" s="552"/>
      <c r="Z33" s="553"/>
      <c r="AA33" s="551" t="s">
        <v>61</v>
      </c>
      <c r="AB33" s="552"/>
      <c r="AC33" s="552"/>
      <c r="AD33" s="554"/>
      <c r="AG33" s="87"/>
      <c r="AH33" s="87"/>
      <c r="AI33" s="87"/>
      <c r="AJ33" s="87"/>
      <c r="AK33" s="87"/>
      <c r="AL33" s="87"/>
      <c r="AM33" s="87"/>
      <c r="AN33" s="87"/>
      <c r="AO33" s="87"/>
    </row>
    <row r="34" spans="1:41" ht="45" customHeight="1" x14ac:dyDescent="0.25">
      <c r="A34" s="500" t="str">
        <f>A30</f>
        <v>6 - Acompañar el 100 por ciento  la implementación de las  Políticas Públicas de PPMYEG y PPASP y de los productos que la SDMujer es responsable</v>
      </c>
      <c r="B34" s="481">
        <v>0.2</v>
      </c>
      <c r="C34" s="235" t="s">
        <v>62</v>
      </c>
      <c r="D34" s="259">
        <v>1</v>
      </c>
      <c r="E34" s="259">
        <v>1</v>
      </c>
      <c r="F34" s="259">
        <v>1</v>
      </c>
      <c r="G34" s="259">
        <v>1</v>
      </c>
      <c r="H34" s="259">
        <v>1</v>
      </c>
      <c r="I34" s="259">
        <v>1</v>
      </c>
      <c r="J34" s="259">
        <v>1</v>
      </c>
      <c r="K34" s="259">
        <v>1</v>
      </c>
      <c r="L34" s="259">
        <v>1</v>
      </c>
      <c r="M34" s="259">
        <v>1</v>
      </c>
      <c r="N34" s="259">
        <v>1</v>
      </c>
      <c r="O34" s="259">
        <v>1</v>
      </c>
      <c r="P34" s="259">
        <v>1</v>
      </c>
      <c r="Q34" s="492" t="s">
        <v>130</v>
      </c>
      <c r="R34" s="493"/>
      <c r="S34" s="494"/>
      <c r="T34" s="492" t="s">
        <v>131</v>
      </c>
      <c r="U34" s="493"/>
      <c r="V34" s="494"/>
      <c r="W34" s="492" t="s">
        <v>64</v>
      </c>
      <c r="X34" s="493"/>
      <c r="Y34" s="493"/>
      <c r="Z34" s="494"/>
      <c r="AA34" s="492" t="s">
        <v>132</v>
      </c>
      <c r="AB34" s="493"/>
      <c r="AC34" s="493"/>
      <c r="AD34" s="498"/>
      <c r="AG34" s="87"/>
      <c r="AH34" s="87"/>
      <c r="AI34" s="87"/>
      <c r="AJ34" s="87"/>
      <c r="AK34" s="87"/>
      <c r="AL34" s="87"/>
      <c r="AM34" s="87"/>
      <c r="AN34" s="87"/>
      <c r="AO34" s="87"/>
    </row>
    <row r="35" spans="1:41" ht="141" customHeight="1" thickBot="1" x14ac:dyDescent="0.3">
      <c r="A35" s="501"/>
      <c r="B35" s="482"/>
      <c r="C35" s="238" t="s">
        <v>66</v>
      </c>
      <c r="D35" s="239">
        <v>1</v>
      </c>
      <c r="E35" s="239">
        <v>1</v>
      </c>
      <c r="F35" s="239">
        <v>1</v>
      </c>
      <c r="G35" s="289">
        <v>1</v>
      </c>
      <c r="H35" s="289">
        <v>1</v>
      </c>
      <c r="I35" s="240"/>
      <c r="J35" s="240"/>
      <c r="K35" s="240"/>
      <c r="L35" s="240"/>
      <c r="M35" s="240"/>
      <c r="N35" s="240"/>
      <c r="O35" s="240"/>
      <c r="P35" s="766">
        <v>1</v>
      </c>
      <c r="Q35" s="495"/>
      <c r="R35" s="496"/>
      <c r="S35" s="497"/>
      <c r="T35" s="495"/>
      <c r="U35" s="496"/>
      <c r="V35" s="497"/>
      <c r="W35" s="495"/>
      <c r="X35" s="496"/>
      <c r="Y35" s="496"/>
      <c r="Z35" s="497"/>
      <c r="AA35" s="495"/>
      <c r="AB35" s="496"/>
      <c r="AC35" s="496"/>
      <c r="AD35" s="499"/>
      <c r="AE35" s="49"/>
      <c r="AG35" s="87"/>
      <c r="AH35" s="87"/>
      <c r="AI35" s="87"/>
      <c r="AJ35" s="87"/>
      <c r="AK35" s="87"/>
      <c r="AL35" s="87"/>
      <c r="AM35" s="87"/>
      <c r="AN35" s="87"/>
      <c r="AO35" s="87"/>
    </row>
    <row r="36" spans="1:41" ht="26.1" customHeight="1" x14ac:dyDescent="0.25">
      <c r="A36" s="521" t="s">
        <v>67</v>
      </c>
      <c r="B36" s="523" t="s">
        <v>68</v>
      </c>
      <c r="C36" s="525" t="s">
        <v>69</v>
      </c>
      <c r="D36" s="525"/>
      <c r="E36" s="525"/>
      <c r="F36" s="525"/>
      <c r="G36" s="525"/>
      <c r="H36" s="525"/>
      <c r="I36" s="525"/>
      <c r="J36" s="525"/>
      <c r="K36" s="525"/>
      <c r="L36" s="525"/>
      <c r="M36" s="525"/>
      <c r="N36" s="525"/>
      <c r="O36" s="525"/>
      <c r="P36" s="525"/>
      <c r="Q36" s="526" t="s">
        <v>70</v>
      </c>
      <c r="R36" s="527"/>
      <c r="S36" s="527"/>
      <c r="T36" s="527"/>
      <c r="U36" s="527"/>
      <c r="V36" s="527"/>
      <c r="W36" s="527"/>
      <c r="X36" s="527"/>
      <c r="Y36" s="527"/>
      <c r="Z36" s="527"/>
      <c r="AA36" s="527"/>
      <c r="AB36" s="527"/>
      <c r="AC36" s="527"/>
      <c r="AD36" s="528"/>
      <c r="AG36" s="87"/>
      <c r="AH36" s="87"/>
      <c r="AI36" s="87"/>
      <c r="AJ36" s="87"/>
      <c r="AK36" s="87"/>
      <c r="AL36" s="87"/>
      <c r="AM36" s="87"/>
      <c r="AN36" s="87"/>
      <c r="AO36" s="87"/>
    </row>
    <row r="37" spans="1:41" ht="26.1" customHeight="1" x14ac:dyDescent="0.25">
      <c r="A37" s="522"/>
      <c r="B37" s="524"/>
      <c r="C37" s="241" t="s">
        <v>71</v>
      </c>
      <c r="D37" s="241" t="s">
        <v>72</v>
      </c>
      <c r="E37" s="241" t="s">
        <v>73</v>
      </c>
      <c r="F37" s="241" t="s">
        <v>74</v>
      </c>
      <c r="G37" s="241" t="s">
        <v>75</v>
      </c>
      <c r="H37" s="241" t="s">
        <v>76</v>
      </c>
      <c r="I37" s="241" t="s">
        <v>77</v>
      </c>
      <c r="J37" s="241" t="s">
        <v>78</v>
      </c>
      <c r="K37" s="241" t="s">
        <v>79</v>
      </c>
      <c r="L37" s="241" t="s">
        <v>80</v>
      </c>
      <c r="M37" s="241" t="s">
        <v>81</v>
      </c>
      <c r="N37" s="241" t="s">
        <v>82</v>
      </c>
      <c r="O37" s="241" t="s">
        <v>83</v>
      </c>
      <c r="P37" s="241" t="s">
        <v>84</v>
      </c>
      <c r="Q37" s="529" t="s">
        <v>85</v>
      </c>
      <c r="R37" s="530"/>
      <c r="S37" s="530"/>
      <c r="T37" s="530"/>
      <c r="U37" s="530"/>
      <c r="V37" s="530"/>
      <c r="W37" s="530"/>
      <c r="X37" s="530"/>
      <c r="Y37" s="530"/>
      <c r="Z37" s="530"/>
      <c r="AA37" s="530"/>
      <c r="AB37" s="530"/>
      <c r="AC37" s="530"/>
      <c r="AD37" s="531"/>
      <c r="AG37" s="94"/>
      <c r="AH37" s="94"/>
      <c r="AI37" s="94"/>
      <c r="AJ37" s="94"/>
      <c r="AK37" s="94"/>
      <c r="AL37" s="94"/>
      <c r="AM37" s="94"/>
      <c r="AN37" s="94"/>
      <c r="AO37" s="94"/>
    </row>
    <row r="38" spans="1:41" ht="39" customHeight="1" x14ac:dyDescent="0.25">
      <c r="A38" s="483" t="s">
        <v>133</v>
      </c>
      <c r="B38" s="485">
        <v>7</v>
      </c>
      <c r="C38" s="235" t="s">
        <v>62</v>
      </c>
      <c r="D38" s="208">
        <v>0.03</v>
      </c>
      <c r="E38" s="208">
        <v>0.09</v>
      </c>
      <c r="F38" s="208">
        <v>0.08</v>
      </c>
      <c r="G38" s="208">
        <v>0.09</v>
      </c>
      <c r="H38" s="208">
        <v>0.08</v>
      </c>
      <c r="I38" s="208">
        <v>0.08</v>
      </c>
      <c r="J38" s="208">
        <v>0.09</v>
      </c>
      <c r="K38" s="208">
        <v>0.08</v>
      </c>
      <c r="L38" s="208">
        <v>0.1</v>
      </c>
      <c r="M38" s="208">
        <v>0.09</v>
      </c>
      <c r="N38" s="208">
        <v>0.08</v>
      </c>
      <c r="O38" s="208">
        <v>0.11</v>
      </c>
      <c r="P38" s="243">
        <f t="shared" ref="P38:P43" si="1">SUM(D38:O38)</f>
        <v>0.99999999999999989</v>
      </c>
      <c r="Q38" s="744" t="s">
        <v>134</v>
      </c>
      <c r="R38" s="745"/>
      <c r="S38" s="745"/>
      <c r="T38" s="745"/>
      <c r="U38" s="745"/>
      <c r="V38" s="745"/>
      <c r="W38" s="745"/>
      <c r="X38" s="745"/>
      <c r="Y38" s="745"/>
      <c r="Z38" s="745"/>
      <c r="AA38" s="745"/>
      <c r="AB38" s="745"/>
      <c r="AC38" s="745"/>
      <c r="AD38" s="767"/>
      <c r="AE38" s="97"/>
      <c r="AG38" s="98"/>
      <c r="AH38" s="98"/>
      <c r="AI38" s="98"/>
      <c r="AJ38" s="98"/>
      <c r="AK38" s="98"/>
      <c r="AL38" s="98"/>
      <c r="AM38" s="98"/>
      <c r="AN38" s="98"/>
      <c r="AO38" s="98"/>
    </row>
    <row r="39" spans="1:41" ht="66.75" customHeight="1" x14ac:dyDescent="0.25">
      <c r="A39" s="484"/>
      <c r="B39" s="486"/>
      <c r="C39" s="244" t="s">
        <v>66</v>
      </c>
      <c r="D39" s="245">
        <v>0.03</v>
      </c>
      <c r="E39" s="245">
        <v>0.09</v>
      </c>
      <c r="F39" s="245">
        <v>0.08</v>
      </c>
      <c r="G39" s="245">
        <v>0.09</v>
      </c>
      <c r="H39" s="245">
        <v>0.08</v>
      </c>
      <c r="I39" s="245"/>
      <c r="J39" s="245"/>
      <c r="K39" s="245"/>
      <c r="L39" s="245"/>
      <c r="M39" s="245"/>
      <c r="N39" s="245"/>
      <c r="O39" s="245"/>
      <c r="P39" s="246">
        <f t="shared" si="1"/>
        <v>0.37000000000000005</v>
      </c>
      <c r="Q39" s="746" t="s">
        <v>578</v>
      </c>
      <c r="R39" s="747"/>
      <c r="S39" s="747"/>
      <c r="T39" s="747"/>
      <c r="U39" s="747"/>
      <c r="V39" s="747"/>
      <c r="W39" s="747"/>
      <c r="X39" s="747"/>
      <c r="Y39" s="747"/>
      <c r="Z39" s="747"/>
      <c r="AA39" s="747"/>
      <c r="AB39" s="747"/>
      <c r="AC39" s="747"/>
      <c r="AD39" s="768"/>
      <c r="AE39" s="97"/>
    </row>
    <row r="40" spans="1:41" ht="45" customHeight="1" x14ac:dyDescent="0.25">
      <c r="A40" s="484" t="s">
        <v>135</v>
      </c>
      <c r="B40" s="516">
        <v>7</v>
      </c>
      <c r="C40" s="247" t="s">
        <v>62</v>
      </c>
      <c r="D40" s="208">
        <v>0.03</v>
      </c>
      <c r="E40" s="208">
        <v>0.09</v>
      </c>
      <c r="F40" s="208">
        <v>0.08</v>
      </c>
      <c r="G40" s="208">
        <v>0.09</v>
      </c>
      <c r="H40" s="208">
        <v>0.08</v>
      </c>
      <c r="I40" s="208">
        <v>0.08</v>
      </c>
      <c r="J40" s="208">
        <v>0.09</v>
      </c>
      <c r="K40" s="208">
        <v>0.08</v>
      </c>
      <c r="L40" s="208">
        <v>0.1</v>
      </c>
      <c r="M40" s="208">
        <v>0.09</v>
      </c>
      <c r="N40" s="208">
        <v>0.08</v>
      </c>
      <c r="O40" s="208">
        <v>0.11</v>
      </c>
      <c r="P40" s="246">
        <f t="shared" si="1"/>
        <v>0.99999999999999989</v>
      </c>
      <c r="Q40" s="744" t="s">
        <v>136</v>
      </c>
      <c r="R40" s="745"/>
      <c r="S40" s="745"/>
      <c r="T40" s="745"/>
      <c r="U40" s="745"/>
      <c r="V40" s="745"/>
      <c r="W40" s="745"/>
      <c r="X40" s="745"/>
      <c r="Y40" s="745"/>
      <c r="Z40" s="745"/>
      <c r="AA40" s="745"/>
      <c r="AB40" s="745"/>
      <c r="AC40" s="745"/>
      <c r="AD40" s="767"/>
      <c r="AE40" s="97"/>
    </row>
    <row r="41" spans="1:41" ht="77.25" customHeight="1" x14ac:dyDescent="0.25">
      <c r="A41" s="484"/>
      <c r="B41" s="486"/>
      <c r="C41" s="244" t="s">
        <v>66</v>
      </c>
      <c r="D41" s="245">
        <v>0.03</v>
      </c>
      <c r="E41" s="245">
        <v>0.09</v>
      </c>
      <c r="F41" s="245">
        <v>0.08</v>
      </c>
      <c r="G41" s="245">
        <v>0.09</v>
      </c>
      <c r="H41" s="245">
        <v>0.08</v>
      </c>
      <c r="I41" s="245"/>
      <c r="J41" s="245"/>
      <c r="K41" s="245"/>
      <c r="L41" s="248"/>
      <c r="M41" s="248"/>
      <c r="N41" s="248"/>
      <c r="O41" s="248"/>
      <c r="P41" s="246">
        <f t="shared" si="1"/>
        <v>0.37000000000000005</v>
      </c>
      <c r="Q41" s="746" t="s">
        <v>581</v>
      </c>
      <c r="R41" s="747"/>
      <c r="S41" s="747"/>
      <c r="T41" s="747"/>
      <c r="U41" s="747"/>
      <c r="V41" s="747"/>
      <c r="W41" s="747"/>
      <c r="X41" s="747"/>
      <c r="Y41" s="747"/>
      <c r="Z41" s="747"/>
      <c r="AA41" s="747"/>
      <c r="AB41" s="747"/>
      <c r="AC41" s="747"/>
      <c r="AD41" s="768"/>
      <c r="AE41" s="97"/>
    </row>
    <row r="42" spans="1:41" ht="81.75" customHeight="1" x14ac:dyDescent="0.25">
      <c r="A42" s="514" t="s">
        <v>137</v>
      </c>
      <c r="B42" s="516">
        <v>6</v>
      </c>
      <c r="C42" s="247" t="s">
        <v>62</v>
      </c>
      <c r="D42" s="249">
        <v>0.03</v>
      </c>
      <c r="E42" s="249">
        <v>0.12</v>
      </c>
      <c r="F42" s="249">
        <v>7.0000000000000007E-2</v>
      </c>
      <c r="G42" s="249">
        <v>0.12</v>
      </c>
      <c r="H42" s="249">
        <v>7.0000000000000007E-2</v>
      </c>
      <c r="I42" s="249">
        <v>7.0000000000000007E-2</v>
      </c>
      <c r="J42" s="249">
        <v>0.12</v>
      </c>
      <c r="K42" s="249">
        <v>7.0000000000000007E-2</v>
      </c>
      <c r="L42" s="249">
        <v>7.0000000000000007E-2</v>
      </c>
      <c r="M42" s="249">
        <v>0.12</v>
      </c>
      <c r="N42" s="249">
        <v>7.0000000000000007E-2</v>
      </c>
      <c r="O42" s="249">
        <v>7.0000000000000007E-2</v>
      </c>
      <c r="P42" s="246">
        <f t="shared" si="1"/>
        <v>1</v>
      </c>
      <c r="Q42" s="744" t="s">
        <v>138</v>
      </c>
      <c r="R42" s="745"/>
      <c r="S42" s="745"/>
      <c r="T42" s="745"/>
      <c r="U42" s="745"/>
      <c r="V42" s="745"/>
      <c r="W42" s="745"/>
      <c r="X42" s="745"/>
      <c r="Y42" s="745"/>
      <c r="Z42" s="745"/>
      <c r="AA42" s="745"/>
      <c r="AB42" s="745"/>
      <c r="AC42" s="745"/>
      <c r="AD42" s="767"/>
      <c r="AE42" s="97"/>
    </row>
    <row r="43" spans="1:41" ht="78" customHeight="1" thickBot="1" x14ac:dyDescent="0.3">
      <c r="A43" s="515"/>
      <c r="B43" s="517"/>
      <c r="C43" s="238" t="s">
        <v>66</v>
      </c>
      <c r="D43" s="251">
        <v>0.03</v>
      </c>
      <c r="E43" s="251">
        <v>0.12</v>
      </c>
      <c r="F43" s="251">
        <v>7.0000000000000007E-2</v>
      </c>
      <c r="G43" s="251">
        <v>0.12</v>
      </c>
      <c r="H43" s="251">
        <v>7.0000000000000007E-2</v>
      </c>
      <c r="I43" s="251"/>
      <c r="J43" s="251"/>
      <c r="K43" s="251"/>
      <c r="L43" s="252"/>
      <c r="M43" s="252"/>
      <c r="N43" s="252"/>
      <c r="O43" s="252"/>
      <c r="P43" s="253">
        <f t="shared" si="1"/>
        <v>0.41</v>
      </c>
      <c r="Q43" s="769" t="s">
        <v>579</v>
      </c>
      <c r="R43" s="770"/>
      <c r="S43" s="770"/>
      <c r="T43" s="770"/>
      <c r="U43" s="770"/>
      <c r="V43" s="770"/>
      <c r="W43" s="770"/>
      <c r="X43" s="770"/>
      <c r="Y43" s="770"/>
      <c r="Z43" s="770"/>
      <c r="AA43" s="770"/>
      <c r="AB43" s="770"/>
      <c r="AC43" s="770"/>
      <c r="AD43" s="771"/>
      <c r="AE43" s="97"/>
    </row>
    <row r="44" spans="1:41" ht="60" customHeight="1" x14ac:dyDescent="0.25">
      <c r="A44" s="254" t="s">
        <v>95</v>
      </c>
      <c r="B44" s="254"/>
      <c r="C44" s="254"/>
      <c r="D44" s="254"/>
      <c r="E44" s="254"/>
      <c r="F44" s="254"/>
      <c r="G44" s="254"/>
      <c r="H44" s="254"/>
      <c r="I44" s="254"/>
      <c r="J44" s="254"/>
      <c r="K44" s="254"/>
      <c r="L44" s="254"/>
      <c r="M44" s="254"/>
      <c r="N44" s="254"/>
      <c r="O44" s="254"/>
      <c r="P44" s="254"/>
    </row>
    <row r="45" spans="1:41" x14ac:dyDescent="0.25">
      <c r="A45" s="254"/>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row>
    <row r="46" spans="1:41" x14ac:dyDescent="0.25">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row>
  </sheetData>
  <mergeCells count="82">
    <mergeCell ref="A1:A4"/>
    <mergeCell ref="B1:AA1"/>
    <mergeCell ref="AB1:AD1"/>
    <mergeCell ref="M9:N9"/>
    <mergeCell ref="O9:P9"/>
    <mergeCell ref="M7:N7"/>
    <mergeCell ref="O7:P7"/>
    <mergeCell ref="M8:N8"/>
    <mergeCell ref="O8:P8"/>
    <mergeCell ref="A7:B9"/>
    <mergeCell ref="B2:AA2"/>
    <mergeCell ref="AB2:AD2"/>
    <mergeCell ref="B3:AA4"/>
    <mergeCell ref="AB3:AD3"/>
    <mergeCell ref="AB4:AD4"/>
    <mergeCell ref="A11:B13"/>
    <mergeCell ref="D7:H9"/>
    <mergeCell ref="I7:J9"/>
    <mergeCell ref="K7:L9"/>
    <mergeCell ref="C11:AD13"/>
    <mergeCell ref="C7:C9"/>
    <mergeCell ref="A19:AD19"/>
    <mergeCell ref="Q20:AD20"/>
    <mergeCell ref="C20:P20"/>
    <mergeCell ref="A22:B22"/>
    <mergeCell ref="AC17:AD17"/>
    <mergeCell ref="C16:AB16"/>
    <mergeCell ref="A17:B17"/>
    <mergeCell ref="C17:Q17"/>
    <mergeCell ref="R17:V17"/>
    <mergeCell ref="L15:Q15"/>
    <mergeCell ref="R15:X15"/>
    <mergeCell ref="C15:K15"/>
    <mergeCell ref="A23:B23"/>
    <mergeCell ref="A25:B25"/>
    <mergeCell ref="AA15:AD15"/>
    <mergeCell ref="Q28:AD29"/>
    <mergeCell ref="Q33:S33"/>
    <mergeCell ref="T33:V33"/>
    <mergeCell ref="A24:B24"/>
    <mergeCell ref="A28:A29"/>
    <mergeCell ref="B28:C29"/>
    <mergeCell ref="D28:O28"/>
    <mergeCell ref="P28:P29"/>
    <mergeCell ref="A27:AD27"/>
    <mergeCell ref="Y15:Z15"/>
    <mergeCell ref="W17:X17"/>
    <mergeCell ref="Y17:AB17"/>
    <mergeCell ref="A15:B15"/>
    <mergeCell ref="B30:C30"/>
    <mergeCell ref="Q30:AD30"/>
    <mergeCell ref="A31:AD31"/>
    <mergeCell ref="A32:A33"/>
    <mergeCell ref="B32:B33"/>
    <mergeCell ref="C32:C33"/>
    <mergeCell ref="D32:P32"/>
    <mergeCell ref="Q32:AD32"/>
    <mergeCell ref="W33:Z33"/>
    <mergeCell ref="AA33:AD33"/>
    <mergeCell ref="A34:A35"/>
    <mergeCell ref="B34:B35"/>
    <mergeCell ref="W34:Z35"/>
    <mergeCell ref="AA34:AD35"/>
    <mergeCell ref="A36:A37"/>
    <mergeCell ref="B36:B37"/>
    <mergeCell ref="C36:P36"/>
    <mergeCell ref="Q36:AD36"/>
    <mergeCell ref="Q37:AD37"/>
    <mergeCell ref="Q34:S35"/>
    <mergeCell ref="T34:V35"/>
    <mergeCell ref="Q39:AD39"/>
    <mergeCell ref="Q40:AD40"/>
    <mergeCell ref="Q42:AD42"/>
    <mergeCell ref="Q41:AD41"/>
    <mergeCell ref="A38:A39"/>
    <mergeCell ref="B38:B39"/>
    <mergeCell ref="Q38:AD38"/>
    <mergeCell ref="Q43:AD43"/>
    <mergeCell ref="A42:A43"/>
    <mergeCell ref="B42:B43"/>
    <mergeCell ref="A40:A41"/>
    <mergeCell ref="B40:B41"/>
  </mergeCells>
  <dataValidations count="3">
    <dataValidation type="textLength" operator="lessThanOrEqual" allowBlank="1" showInputMessage="1" showErrorMessage="1" errorTitle="Máximo 2.000 caracteres" error="Máximo 2.000 caracteres" sqref="AA34 Q34 W34 T34"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2"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workbookViewId="0">
      <selection activeCell="A29" sqref="A29"/>
    </sheetView>
  </sheetViews>
  <sheetFormatPr baseColWidth="10" defaultColWidth="9.140625" defaultRowHeight="15" x14ac:dyDescent="0.25"/>
  <cols>
    <col min="2" max="2" width="56.7109375" customWidth="1"/>
  </cols>
  <sheetData>
    <row r="1" spans="1:2" x14ac:dyDescent="0.25">
      <c r="A1" s="292" t="s">
        <v>139</v>
      </c>
      <c r="B1" s="292" t="s">
        <v>140</v>
      </c>
    </row>
    <row r="2" spans="1:2" x14ac:dyDescent="0.25">
      <c r="A2" s="293" t="s">
        <v>141</v>
      </c>
      <c r="B2" s="293" t="s">
        <v>142</v>
      </c>
    </row>
    <row r="3" spans="1:2" x14ac:dyDescent="0.25">
      <c r="A3" s="295" t="s">
        <v>143</v>
      </c>
      <c r="B3" s="295" t="s">
        <v>144</v>
      </c>
    </row>
    <row r="4" spans="1:2" x14ac:dyDescent="0.25">
      <c r="A4" s="293" t="s">
        <v>145</v>
      </c>
      <c r="B4" s="293" t="s">
        <v>146</v>
      </c>
    </row>
    <row r="5" spans="1:2" x14ac:dyDescent="0.25">
      <c r="A5" s="293" t="s">
        <v>147</v>
      </c>
      <c r="B5" s="293" t="s">
        <v>148</v>
      </c>
    </row>
    <row r="6" spans="1:2" x14ac:dyDescent="0.25">
      <c r="A6" s="293" t="s">
        <v>149</v>
      </c>
      <c r="B6" s="293" t="s">
        <v>150</v>
      </c>
    </row>
    <row r="7" spans="1:2" x14ac:dyDescent="0.25">
      <c r="A7" s="293" t="s">
        <v>151</v>
      </c>
      <c r="B7" s="293" t="s">
        <v>152</v>
      </c>
    </row>
    <row r="8" spans="1:2" x14ac:dyDescent="0.25">
      <c r="A8" s="293" t="s">
        <v>153</v>
      </c>
      <c r="B8" s="293" t="s">
        <v>154</v>
      </c>
    </row>
    <row r="9" spans="1:2" x14ac:dyDescent="0.25">
      <c r="A9" s="293" t="s">
        <v>155</v>
      </c>
      <c r="B9" s="293" t="s">
        <v>156</v>
      </c>
    </row>
    <row r="10" spans="1:2" x14ac:dyDescent="0.25">
      <c r="A10" s="293" t="s">
        <v>157</v>
      </c>
      <c r="B10" s="293" t="s">
        <v>158</v>
      </c>
    </row>
    <row r="11" spans="1:2" x14ac:dyDescent="0.25">
      <c r="A11" s="293" t="s">
        <v>159</v>
      </c>
      <c r="B11" s="293" t="s">
        <v>160</v>
      </c>
    </row>
    <row r="12" spans="1:2" x14ac:dyDescent="0.25">
      <c r="A12" s="293" t="s">
        <v>161</v>
      </c>
      <c r="B12" s="293" t="s">
        <v>162</v>
      </c>
    </row>
    <row r="13" spans="1:2" x14ac:dyDescent="0.25">
      <c r="A13" s="293" t="s">
        <v>163</v>
      </c>
      <c r="B13" s="293" t="s">
        <v>164</v>
      </c>
    </row>
    <row r="14" spans="1:2" x14ac:dyDescent="0.25">
      <c r="A14" s="293" t="s">
        <v>165</v>
      </c>
      <c r="B14" s="293" t="s">
        <v>166</v>
      </c>
    </row>
    <row r="15" spans="1:2" x14ac:dyDescent="0.25">
      <c r="A15" s="293" t="s">
        <v>167</v>
      </c>
      <c r="B15" s="293" t="s">
        <v>168</v>
      </c>
    </row>
    <row r="16" spans="1:2" x14ac:dyDescent="0.25">
      <c r="A16" s="293" t="s">
        <v>169</v>
      </c>
      <c r="B16" s="293" t="s">
        <v>170</v>
      </c>
    </row>
    <row r="17" spans="1:2" x14ac:dyDescent="0.25">
      <c r="A17" s="293" t="s">
        <v>171</v>
      </c>
      <c r="B17" s="293" t="s">
        <v>172</v>
      </c>
    </row>
    <row r="18" spans="1:2" x14ac:dyDescent="0.25">
      <c r="A18" s="293" t="s">
        <v>173</v>
      </c>
      <c r="B18" s="293" t="s">
        <v>174</v>
      </c>
    </row>
    <row r="19" spans="1:2" x14ac:dyDescent="0.25">
      <c r="A19" s="293" t="s">
        <v>175</v>
      </c>
      <c r="B19" s="293" t="s">
        <v>176</v>
      </c>
    </row>
    <row r="20" spans="1:2" x14ac:dyDescent="0.25">
      <c r="A20" s="293" t="s">
        <v>177</v>
      </c>
      <c r="B20" s="293" t="s">
        <v>178</v>
      </c>
    </row>
    <row r="21" spans="1:2" x14ac:dyDescent="0.25">
      <c r="A21" s="293" t="s">
        <v>179</v>
      </c>
      <c r="B21" s="293" t="s">
        <v>180</v>
      </c>
    </row>
    <row r="22" spans="1:2" x14ac:dyDescent="0.25">
      <c r="A22" s="293" t="s">
        <v>181</v>
      </c>
      <c r="B22" s="293" t="s">
        <v>182</v>
      </c>
    </row>
    <row r="23" spans="1:2" x14ac:dyDescent="0.25">
      <c r="A23" s="293" t="s">
        <v>183</v>
      </c>
      <c r="B23" s="293" t="s">
        <v>184</v>
      </c>
    </row>
    <row r="24" spans="1:2" x14ac:dyDescent="0.25">
      <c r="A24" s="293" t="s">
        <v>185</v>
      </c>
      <c r="B24" s="293" t="s">
        <v>186</v>
      </c>
    </row>
    <row r="25" spans="1:2" x14ac:dyDescent="0.25">
      <c r="A25" s="293" t="s">
        <v>187</v>
      </c>
      <c r="B25" s="293" t="s">
        <v>188</v>
      </c>
    </row>
    <row r="26" spans="1:2" x14ac:dyDescent="0.25">
      <c r="A26" s="293" t="s">
        <v>189</v>
      </c>
      <c r="B26" s="293" t="s">
        <v>190</v>
      </c>
    </row>
    <row r="27" spans="1:2" x14ac:dyDescent="0.25">
      <c r="A27" s="293" t="s">
        <v>191</v>
      </c>
      <c r="B27" s="293" t="s">
        <v>192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BB35"/>
  <sheetViews>
    <sheetView tabSelected="1" topLeftCell="AB1" zoomScale="60" zoomScaleNormal="60" workbookViewId="0">
      <selection activeCell="AY5" sqref="AY5:AY12"/>
    </sheetView>
  </sheetViews>
  <sheetFormatPr baseColWidth="10" defaultColWidth="10.85546875" defaultRowHeight="15" x14ac:dyDescent="0.25"/>
  <cols>
    <col min="1" max="1" width="7.85546875" style="108" customWidth="1"/>
    <col min="2" max="2" width="10.140625" style="108" customWidth="1"/>
    <col min="3" max="3" width="10" style="108" customWidth="1"/>
    <col min="4" max="4" width="17.28515625" style="108" customWidth="1"/>
    <col min="5" max="5" width="8.28515625" style="108" customWidth="1"/>
    <col min="6" max="6" width="9.85546875" style="108" customWidth="1"/>
    <col min="7" max="7" width="8.28515625" style="108" customWidth="1"/>
    <col min="8" max="9" width="14.7109375" style="108" customWidth="1"/>
    <col min="10" max="10" width="44.85546875" style="108" customWidth="1"/>
    <col min="11" max="11" width="29.28515625" style="108" customWidth="1"/>
    <col min="12" max="12" width="16.85546875" style="108" customWidth="1"/>
    <col min="13" max="14" width="15.28515625" style="108" customWidth="1"/>
    <col min="15" max="15" width="21.140625" style="108" customWidth="1"/>
    <col min="16" max="20" width="8.7109375" style="123" customWidth="1"/>
    <col min="21" max="21" width="22.28515625" style="108" customWidth="1"/>
    <col min="22" max="22" width="17" style="108" customWidth="1"/>
    <col min="23" max="46" width="5.85546875" style="108" customWidth="1"/>
    <col min="47" max="47" width="17.140625" style="108" customWidth="1"/>
    <col min="48" max="48" width="15.85546875" style="198" customWidth="1"/>
    <col min="49" max="49" width="55" style="233" customWidth="1"/>
    <col min="50" max="50" width="59.28515625" style="108" customWidth="1"/>
    <col min="51" max="52" width="24.42578125" style="108" customWidth="1"/>
    <col min="53" max="16384" width="10.85546875" style="108"/>
  </cols>
  <sheetData>
    <row r="1" spans="1:54" ht="15.95" customHeight="1" x14ac:dyDescent="0.25">
      <c r="B1" s="669" t="s">
        <v>0</v>
      </c>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c r="AW1" s="670"/>
      <c r="AX1" s="671"/>
      <c r="AY1" s="577" t="s">
        <v>1</v>
      </c>
      <c r="AZ1" s="578"/>
    </row>
    <row r="2" spans="1:54" ht="15.95" customHeight="1" x14ac:dyDescent="0.25">
      <c r="B2" s="672" t="s">
        <v>2</v>
      </c>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4"/>
      <c r="AY2" s="666" t="s">
        <v>3</v>
      </c>
      <c r="AZ2" s="667"/>
    </row>
    <row r="3" spans="1:54" ht="15" customHeight="1" x14ac:dyDescent="0.25">
      <c r="B3" s="675" t="s">
        <v>193</v>
      </c>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676"/>
      <c r="AP3" s="676"/>
      <c r="AQ3" s="676"/>
      <c r="AR3" s="676"/>
      <c r="AS3" s="676"/>
      <c r="AT3" s="676"/>
      <c r="AU3" s="676"/>
      <c r="AV3" s="676"/>
      <c r="AW3" s="676"/>
      <c r="AX3" s="677"/>
      <c r="AY3" s="666" t="s">
        <v>5</v>
      </c>
      <c r="AZ3" s="667"/>
    </row>
    <row r="4" spans="1:54" ht="15.95" customHeight="1" x14ac:dyDescent="0.25">
      <c r="B4" s="669"/>
      <c r="C4" s="670"/>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0"/>
      <c r="AN4" s="670"/>
      <c r="AO4" s="670"/>
      <c r="AP4" s="670"/>
      <c r="AQ4" s="670"/>
      <c r="AR4" s="670"/>
      <c r="AS4" s="670"/>
      <c r="AT4" s="670"/>
      <c r="AU4" s="670"/>
      <c r="AV4" s="670"/>
      <c r="AW4" s="670"/>
      <c r="AX4" s="671"/>
      <c r="AY4" s="668" t="s">
        <v>194</v>
      </c>
      <c r="AZ4" s="668"/>
    </row>
    <row r="5" spans="1:54" ht="15" customHeight="1" x14ac:dyDescent="0.25">
      <c r="B5" s="692" t="s">
        <v>195</v>
      </c>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4"/>
      <c r="AI5" s="680" t="s">
        <v>13</v>
      </c>
      <c r="AJ5" s="681"/>
      <c r="AK5" s="681"/>
      <c r="AL5" s="681"/>
      <c r="AM5" s="681"/>
      <c r="AN5" s="681"/>
      <c r="AO5" s="681"/>
      <c r="AP5" s="681"/>
      <c r="AQ5" s="681"/>
      <c r="AR5" s="681"/>
      <c r="AS5" s="681"/>
      <c r="AT5" s="681"/>
      <c r="AU5" s="681"/>
      <c r="AV5" s="682"/>
      <c r="AW5" s="689" t="s">
        <v>196</v>
      </c>
      <c r="AX5" s="689" t="s">
        <v>197</v>
      </c>
      <c r="AY5" s="689" t="s">
        <v>198</v>
      </c>
      <c r="AZ5" s="689" t="s">
        <v>199</v>
      </c>
    </row>
    <row r="6" spans="1:54" ht="15" customHeight="1" x14ac:dyDescent="0.25">
      <c r="B6" s="678" t="s">
        <v>9</v>
      </c>
      <c r="C6" s="678"/>
      <c r="D6" s="678"/>
      <c r="E6" s="742">
        <v>45084</v>
      </c>
      <c r="F6" s="743"/>
      <c r="G6" s="680" t="s">
        <v>10</v>
      </c>
      <c r="H6" s="682"/>
      <c r="I6" s="679" t="s">
        <v>11</v>
      </c>
      <c r="J6" s="679"/>
      <c r="K6" s="116"/>
      <c r="L6" s="680"/>
      <c r="M6" s="681"/>
      <c r="N6" s="681"/>
      <c r="O6" s="681"/>
      <c r="P6" s="681"/>
      <c r="Q6" s="681"/>
      <c r="R6" s="681"/>
      <c r="S6" s="681"/>
      <c r="T6" s="681"/>
      <c r="U6" s="681"/>
      <c r="V6" s="681"/>
      <c r="W6" s="109"/>
      <c r="X6" s="109"/>
      <c r="Y6" s="109"/>
      <c r="Z6" s="109"/>
      <c r="AA6" s="109"/>
      <c r="AB6" s="109"/>
      <c r="AC6" s="109"/>
      <c r="AD6" s="109"/>
      <c r="AE6" s="109"/>
      <c r="AF6" s="109"/>
      <c r="AG6" s="109"/>
      <c r="AH6" s="110"/>
      <c r="AI6" s="683"/>
      <c r="AJ6" s="684"/>
      <c r="AK6" s="684"/>
      <c r="AL6" s="684"/>
      <c r="AM6" s="684"/>
      <c r="AN6" s="684"/>
      <c r="AO6" s="684"/>
      <c r="AP6" s="684"/>
      <c r="AQ6" s="684"/>
      <c r="AR6" s="684"/>
      <c r="AS6" s="684"/>
      <c r="AT6" s="684"/>
      <c r="AU6" s="684"/>
      <c r="AV6" s="685"/>
      <c r="AW6" s="690"/>
      <c r="AX6" s="690"/>
      <c r="AY6" s="690"/>
      <c r="AZ6" s="690"/>
    </row>
    <row r="7" spans="1:54" ht="15" customHeight="1" x14ac:dyDescent="0.25">
      <c r="B7" s="678"/>
      <c r="C7" s="678"/>
      <c r="D7" s="678"/>
      <c r="E7" s="743"/>
      <c r="F7" s="743"/>
      <c r="G7" s="683"/>
      <c r="H7" s="685"/>
      <c r="I7" s="679" t="s">
        <v>12</v>
      </c>
      <c r="J7" s="679"/>
      <c r="K7" s="116"/>
      <c r="L7" s="683"/>
      <c r="M7" s="684"/>
      <c r="N7" s="684"/>
      <c r="O7" s="684"/>
      <c r="P7" s="684"/>
      <c r="Q7" s="684"/>
      <c r="R7" s="684"/>
      <c r="S7" s="684"/>
      <c r="T7" s="684"/>
      <c r="U7" s="684"/>
      <c r="V7" s="684"/>
      <c r="W7" s="111"/>
      <c r="X7" s="111"/>
      <c r="Y7" s="111"/>
      <c r="Z7" s="111"/>
      <c r="AA7" s="111"/>
      <c r="AB7" s="111"/>
      <c r="AC7" s="111"/>
      <c r="AD7" s="111"/>
      <c r="AE7" s="111"/>
      <c r="AF7" s="111"/>
      <c r="AG7" s="111"/>
      <c r="AH7" s="112"/>
      <c r="AI7" s="683"/>
      <c r="AJ7" s="684"/>
      <c r="AK7" s="684"/>
      <c r="AL7" s="684"/>
      <c r="AM7" s="684"/>
      <c r="AN7" s="684"/>
      <c r="AO7" s="684"/>
      <c r="AP7" s="684"/>
      <c r="AQ7" s="684"/>
      <c r="AR7" s="684"/>
      <c r="AS7" s="684"/>
      <c r="AT7" s="684"/>
      <c r="AU7" s="684"/>
      <c r="AV7" s="685"/>
      <c r="AW7" s="690"/>
      <c r="AX7" s="690"/>
      <c r="AY7" s="690"/>
      <c r="AZ7" s="690"/>
    </row>
    <row r="8" spans="1:54" ht="15" customHeight="1" x14ac:dyDescent="0.25">
      <c r="B8" s="678"/>
      <c r="C8" s="678"/>
      <c r="D8" s="678"/>
      <c r="E8" s="743"/>
      <c r="F8" s="743"/>
      <c r="G8" s="686"/>
      <c r="H8" s="688"/>
      <c r="I8" s="679" t="s">
        <v>13</v>
      </c>
      <c r="J8" s="679"/>
      <c r="K8" s="116" t="s">
        <v>14</v>
      </c>
      <c r="L8" s="686"/>
      <c r="M8" s="687"/>
      <c r="N8" s="687"/>
      <c r="O8" s="687"/>
      <c r="P8" s="687"/>
      <c r="Q8" s="687"/>
      <c r="R8" s="687"/>
      <c r="S8" s="687"/>
      <c r="T8" s="687"/>
      <c r="U8" s="687"/>
      <c r="V8" s="687"/>
      <c r="W8" s="113"/>
      <c r="X8" s="113"/>
      <c r="Y8" s="113"/>
      <c r="Z8" s="113"/>
      <c r="AA8" s="113"/>
      <c r="AB8" s="113"/>
      <c r="AC8" s="113"/>
      <c r="AD8" s="113"/>
      <c r="AE8" s="113"/>
      <c r="AF8" s="113"/>
      <c r="AG8" s="113"/>
      <c r="AH8" s="114"/>
      <c r="AI8" s="683"/>
      <c r="AJ8" s="684"/>
      <c r="AK8" s="684"/>
      <c r="AL8" s="684"/>
      <c r="AM8" s="684"/>
      <c r="AN8" s="684"/>
      <c r="AO8" s="684"/>
      <c r="AP8" s="684"/>
      <c r="AQ8" s="684"/>
      <c r="AR8" s="684"/>
      <c r="AS8" s="684"/>
      <c r="AT8" s="684"/>
      <c r="AU8" s="684"/>
      <c r="AV8" s="685"/>
      <c r="AW8" s="690"/>
      <c r="AX8" s="690"/>
      <c r="AY8" s="690"/>
      <c r="AZ8" s="690"/>
    </row>
    <row r="9" spans="1:54" ht="15" customHeight="1" x14ac:dyDescent="0.25">
      <c r="B9" s="702" t="s">
        <v>200</v>
      </c>
      <c r="C9" s="703"/>
      <c r="D9" s="704"/>
      <c r="E9" s="662"/>
      <c r="F9" s="663"/>
      <c r="G9" s="663"/>
      <c r="H9" s="663"/>
      <c r="I9" s="663"/>
      <c r="J9" s="663"/>
      <c r="K9" s="663"/>
      <c r="L9" s="664"/>
      <c r="M9" s="664"/>
      <c r="N9" s="664"/>
      <c r="O9" s="664"/>
      <c r="P9" s="664"/>
      <c r="Q9" s="664"/>
      <c r="R9" s="664"/>
      <c r="S9" s="664"/>
      <c r="T9" s="664"/>
      <c r="U9" s="664"/>
      <c r="V9" s="664"/>
      <c r="W9" s="664"/>
      <c r="X9" s="664"/>
      <c r="Y9" s="664"/>
      <c r="Z9" s="664"/>
      <c r="AA9" s="664"/>
      <c r="AB9" s="664"/>
      <c r="AC9" s="664"/>
      <c r="AD9" s="664"/>
      <c r="AE9" s="664"/>
      <c r="AF9" s="664"/>
      <c r="AG9" s="664"/>
      <c r="AH9" s="665"/>
      <c r="AI9" s="683"/>
      <c r="AJ9" s="684"/>
      <c r="AK9" s="684"/>
      <c r="AL9" s="684"/>
      <c r="AM9" s="684"/>
      <c r="AN9" s="684"/>
      <c r="AO9" s="684"/>
      <c r="AP9" s="684"/>
      <c r="AQ9" s="684"/>
      <c r="AR9" s="684"/>
      <c r="AS9" s="684"/>
      <c r="AT9" s="684"/>
      <c r="AU9" s="684"/>
      <c r="AV9" s="685"/>
      <c r="AW9" s="690"/>
      <c r="AX9" s="690"/>
      <c r="AY9" s="690"/>
      <c r="AZ9" s="690"/>
    </row>
    <row r="10" spans="1:54" ht="15" customHeight="1" x14ac:dyDescent="0.25">
      <c r="B10" s="659" t="s">
        <v>201</v>
      </c>
      <c r="C10" s="660"/>
      <c r="D10" s="661"/>
      <c r="E10" s="698" t="s">
        <v>202</v>
      </c>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5"/>
      <c r="AI10" s="686"/>
      <c r="AJ10" s="687"/>
      <c r="AK10" s="687"/>
      <c r="AL10" s="687"/>
      <c r="AM10" s="687"/>
      <c r="AN10" s="687"/>
      <c r="AO10" s="687"/>
      <c r="AP10" s="687"/>
      <c r="AQ10" s="687"/>
      <c r="AR10" s="687"/>
      <c r="AS10" s="687"/>
      <c r="AT10" s="687"/>
      <c r="AU10" s="687"/>
      <c r="AV10" s="688"/>
      <c r="AW10" s="690"/>
      <c r="AX10" s="690"/>
      <c r="AY10" s="690"/>
      <c r="AZ10" s="690"/>
    </row>
    <row r="11" spans="1:54" ht="39.950000000000003" customHeight="1" x14ac:dyDescent="0.25">
      <c r="B11" s="699" t="s">
        <v>203</v>
      </c>
      <c r="C11" s="700"/>
      <c r="D11" s="700"/>
      <c r="E11" s="700"/>
      <c r="F11" s="700"/>
      <c r="G11" s="701"/>
      <c r="H11" s="699" t="s">
        <v>204</v>
      </c>
      <c r="I11" s="701"/>
      <c r="J11" s="689" t="s">
        <v>205</v>
      </c>
      <c r="K11" s="689" t="s">
        <v>206</v>
      </c>
      <c r="L11" s="689" t="s">
        <v>207</v>
      </c>
      <c r="M11" s="689" t="s">
        <v>208</v>
      </c>
      <c r="N11" s="689" t="s">
        <v>209</v>
      </c>
      <c r="O11" s="689" t="s">
        <v>210</v>
      </c>
      <c r="P11" s="699" t="s">
        <v>211</v>
      </c>
      <c r="Q11" s="700"/>
      <c r="R11" s="700"/>
      <c r="S11" s="700"/>
      <c r="T11" s="701"/>
      <c r="U11" s="689" t="s">
        <v>212</v>
      </c>
      <c r="V11" s="689" t="s">
        <v>213</v>
      </c>
      <c r="W11" s="692" t="s">
        <v>214</v>
      </c>
      <c r="X11" s="693"/>
      <c r="Y11" s="693"/>
      <c r="Z11" s="693"/>
      <c r="AA11" s="693"/>
      <c r="AB11" s="693"/>
      <c r="AC11" s="693"/>
      <c r="AD11" s="693"/>
      <c r="AE11" s="693"/>
      <c r="AF11" s="693"/>
      <c r="AG11" s="693"/>
      <c r="AH11" s="694"/>
      <c r="AI11" s="692" t="s">
        <v>215</v>
      </c>
      <c r="AJ11" s="693"/>
      <c r="AK11" s="693"/>
      <c r="AL11" s="693"/>
      <c r="AM11" s="693"/>
      <c r="AN11" s="693"/>
      <c r="AO11" s="693"/>
      <c r="AP11" s="693"/>
      <c r="AQ11" s="693"/>
      <c r="AR11" s="693"/>
      <c r="AS11" s="693"/>
      <c r="AT11" s="694"/>
      <c r="AU11" s="699" t="s">
        <v>41</v>
      </c>
      <c r="AV11" s="701"/>
      <c r="AW11" s="690"/>
      <c r="AX11" s="690"/>
      <c r="AY11" s="690"/>
      <c r="AZ11" s="690"/>
    </row>
    <row r="12" spans="1:54" ht="28.5" x14ac:dyDescent="0.25">
      <c r="B12" s="115" t="s">
        <v>216</v>
      </c>
      <c r="C12" s="115" t="s">
        <v>217</v>
      </c>
      <c r="D12" s="115" t="s">
        <v>218</v>
      </c>
      <c r="E12" s="115" t="s">
        <v>219</v>
      </c>
      <c r="F12" s="115" t="s">
        <v>220</v>
      </c>
      <c r="G12" s="115" t="s">
        <v>221</v>
      </c>
      <c r="H12" s="115" t="s">
        <v>222</v>
      </c>
      <c r="I12" s="115" t="s">
        <v>223</v>
      </c>
      <c r="J12" s="691"/>
      <c r="K12" s="691"/>
      <c r="L12" s="691"/>
      <c r="M12" s="691"/>
      <c r="N12" s="691"/>
      <c r="O12" s="691"/>
      <c r="P12" s="115">
        <v>2020</v>
      </c>
      <c r="Q12" s="115">
        <v>2021</v>
      </c>
      <c r="R12" s="115">
        <v>2022</v>
      </c>
      <c r="S12" s="115">
        <v>2023</v>
      </c>
      <c r="T12" s="115">
        <v>2024</v>
      </c>
      <c r="U12" s="691"/>
      <c r="V12" s="691"/>
      <c r="W12" s="121" t="s">
        <v>30</v>
      </c>
      <c r="X12" s="121" t="s">
        <v>31</v>
      </c>
      <c r="Y12" s="121" t="s">
        <v>32</v>
      </c>
      <c r="Z12" s="121" t="s">
        <v>33</v>
      </c>
      <c r="AA12" s="121" t="s">
        <v>8</v>
      </c>
      <c r="AB12" s="121" t="s">
        <v>34</v>
      </c>
      <c r="AC12" s="121" t="s">
        <v>35</v>
      </c>
      <c r="AD12" s="121" t="s">
        <v>36</v>
      </c>
      <c r="AE12" s="121" t="s">
        <v>37</v>
      </c>
      <c r="AF12" s="121" t="s">
        <v>38</v>
      </c>
      <c r="AG12" s="121" t="s">
        <v>39</v>
      </c>
      <c r="AH12" s="121" t="s">
        <v>40</v>
      </c>
      <c r="AI12" s="288" t="s">
        <v>30</v>
      </c>
      <c r="AJ12" s="288" t="s">
        <v>31</v>
      </c>
      <c r="AK12" s="288" t="s">
        <v>32</v>
      </c>
      <c r="AL12" s="288" t="s">
        <v>33</v>
      </c>
      <c r="AM12" s="288" t="s">
        <v>8</v>
      </c>
      <c r="AN12" s="288" t="s">
        <v>34</v>
      </c>
      <c r="AO12" s="288" t="s">
        <v>35</v>
      </c>
      <c r="AP12" s="288" t="s">
        <v>36</v>
      </c>
      <c r="AQ12" s="288" t="s">
        <v>37</v>
      </c>
      <c r="AR12" s="288" t="s">
        <v>38</v>
      </c>
      <c r="AS12" s="288" t="s">
        <v>39</v>
      </c>
      <c r="AT12" s="288" t="s">
        <v>40</v>
      </c>
      <c r="AU12" s="115" t="s">
        <v>224</v>
      </c>
      <c r="AV12" s="197" t="s">
        <v>225</v>
      </c>
      <c r="AW12" s="691"/>
      <c r="AX12" s="691"/>
      <c r="AY12" s="691"/>
      <c r="AZ12" s="691"/>
    </row>
    <row r="13" spans="1:54" ht="75.75" customHeight="1" x14ac:dyDescent="0.25">
      <c r="A13" s="225">
        <v>1</v>
      </c>
      <c r="B13" s="226">
        <v>38</v>
      </c>
      <c r="C13" s="117"/>
      <c r="D13" s="117"/>
      <c r="E13" s="117"/>
      <c r="F13" s="117"/>
      <c r="G13" s="117"/>
      <c r="H13" s="117"/>
      <c r="I13" s="117" t="s">
        <v>52</v>
      </c>
      <c r="J13" s="138" t="s">
        <v>226</v>
      </c>
      <c r="K13" s="138" t="s">
        <v>227</v>
      </c>
      <c r="L13" s="117" t="s">
        <v>228</v>
      </c>
      <c r="M13" s="117">
        <v>1</v>
      </c>
      <c r="N13" s="117" t="s">
        <v>169</v>
      </c>
      <c r="O13" s="117" t="s">
        <v>229</v>
      </c>
      <c r="P13" s="209">
        <v>1</v>
      </c>
      <c r="Q13" s="209">
        <v>1</v>
      </c>
      <c r="R13" s="209">
        <v>1</v>
      </c>
      <c r="S13" s="209">
        <v>1</v>
      </c>
      <c r="T13" s="209">
        <v>1</v>
      </c>
      <c r="U13" s="209" t="s">
        <v>230</v>
      </c>
      <c r="V13" s="210" t="s">
        <v>231</v>
      </c>
      <c r="W13" s="212">
        <v>0.05</v>
      </c>
      <c r="X13" s="212">
        <v>0.05</v>
      </c>
      <c r="Y13" s="212">
        <v>0.1</v>
      </c>
      <c r="Z13" s="212">
        <v>0.1</v>
      </c>
      <c r="AA13" s="212">
        <v>0.05</v>
      </c>
      <c r="AB13" s="212">
        <v>0.05</v>
      </c>
      <c r="AC13" s="212">
        <v>0.1</v>
      </c>
      <c r="AD13" s="212">
        <v>0.1</v>
      </c>
      <c r="AE13" s="117">
        <v>0.1</v>
      </c>
      <c r="AF13" s="117">
        <v>0.1</v>
      </c>
      <c r="AG13" s="117">
        <v>0.1</v>
      </c>
      <c r="AH13" s="117">
        <v>0.1</v>
      </c>
      <c r="AI13" s="118">
        <v>0.05</v>
      </c>
      <c r="AJ13" s="277">
        <v>0.05</v>
      </c>
      <c r="AK13" s="118">
        <v>0.1</v>
      </c>
      <c r="AL13" s="118">
        <v>0.1</v>
      </c>
      <c r="AM13" s="118">
        <v>0.05</v>
      </c>
      <c r="AN13" s="118"/>
      <c r="AO13" s="118"/>
      <c r="AP13" s="118"/>
      <c r="AQ13" s="118"/>
      <c r="AR13" s="118"/>
      <c r="AS13" s="118"/>
      <c r="AT13" s="118"/>
      <c r="AU13" s="277">
        <f>SUM(AI13:AT13)</f>
        <v>0.35000000000000003</v>
      </c>
      <c r="AV13" s="278">
        <f>+AU13/S13</f>
        <v>0.35000000000000003</v>
      </c>
      <c r="AW13" s="231" t="s">
        <v>232</v>
      </c>
      <c r="AX13" s="741" t="s">
        <v>580</v>
      </c>
      <c r="AY13" s="119" t="s">
        <v>52</v>
      </c>
      <c r="AZ13" s="229" t="s">
        <v>52</v>
      </c>
    </row>
    <row r="14" spans="1:54" ht="103.5" customHeight="1" x14ac:dyDescent="0.25">
      <c r="A14" s="269">
        <v>2</v>
      </c>
      <c r="B14" s="270">
        <v>39</v>
      </c>
      <c r="C14" s="216"/>
      <c r="D14" s="216"/>
      <c r="E14" s="216"/>
      <c r="F14" s="216"/>
      <c r="G14" s="216"/>
      <c r="H14" s="216"/>
      <c r="I14" s="216" t="s">
        <v>52</v>
      </c>
      <c r="J14" s="271" t="s">
        <v>233</v>
      </c>
      <c r="K14" s="271" t="s">
        <v>234</v>
      </c>
      <c r="L14" s="216" t="s">
        <v>228</v>
      </c>
      <c r="M14" s="216">
        <v>1</v>
      </c>
      <c r="N14" s="216" t="s">
        <v>235</v>
      </c>
      <c r="O14" s="216" t="s">
        <v>236</v>
      </c>
      <c r="P14" s="272">
        <v>1</v>
      </c>
      <c r="Q14" s="272">
        <v>1</v>
      </c>
      <c r="R14" s="272">
        <v>1</v>
      </c>
      <c r="S14" s="272">
        <v>1</v>
      </c>
      <c r="T14" s="272">
        <v>1</v>
      </c>
      <c r="U14" s="216" t="s">
        <v>230</v>
      </c>
      <c r="V14" s="216" t="s">
        <v>237</v>
      </c>
      <c r="W14" s="271">
        <v>0.05</v>
      </c>
      <c r="X14" s="276">
        <v>0.05</v>
      </c>
      <c r="Y14" s="271">
        <v>0.05</v>
      </c>
      <c r="Z14" s="271">
        <v>0.1</v>
      </c>
      <c r="AA14" s="271">
        <v>0.1</v>
      </c>
      <c r="AB14" s="271">
        <v>0.1</v>
      </c>
      <c r="AC14" s="271">
        <v>0.1</v>
      </c>
      <c r="AD14" s="271">
        <v>0.1</v>
      </c>
      <c r="AE14" s="271">
        <v>0.1</v>
      </c>
      <c r="AF14" s="271">
        <v>0.1</v>
      </c>
      <c r="AG14" s="271">
        <v>0.1</v>
      </c>
      <c r="AH14" s="271">
        <v>0.05</v>
      </c>
      <c r="AI14" s="214">
        <v>0.05</v>
      </c>
      <c r="AJ14" s="214">
        <v>0.05</v>
      </c>
      <c r="AK14" s="214">
        <v>0.05</v>
      </c>
      <c r="AL14" s="214">
        <v>0.1</v>
      </c>
      <c r="AM14" s="214">
        <v>0.1</v>
      </c>
      <c r="AN14" s="214"/>
      <c r="AO14" s="214"/>
      <c r="AP14" s="214"/>
      <c r="AQ14" s="214"/>
      <c r="AR14" s="214"/>
      <c r="AS14" s="214"/>
      <c r="AT14" s="214"/>
      <c r="AU14" s="275">
        <f t="shared" ref="AU14:AU19" si="0">SUM(AI14:AT14)</f>
        <v>0.35</v>
      </c>
      <c r="AV14" s="273">
        <f t="shared" ref="AV14:AV19" si="1">+AU14/S14</f>
        <v>0.35</v>
      </c>
      <c r="AW14" s="302" t="s">
        <v>577</v>
      </c>
      <c r="AX14" s="301" t="s">
        <v>583</v>
      </c>
      <c r="AY14" s="273" t="s">
        <v>52</v>
      </c>
      <c r="AZ14" s="214" t="s">
        <v>52</v>
      </c>
      <c r="BA14" s="274"/>
      <c r="BB14" s="274"/>
    </row>
    <row r="15" spans="1:54" ht="57.75" customHeight="1" x14ac:dyDescent="0.25">
      <c r="A15" s="225">
        <v>3</v>
      </c>
      <c r="B15" s="227"/>
      <c r="C15" s="211"/>
      <c r="D15" s="211"/>
      <c r="E15" s="211"/>
      <c r="F15" s="211"/>
      <c r="G15" s="211"/>
      <c r="H15" s="212" t="s">
        <v>238</v>
      </c>
      <c r="I15" s="117" t="s">
        <v>52</v>
      </c>
      <c r="J15" s="213" t="s">
        <v>239</v>
      </c>
      <c r="K15" s="213" t="s">
        <v>240</v>
      </c>
      <c r="L15" s="212" t="s">
        <v>241</v>
      </c>
      <c r="M15" s="212">
        <v>1</v>
      </c>
      <c r="N15" s="212" t="s">
        <v>242</v>
      </c>
      <c r="O15" s="212" t="s">
        <v>243</v>
      </c>
      <c r="P15" s="211">
        <v>0</v>
      </c>
      <c r="Q15" s="211">
        <v>0</v>
      </c>
      <c r="R15" s="211">
        <v>0</v>
      </c>
      <c r="S15" s="211">
        <v>1</v>
      </c>
      <c r="T15" s="211">
        <v>0</v>
      </c>
      <c r="U15" s="211" t="s">
        <v>244</v>
      </c>
      <c r="V15" s="212" t="s">
        <v>245</v>
      </c>
      <c r="W15" s="211">
        <v>0</v>
      </c>
      <c r="X15" s="211">
        <v>0</v>
      </c>
      <c r="Y15" s="211">
        <v>0</v>
      </c>
      <c r="Z15" s="211">
        <v>0</v>
      </c>
      <c r="AA15" s="211">
        <v>0</v>
      </c>
      <c r="AB15" s="211">
        <v>0</v>
      </c>
      <c r="AC15" s="211">
        <v>0</v>
      </c>
      <c r="AD15" s="211">
        <v>1</v>
      </c>
      <c r="AE15" s="211">
        <v>0</v>
      </c>
      <c r="AF15" s="211">
        <v>0</v>
      </c>
      <c r="AG15" s="211">
        <v>0</v>
      </c>
      <c r="AH15" s="211">
        <v>0</v>
      </c>
      <c r="AI15" s="118">
        <v>0</v>
      </c>
      <c r="AJ15" s="118">
        <v>0</v>
      </c>
      <c r="AK15" s="118">
        <v>0</v>
      </c>
      <c r="AL15" s="118">
        <v>0</v>
      </c>
      <c r="AM15" s="118">
        <v>0</v>
      </c>
      <c r="AN15" s="118"/>
      <c r="AO15" s="118"/>
      <c r="AP15" s="118"/>
      <c r="AQ15" s="118"/>
      <c r="AR15" s="118"/>
      <c r="AS15" s="118"/>
      <c r="AT15" s="118"/>
      <c r="AU15" s="118">
        <f>SUM(AI15:AT15)</f>
        <v>0</v>
      </c>
      <c r="AV15" s="120">
        <f t="shared" si="1"/>
        <v>0</v>
      </c>
      <c r="AW15" s="232" t="s">
        <v>246</v>
      </c>
      <c r="AX15" s="232" t="s">
        <v>246</v>
      </c>
      <c r="AY15" s="120" t="s">
        <v>52</v>
      </c>
      <c r="AZ15" s="118" t="s">
        <v>52</v>
      </c>
    </row>
    <row r="16" spans="1:54" ht="50.25" customHeight="1" x14ac:dyDescent="0.25">
      <c r="A16" s="225">
        <v>4</v>
      </c>
      <c r="B16" s="223"/>
      <c r="C16" s="116"/>
      <c r="D16" s="116"/>
      <c r="E16" s="116"/>
      <c r="F16" s="116"/>
      <c r="G16" s="116"/>
      <c r="H16" s="212" t="s">
        <v>247</v>
      </c>
      <c r="I16" s="117" t="s">
        <v>52</v>
      </c>
      <c r="J16" s="213" t="s">
        <v>248</v>
      </c>
      <c r="K16" s="213" t="s">
        <v>249</v>
      </c>
      <c r="L16" s="212" t="s">
        <v>241</v>
      </c>
      <c r="M16" s="212" t="s">
        <v>52</v>
      </c>
      <c r="N16" s="212" t="s">
        <v>250</v>
      </c>
      <c r="O16" s="212" t="s">
        <v>251</v>
      </c>
      <c r="P16" s="207">
        <v>0</v>
      </c>
      <c r="Q16" s="207">
        <v>0</v>
      </c>
      <c r="R16" s="207">
        <v>0</v>
      </c>
      <c r="S16" s="207">
        <v>1</v>
      </c>
      <c r="T16" s="296">
        <v>0</v>
      </c>
      <c r="U16" s="212" t="s">
        <v>252</v>
      </c>
      <c r="V16" s="213" t="s">
        <v>253</v>
      </c>
      <c r="W16" s="207">
        <v>0</v>
      </c>
      <c r="X16" s="207">
        <v>0</v>
      </c>
      <c r="Y16" s="207">
        <v>0.25</v>
      </c>
      <c r="Z16" s="207">
        <v>0</v>
      </c>
      <c r="AA16" s="207">
        <v>0</v>
      </c>
      <c r="AB16" s="207">
        <v>0.25</v>
      </c>
      <c r="AC16" s="207">
        <v>0</v>
      </c>
      <c r="AD16" s="207">
        <v>0</v>
      </c>
      <c r="AE16" s="207">
        <v>0.25</v>
      </c>
      <c r="AF16" s="207">
        <v>0</v>
      </c>
      <c r="AG16" s="207">
        <v>0</v>
      </c>
      <c r="AH16" s="207">
        <v>0.25</v>
      </c>
      <c r="AI16" s="228">
        <v>0</v>
      </c>
      <c r="AJ16" s="228">
        <v>0</v>
      </c>
      <c r="AK16" s="250">
        <v>0.25</v>
      </c>
      <c r="AL16" s="228">
        <v>0</v>
      </c>
      <c r="AM16" s="228">
        <v>0</v>
      </c>
      <c r="AN16" s="118"/>
      <c r="AO16" s="118"/>
      <c r="AP16" s="118"/>
      <c r="AQ16" s="118"/>
      <c r="AR16" s="118"/>
      <c r="AS16" s="118"/>
      <c r="AT16" s="118"/>
      <c r="AU16" s="120">
        <f t="shared" si="0"/>
        <v>0.25</v>
      </c>
      <c r="AV16" s="120">
        <f t="shared" si="1"/>
        <v>0.25</v>
      </c>
      <c r="AW16" s="229" t="s">
        <v>254</v>
      </c>
      <c r="AX16" s="139" t="s">
        <v>255</v>
      </c>
      <c r="AY16" s="230" t="s">
        <v>52</v>
      </c>
      <c r="AZ16" s="230" t="s">
        <v>52</v>
      </c>
    </row>
    <row r="17" spans="1:52" ht="50.25" customHeight="1" x14ac:dyDescent="0.25">
      <c r="A17" s="225">
        <v>5</v>
      </c>
      <c r="B17" s="223"/>
      <c r="C17" s="116"/>
      <c r="D17" s="116"/>
      <c r="E17" s="116"/>
      <c r="F17" s="116"/>
      <c r="G17" s="116"/>
      <c r="H17" s="212" t="s">
        <v>247</v>
      </c>
      <c r="I17" s="117" t="s">
        <v>52</v>
      </c>
      <c r="J17" s="213" t="s">
        <v>256</v>
      </c>
      <c r="K17" s="213" t="s">
        <v>257</v>
      </c>
      <c r="L17" s="116" t="s">
        <v>258</v>
      </c>
      <c r="M17" s="212" t="s">
        <v>52</v>
      </c>
      <c r="N17" s="212" t="s">
        <v>250</v>
      </c>
      <c r="O17" s="212" t="s">
        <v>259</v>
      </c>
      <c r="P17" s="297">
        <v>0</v>
      </c>
      <c r="Q17" s="297">
        <v>0</v>
      </c>
      <c r="R17" s="215">
        <v>1</v>
      </c>
      <c r="S17" s="215">
        <v>1</v>
      </c>
      <c r="T17" s="215">
        <v>1</v>
      </c>
      <c r="U17" s="116" t="s">
        <v>252</v>
      </c>
      <c r="V17" s="213" t="s">
        <v>260</v>
      </c>
      <c r="W17" s="215">
        <v>0</v>
      </c>
      <c r="X17" s="215">
        <v>0</v>
      </c>
      <c r="Y17" s="215">
        <v>0.25</v>
      </c>
      <c r="Z17" s="215">
        <v>0</v>
      </c>
      <c r="AA17" s="215">
        <v>0</v>
      </c>
      <c r="AB17" s="215">
        <v>0.25</v>
      </c>
      <c r="AC17" s="215">
        <v>0</v>
      </c>
      <c r="AD17" s="215">
        <v>0</v>
      </c>
      <c r="AE17" s="215">
        <v>0.25</v>
      </c>
      <c r="AF17" s="215">
        <v>0</v>
      </c>
      <c r="AG17" s="215">
        <v>0</v>
      </c>
      <c r="AH17" s="215">
        <v>0.25</v>
      </c>
      <c r="AI17" s="215">
        <v>0</v>
      </c>
      <c r="AJ17" s="228">
        <v>0</v>
      </c>
      <c r="AK17" s="250">
        <v>0.25</v>
      </c>
      <c r="AL17" s="228">
        <v>0</v>
      </c>
      <c r="AM17" s="228">
        <v>0</v>
      </c>
      <c r="AN17" s="118"/>
      <c r="AO17" s="118"/>
      <c r="AP17" s="118"/>
      <c r="AQ17" s="118"/>
      <c r="AR17" s="118"/>
      <c r="AS17" s="118"/>
      <c r="AT17" s="118"/>
      <c r="AU17" s="120">
        <f t="shared" si="0"/>
        <v>0.25</v>
      </c>
      <c r="AV17" s="120">
        <f t="shared" si="1"/>
        <v>0.25</v>
      </c>
      <c r="AW17" s="299" t="s">
        <v>582</v>
      </c>
      <c r="AX17" s="291" t="s">
        <v>261</v>
      </c>
      <c r="AY17" s="230" t="s">
        <v>52</v>
      </c>
      <c r="AZ17" s="230" t="s">
        <v>52</v>
      </c>
    </row>
    <row r="18" spans="1:52" ht="50.25" customHeight="1" x14ac:dyDescent="0.25">
      <c r="A18" s="225">
        <v>6</v>
      </c>
      <c r="B18" s="223"/>
      <c r="C18" s="116"/>
      <c r="D18" s="116"/>
      <c r="E18" s="116"/>
      <c r="F18" s="116"/>
      <c r="G18" s="116"/>
      <c r="H18" s="212" t="s">
        <v>247</v>
      </c>
      <c r="I18" s="117" t="s">
        <v>52</v>
      </c>
      <c r="J18" s="294" t="s">
        <v>262</v>
      </c>
      <c r="K18" s="213" t="s">
        <v>263</v>
      </c>
      <c r="L18" s="116" t="s">
        <v>258</v>
      </c>
      <c r="M18" s="212" t="s">
        <v>52</v>
      </c>
      <c r="N18" s="116" t="s">
        <v>264</v>
      </c>
      <c r="O18" s="212" t="s">
        <v>265</v>
      </c>
      <c r="P18" s="116">
        <v>0</v>
      </c>
      <c r="Q18" s="116">
        <v>0</v>
      </c>
      <c r="R18" s="116">
        <v>3</v>
      </c>
      <c r="S18" s="116">
        <v>3</v>
      </c>
      <c r="T18" s="116">
        <v>3</v>
      </c>
      <c r="U18" s="212" t="s">
        <v>266</v>
      </c>
      <c r="V18" s="213" t="s">
        <v>267</v>
      </c>
      <c r="W18" s="116">
        <v>0</v>
      </c>
      <c r="X18" s="116">
        <v>0</v>
      </c>
      <c r="Y18" s="116">
        <v>0</v>
      </c>
      <c r="Z18" s="116">
        <v>1</v>
      </c>
      <c r="AA18" s="116">
        <v>0</v>
      </c>
      <c r="AB18" s="116">
        <v>0</v>
      </c>
      <c r="AC18" s="116">
        <v>1</v>
      </c>
      <c r="AD18" s="116">
        <v>0</v>
      </c>
      <c r="AE18" s="116">
        <v>0</v>
      </c>
      <c r="AF18" s="116">
        <v>0</v>
      </c>
      <c r="AG18" s="116">
        <v>0</v>
      </c>
      <c r="AH18" s="116">
        <v>1</v>
      </c>
      <c r="AI18" s="116">
        <v>0</v>
      </c>
      <c r="AJ18" s="118">
        <v>0</v>
      </c>
      <c r="AK18" s="118">
        <v>0</v>
      </c>
      <c r="AL18" s="118">
        <v>1</v>
      </c>
      <c r="AM18" s="118">
        <v>0</v>
      </c>
      <c r="AN18" s="118"/>
      <c r="AO18" s="118"/>
      <c r="AP18" s="118"/>
      <c r="AQ18" s="118"/>
      <c r="AR18" s="118"/>
      <c r="AS18" s="118"/>
      <c r="AT18" s="118"/>
      <c r="AU18" s="118">
        <f t="shared" si="0"/>
        <v>1</v>
      </c>
      <c r="AV18" s="120">
        <f t="shared" si="1"/>
        <v>0.33333333333333331</v>
      </c>
      <c r="AW18" s="299" t="s">
        <v>582</v>
      </c>
      <c r="AX18" s="232" t="s">
        <v>268</v>
      </c>
      <c r="AY18" s="230" t="s">
        <v>52</v>
      </c>
      <c r="AZ18" s="118" t="s">
        <v>52</v>
      </c>
    </row>
    <row r="19" spans="1:52" ht="50.25" customHeight="1" x14ac:dyDescent="0.25">
      <c r="A19" s="225">
        <v>7</v>
      </c>
      <c r="B19" s="223"/>
      <c r="C19" s="116"/>
      <c r="D19" s="116"/>
      <c r="E19" s="116"/>
      <c r="F19" s="116"/>
      <c r="G19" s="116"/>
      <c r="H19" s="212" t="s">
        <v>247</v>
      </c>
      <c r="I19" s="117" t="s">
        <v>52</v>
      </c>
      <c r="J19" s="213" t="s">
        <v>269</v>
      </c>
      <c r="K19" s="213" t="s">
        <v>270</v>
      </c>
      <c r="L19" s="116" t="s">
        <v>241</v>
      </c>
      <c r="M19" s="212" t="s">
        <v>52</v>
      </c>
      <c r="N19" s="116" t="s">
        <v>264</v>
      </c>
      <c r="O19" s="212" t="s">
        <v>271</v>
      </c>
      <c r="P19" s="116">
        <v>0</v>
      </c>
      <c r="Q19" s="116">
        <v>0</v>
      </c>
      <c r="R19" s="116">
        <v>12</v>
      </c>
      <c r="S19" s="116">
        <v>12</v>
      </c>
      <c r="T19" s="116">
        <v>12</v>
      </c>
      <c r="U19" s="116" t="s">
        <v>230</v>
      </c>
      <c r="V19" s="213" t="s">
        <v>272</v>
      </c>
      <c r="W19" s="116">
        <v>1</v>
      </c>
      <c r="X19" s="116">
        <v>1</v>
      </c>
      <c r="Y19" s="116">
        <v>1</v>
      </c>
      <c r="Z19" s="116">
        <v>1</v>
      </c>
      <c r="AA19" s="116">
        <v>1</v>
      </c>
      <c r="AB19" s="116">
        <v>1</v>
      </c>
      <c r="AC19" s="116">
        <v>1</v>
      </c>
      <c r="AD19" s="116">
        <v>1</v>
      </c>
      <c r="AE19" s="116">
        <v>1</v>
      </c>
      <c r="AF19" s="116">
        <v>1</v>
      </c>
      <c r="AG19" s="116">
        <v>1</v>
      </c>
      <c r="AH19" s="116">
        <v>1</v>
      </c>
      <c r="AI19" s="116">
        <v>1</v>
      </c>
      <c r="AJ19" s="118">
        <v>1</v>
      </c>
      <c r="AK19" s="118">
        <v>1</v>
      </c>
      <c r="AL19" s="118">
        <v>1</v>
      </c>
      <c r="AM19" s="118">
        <v>1</v>
      </c>
      <c r="AN19" s="118"/>
      <c r="AO19" s="118"/>
      <c r="AP19" s="118"/>
      <c r="AQ19" s="118"/>
      <c r="AR19" s="118"/>
      <c r="AS19" s="118"/>
      <c r="AT19" s="118"/>
      <c r="AU19" s="277">
        <f t="shared" si="0"/>
        <v>5</v>
      </c>
      <c r="AV19" s="278">
        <f t="shared" si="1"/>
        <v>0.41666666666666669</v>
      </c>
      <c r="AW19" s="232" t="s">
        <v>273</v>
      </c>
      <c r="AX19" s="300" t="s">
        <v>576</v>
      </c>
      <c r="AY19" s="230" t="s">
        <v>52</v>
      </c>
      <c r="AZ19" s="118" t="s">
        <v>52</v>
      </c>
    </row>
    <row r="20" spans="1:52" x14ac:dyDescent="0.25">
      <c r="B20" s="695" t="s">
        <v>95</v>
      </c>
      <c r="C20" s="696"/>
      <c r="D20" s="696"/>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696"/>
      <c r="AR20" s="696"/>
      <c r="AS20" s="696"/>
      <c r="AT20" s="696"/>
      <c r="AU20" s="696"/>
      <c r="AV20" s="696"/>
      <c r="AW20" s="696"/>
      <c r="AX20" s="696"/>
      <c r="AY20" s="696"/>
      <c r="AZ20" s="697"/>
    </row>
    <row r="21" spans="1:52" x14ac:dyDescent="0.25">
      <c r="B21" s="707" t="s">
        <v>274</v>
      </c>
      <c r="C21" s="707"/>
      <c r="D21" s="707"/>
      <c r="E21" s="705" t="s">
        <v>275</v>
      </c>
      <c r="F21" s="705"/>
      <c r="G21" s="705"/>
      <c r="H21" s="705"/>
      <c r="I21" s="705"/>
      <c r="J21" s="705"/>
      <c r="K21" s="706" t="s">
        <v>276</v>
      </c>
      <c r="L21" s="706"/>
      <c r="M21" s="706"/>
      <c r="N21" s="706"/>
      <c r="O21" s="706"/>
      <c r="P21" s="706"/>
      <c r="Q21" s="705" t="s">
        <v>277</v>
      </c>
      <c r="R21" s="705"/>
      <c r="S21" s="705"/>
      <c r="T21" s="705"/>
      <c r="U21" s="705"/>
      <c r="V21" s="705"/>
      <c r="W21" s="705" t="s">
        <v>277</v>
      </c>
      <c r="X21" s="705"/>
      <c r="Y21" s="705"/>
      <c r="Z21" s="705"/>
      <c r="AA21" s="705"/>
      <c r="AB21" s="705"/>
      <c r="AC21" s="705"/>
      <c r="AD21" s="705"/>
      <c r="AE21" s="705" t="s">
        <v>277</v>
      </c>
      <c r="AF21" s="705"/>
      <c r="AG21" s="705"/>
      <c r="AH21" s="705"/>
      <c r="AI21" s="705"/>
      <c r="AJ21" s="705"/>
      <c r="AK21" s="705"/>
      <c r="AL21" s="705"/>
      <c r="AM21" s="705"/>
      <c r="AN21" s="705"/>
      <c r="AO21" s="705"/>
      <c r="AP21" s="705"/>
      <c r="AQ21" s="706" t="s">
        <v>278</v>
      </c>
      <c r="AR21" s="706"/>
      <c r="AS21" s="706"/>
      <c r="AT21" s="706"/>
      <c r="AU21" s="705" t="s">
        <v>279</v>
      </c>
      <c r="AV21" s="705"/>
      <c r="AW21" s="705"/>
      <c r="AX21" s="705"/>
      <c r="AY21" s="705"/>
      <c r="AZ21" s="705"/>
    </row>
    <row r="22" spans="1:52" ht="18.75" customHeight="1" x14ac:dyDescent="0.25">
      <c r="B22" s="707"/>
      <c r="C22" s="707"/>
      <c r="D22" s="707"/>
      <c r="E22" s="705" t="s">
        <v>280</v>
      </c>
      <c r="F22" s="705"/>
      <c r="G22" s="705"/>
      <c r="H22" s="705"/>
      <c r="I22" s="705"/>
      <c r="J22" s="705"/>
      <c r="K22" s="706"/>
      <c r="L22" s="706"/>
      <c r="M22" s="706"/>
      <c r="N22" s="706"/>
      <c r="O22" s="706"/>
      <c r="P22" s="706"/>
      <c r="Q22" s="705" t="s">
        <v>281</v>
      </c>
      <c r="R22" s="705"/>
      <c r="S22" s="705"/>
      <c r="T22" s="705"/>
      <c r="U22" s="705"/>
      <c r="V22" s="705"/>
      <c r="W22" s="705" t="s">
        <v>575</v>
      </c>
      <c r="X22" s="705"/>
      <c r="Y22" s="705"/>
      <c r="Z22" s="705"/>
      <c r="AA22" s="705"/>
      <c r="AB22" s="705"/>
      <c r="AC22" s="705"/>
      <c r="AD22" s="705"/>
      <c r="AE22" s="705" t="s">
        <v>282</v>
      </c>
      <c r="AF22" s="705"/>
      <c r="AG22" s="705"/>
      <c r="AH22" s="705"/>
      <c r="AI22" s="705"/>
      <c r="AJ22" s="705"/>
      <c r="AK22" s="705"/>
      <c r="AL22" s="705"/>
      <c r="AM22" s="705"/>
      <c r="AN22" s="705"/>
      <c r="AO22" s="705"/>
      <c r="AP22" s="705"/>
      <c r="AQ22" s="706"/>
      <c r="AR22" s="706"/>
      <c r="AS22" s="706"/>
      <c r="AT22" s="706"/>
      <c r="AU22" s="705" t="s">
        <v>283</v>
      </c>
      <c r="AV22" s="705"/>
      <c r="AW22" s="705"/>
      <c r="AX22" s="705"/>
      <c r="AY22" s="705"/>
      <c r="AZ22" s="705"/>
    </row>
    <row r="23" spans="1:52" ht="41.25" customHeight="1" x14ac:dyDescent="0.25">
      <c r="B23" s="707"/>
      <c r="C23" s="707"/>
      <c r="D23" s="707"/>
      <c r="E23" s="705" t="s">
        <v>284</v>
      </c>
      <c r="F23" s="705"/>
      <c r="G23" s="705"/>
      <c r="H23" s="705"/>
      <c r="I23" s="705"/>
      <c r="J23" s="705"/>
      <c r="K23" s="706"/>
      <c r="L23" s="706"/>
      <c r="M23" s="706"/>
      <c r="N23" s="706"/>
      <c r="O23" s="706"/>
      <c r="P23" s="706"/>
      <c r="Q23" s="705" t="s">
        <v>285</v>
      </c>
      <c r="R23" s="705"/>
      <c r="S23" s="705"/>
      <c r="T23" s="705"/>
      <c r="U23" s="705"/>
      <c r="V23" s="705"/>
      <c r="W23" s="705" t="s">
        <v>286</v>
      </c>
      <c r="X23" s="705"/>
      <c r="Y23" s="705"/>
      <c r="Z23" s="705"/>
      <c r="AA23" s="705"/>
      <c r="AB23" s="705"/>
      <c r="AC23" s="705"/>
      <c r="AD23" s="705"/>
      <c r="AE23" s="705" t="s">
        <v>287</v>
      </c>
      <c r="AF23" s="705"/>
      <c r="AG23" s="705"/>
      <c r="AH23" s="705"/>
      <c r="AI23" s="705"/>
      <c r="AJ23" s="705"/>
      <c r="AK23" s="705"/>
      <c r="AL23" s="705"/>
      <c r="AM23" s="705"/>
      <c r="AN23" s="705"/>
      <c r="AO23" s="705"/>
      <c r="AP23" s="705"/>
      <c r="AQ23" s="706"/>
      <c r="AR23" s="706"/>
      <c r="AS23" s="706"/>
      <c r="AT23" s="706"/>
      <c r="AU23" s="705" t="s">
        <v>288</v>
      </c>
      <c r="AV23" s="705"/>
      <c r="AW23" s="705"/>
      <c r="AX23" s="705"/>
      <c r="AY23" s="705"/>
      <c r="AZ23" s="705"/>
    </row>
    <row r="34" spans="17:19" x14ac:dyDescent="0.25">
      <c r="Q34" s="298"/>
      <c r="R34" s="298"/>
      <c r="S34" s="298"/>
    </row>
    <row r="35" spans="17:19" x14ac:dyDescent="0.25">
      <c r="Q35" s="298"/>
      <c r="R35" s="298"/>
      <c r="S35" s="298"/>
    </row>
  </sheetData>
  <mergeCells count="57">
    <mergeCell ref="J11:J12"/>
    <mergeCell ref="K11:K12"/>
    <mergeCell ref="L11:L12"/>
    <mergeCell ref="AU11:AV11"/>
    <mergeCell ref="B21:D23"/>
    <mergeCell ref="K21:P23"/>
    <mergeCell ref="Q22:V22"/>
    <mergeCell ref="Q23:V23"/>
    <mergeCell ref="AI11:AT11"/>
    <mergeCell ref="P11:T11"/>
    <mergeCell ref="W21:AD21"/>
    <mergeCell ref="E22:J22"/>
    <mergeCell ref="E23:J23"/>
    <mergeCell ref="E21:J21"/>
    <mergeCell ref="V11:V12"/>
    <mergeCell ref="AU22:AZ22"/>
    <mergeCell ref="AU21:AZ21"/>
    <mergeCell ref="AE23:AP23"/>
    <mergeCell ref="Q21:V21"/>
    <mergeCell ref="AE22:AP22"/>
    <mergeCell ref="W22:AD22"/>
    <mergeCell ref="AU23:AZ23"/>
    <mergeCell ref="AQ21:AT23"/>
    <mergeCell ref="W23:AD23"/>
    <mergeCell ref="AE21:AP21"/>
    <mergeCell ref="B20:AZ20"/>
    <mergeCell ref="W11:AH11"/>
    <mergeCell ref="E10:AH10"/>
    <mergeCell ref="M11:M12"/>
    <mergeCell ref="AY5:AY12"/>
    <mergeCell ref="AZ5:AZ12"/>
    <mergeCell ref="I7:J7"/>
    <mergeCell ref="I8:J8"/>
    <mergeCell ref="B11:G11"/>
    <mergeCell ref="B9:D9"/>
    <mergeCell ref="U11:U12"/>
    <mergeCell ref="O11:O12"/>
    <mergeCell ref="N11:N12"/>
    <mergeCell ref="AX5:AX12"/>
    <mergeCell ref="G6:H8"/>
    <mergeCell ref="H11:I11"/>
    <mergeCell ref="B10:D10"/>
    <mergeCell ref="E9:AH9"/>
    <mergeCell ref="AY1:AZ1"/>
    <mergeCell ref="AY2:AZ2"/>
    <mergeCell ref="AY3:AZ3"/>
    <mergeCell ref="AY4:AZ4"/>
    <mergeCell ref="B1:AX1"/>
    <mergeCell ref="B2:AX2"/>
    <mergeCell ref="B3:AX4"/>
    <mergeCell ref="B6:D8"/>
    <mergeCell ref="I6:J6"/>
    <mergeCell ref="AI5:AV10"/>
    <mergeCell ref="L6:V8"/>
    <mergeCell ref="AW5:AW12"/>
    <mergeCell ref="E6:F8"/>
    <mergeCell ref="B5:AH5"/>
  </mergeCells>
  <pageMargins left="0.7" right="0.7" top="0.75" bottom="0.75" header="0.3" footer="0.3"/>
  <pageSetup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811" r:id="rId4" name=" 35">
              <controlPr defaultSize="0" print="0" uiObject="1" autoLine="0" autoPict="0">
                <anchor moveWithCells="1" sizeWithCells="1">
                  <from>
                    <xdr:col>50</xdr:col>
                    <xdr:colOff>0</xdr:colOff>
                    <xdr:row>12</xdr:row>
                    <xdr:rowOff>0</xdr:rowOff>
                  </from>
                  <to>
                    <xdr:col>51</xdr:col>
                    <xdr:colOff>0</xdr:colOff>
                    <xdr:row>13</xdr:row>
                    <xdr:rowOff>0</xdr:rowOff>
                  </to>
                </anchor>
              </controlPr>
            </control>
          </mc:Choice>
        </mc:AlternateContent>
        <mc:AlternateContent xmlns:mc="http://schemas.openxmlformats.org/markup-compatibility/2006">
          <mc:Choice Requires="x14">
            <control shapeId="75812" r:id="rId5" name=" 36">
              <controlPr defaultSize="0" print="0" uiObject="1" autoLine="0" autoPict="0">
                <anchor moveWithCells="1" sizeWithCells="1">
                  <from>
                    <xdr:col>45</xdr:col>
                    <xdr:colOff>0</xdr:colOff>
                    <xdr:row>2</xdr:row>
                    <xdr:rowOff>0</xdr:rowOff>
                  </from>
                  <to>
                    <xdr:col>51</xdr:col>
                    <xdr:colOff>0</xdr:colOff>
                    <xdr:row>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8"/>
  <sheetViews>
    <sheetView zoomScale="60" zoomScaleNormal="60" workbookViewId="0">
      <selection activeCell="BI4" sqref="BI4:BK4"/>
    </sheetView>
  </sheetViews>
  <sheetFormatPr baseColWidth="10" defaultColWidth="19.42578125" defaultRowHeight="15" x14ac:dyDescent="0.25"/>
  <cols>
    <col min="1" max="1" width="29.5703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85546875" style="108" customWidth="1"/>
    <col min="31" max="31" width="11.28515625" style="108" customWidth="1"/>
    <col min="32" max="32" width="2.28515625" style="108" customWidth="1"/>
    <col min="33" max="33" width="19.42578125" style="108" customWidth="1"/>
    <col min="34" max="51" width="11.28515625" style="108" customWidth="1"/>
    <col min="52" max="63" width="8.85546875" style="108" customWidth="1"/>
    <col min="64" max="16384" width="19.42578125" style="108"/>
  </cols>
  <sheetData>
    <row r="1" spans="1:63" ht="15.95" customHeight="1" x14ac:dyDescent="0.25">
      <c r="A1" s="709" t="s">
        <v>0</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09"/>
      <c r="AO1" s="709"/>
      <c r="AP1" s="709"/>
      <c r="AQ1" s="709"/>
      <c r="AR1" s="709"/>
      <c r="AS1" s="709"/>
      <c r="AT1" s="709"/>
      <c r="AU1" s="709"/>
      <c r="AV1" s="709"/>
      <c r="AW1" s="709"/>
      <c r="AX1" s="709"/>
      <c r="AY1" s="709"/>
      <c r="AZ1" s="709"/>
      <c r="BA1" s="709"/>
      <c r="BB1" s="709"/>
      <c r="BC1" s="709"/>
      <c r="BD1" s="709"/>
      <c r="BE1" s="709"/>
      <c r="BF1" s="709"/>
      <c r="BG1" s="709"/>
      <c r="BH1" s="709"/>
      <c r="BI1" s="708" t="s">
        <v>110</v>
      </c>
      <c r="BJ1" s="708"/>
      <c r="BK1" s="708"/>
    </row>
    <row r="2" spans="1:63" ht="15.95" customHeight="1" x14ac:dyDescent="0.25">
      <c r="A2" s="709" t="s">
        <v>2</v>
      </c>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c r="AS2" s="709"/>
      <c r="AT2" s="709"/>
      <c r="AU2" s="709"/>
      <c r="AV2" s="709"/>
      <c r="AW2" s="709"/>
      <c r="AX2" s="709"/>
      <c r="AY2" s="709"/>
      <c r="AZ2" s="709"/>
      <c r="BA2" s="709"/>
      <c r="BB2" s="709"/>
      <c r="BC2" s="709"/>
      <c r="BD2" s="709"/>
      <c r="BE2" s="709"/>
      <c r="BF2" s="709"/>
      <c r="BG2" s="709"/>
      <c r="BH2" s="709"/>
      <c r="BI2" s="708" t="s">
        <v>3</v>
      </c>
      <c r="BJ2" s="708"/>
      <c r="BK2" s="708"/>
    </row>
    <row r="3" spans="1:63" ht="26.1" customHeight="1" x14ac:dyDescent="0.25">
      <c r="A3" s="709" t="s">
        <v>289</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c r="AS3" s="709"/>
      <c r="AT3" s="709"/>
      <c r="AU3" s="709"/>
      <c r="AV3" s="709"/>
      <c r="AW3" s="709"/>
      <c r="AX3" s="709"/>
      <c r="AY3" s="709"/>
      <c r="AZ3" s="709"/>
      <c r="BA3" s="709"/>
      <c r="BB3" s="709"/>
      <c r="BC3" s="709"/>
      <c r="BD3" s="709"/>
      <c r="BE3" s="709"/>
      <c r="BF3" s="709"/>
      <c r="BG3" s="709"/>
      <c r="BH3" s="709"/>
      <c r="BI3" s="708" t="s">
        <v>5</v>
      </c>
      <c r="BJ3" s="708"/>
      <c r="BK3" s="708"/>
    </row>
    <row r="4" spans="1:63" ht="15.95" customHeight="1" x14ac:dyDescent="0.25">
      <c r="A4" s="709" t="s">
        <v>290</v>
      </c>
      <c r="B4" s="709"/>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c r="AS4" s="709"/>
      <c r="AT4" s="709"/>
      <c r="AU4" s="709"/>
      <c r="AV4" s="709"/>
      <c r="AW4" s="709"/>
      <c r="AX4" s="709"/>
      <c r="AY4" s="709"/>
      <c r="AZ4" s="709"/>
      <c r="BA4" s="709"/>
      <c r="BB4" s="709"/>
      <c r="BC4" s="709"/>
      <c r="BD4" s="709"/>
      <c r="BE4" s="709"/>
      <c r="BF4" s="709"/>
      <c r="BG4" s="709"/>
      <c r="BH4" s="709"/>
      <c r="BI4" s="710" t="s">
        <v>291</v>
      </c>
      <c r="BJ4" s="711"/>
      <c r="BK4" s="712"/>
    </row>
    <row r="5" spans="1:63" ht="26.1" customHeight="1" x14ac:dyDescent="0.25">
      <c r="A5" s="713" t="s">
        <v>292</v>
      </c>
      <c r="B5" s="713"/>
      <c r="C5" s="713"/>
      <c r="D5" s="713"/>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G5" s="713" t="s">
        <v>293</v>
      </c>
      <c r="AH5" s="713"/>
      <c r="AI5" s="713"/>
      <c r="AJ5" s="713"/>
      <c r="AK5" s="713"/>
      <c r="AL5" s="713"/>
      <c r="AM5" s="713"/>
      <c r="AN5" s="713"/>
      <c r="AO5" s="713"/>
      <c r="AP5" s="713"/>
      <c r="AQ5" s="713"/>
      <c r="AR5" s="713"/>
      <c r="AS5" s="713"/>
      <c r="AT5" s="713"/>
      <c r="AU5" s="713"/>
      <c r="AV5" s="713"/>
      <c r="AW5" s="713"/>
      <c r="AX5" s="713"/>
      <c r="AY5" s="713"/>
      <c r="AZ5" s="713"/>
      <c r="BA5" s="713"/>
      <c r="BB5" s="713"/>
      <c r="BC5" s="713"/>
      <c r="BD5" s="713"/>
      <c r="BE5" s="713"/>
      <c r="BF5" s="713"/>
      <c r="BG5" s="713"/>
      <c r="BH5" s="713"/>
      <c r="BI5" s="714"/>
      <c r="BJ5" s="714"/>
      <c r="BK5" s="714"/>
    </row>
    <row r="6" spans="1:63" ht="31.5" customHeight="1" x14ac:dyDescent="0.25">
      <c r="A6" s="156" t="s">
        <v>294</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c r="AN6" s="719"/>
      <c r="AO6" s="719"/>
      <c r="AP6" s="719"/>
      <c r="AQ6" s="719"/>
      <c r="AR6" s="719"/>
      <c r="AS6" s="719"/>
      <c r="AT6" s="719"/>
      <c r="AU6" s="719"/>
      <c r="AV6" s="719"/>
      <c r="AW6" s="719"/>
      <c r="AX6" s="719"/>
      <c r="AY6" s="719"/>
      <c r="AZ6" s="719"/>
      <c r="BA6" s="719"/>
      <c r="BB6" s="719"/>
      <c r="BC6" s="719"/>
      <c r="BD6" s="719"/>
      <c r="BE6" s="719"/>
      <c r="BF6" s="719"/>
      <c r="BG6" s="719"/>
      <c r="BH6" s="719"/>
      <c r="BI6" s="719"/>
      <c r="BJ6" s="719"/>
      <c r="BK6" s="719"/>
    </row>
    <row r="7" spans="1:63" ht="31.5" customHeight="1" x14ac:dyDescent="0.25">
      <c r="A7" s="157" t="s">
        <v>295</v>
      </c>
      <c r="B7" s="717"/>
      <c r="C7" s="720"/>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720"/>
      <c r="BK7" s="718"/>
    </row>
    <row r="8" spans="1:63" ht="18.75" customHeight="1" x14ac:dyDescent="0.25">
      <c r="A8" s="148"/>
      <c r="B8" s="148"/>
      <c r="C8" s="148"/>
      <c r="D8" s="148"/>
      <c r="E8" s="148"/>
      <c r="F8" s="148"/>
      <c r="G8" s="148"/>
      <c r="H8" s="148"/>
      <c r="I8" s="148"/>
      <c r="J8" s="148"/>
      <c r="K8" s="149"/>
      <c r="L8" s="149"/>
      <c r="M8" s="149"/>
      <c r="N8" s="149"/>
      <c r="O8" s="149"/>
      <c r="P8" s="149"/>
      <c r="Q8" s="149"/>
      <c r="R8" s="149"/>
      <c r="S8" s="149"/>
      <c r="T8" s="149"/>
      <c r="U8" s="149"/>
      <c r="V8" s="149"/>
      <c r="W8" s="149"/>
      <c r="X8" s="149"/>
      <c r="Y8" s="149"/>
      <c r="Z8" s="149"/>
      <c r="AA8" s="149"/>
      <c r="AB8" s="149"/>
      <c r="AC8" s="149"/>
      <c r="AD8" s="149"/>
      <c r="AE8" s="149"/>
      <c r="AG8" s="148"/>
      <c r="AH8" s="149"/>
      <c r="AI8" s="149"/>
      <c r="AJ8" s="149"/>
      <c r="AK8" s="149"/>
      <c r="AL8" s="149"/>
      <c r="AM8" s="149"/>
      <c r="AN8" s="149"/>
      <c r="AO8" s="149"/>
    </row>
    <row r="9" spans="1:63" ht="30" customHeight="1" x14ac:dyDescent="0.25">
      <c r="A9" s="715" t="s">
        <v>296</v>
      </c>
      <c r="B9" s="196" t="s">
        <v>30</v>
      </c>
      <c r="C9" s="196" t="s">
        <v>31</v>
      </c>
      <c r="D9" s="717" t="s">
        <v>32</v>
      </c>
      <c r="E9" s="718"/>
      <c r="F9" s="196" t="s">
        <v>33</v>
      </c>
      <c r="G9" s="196" t="s">
        <v>8</v>
      </c>
      <c r="H9" s="717" t="s">
        <v>34</v>
      </c>
      <c r="I9" s="718"/>
      <c r="J9" s="196" t="s">
        <v>35</v>
      </c>
      <c r="K9" s="196" t="s">
        <v>36</v>
      </c>
      <c r="L9" s="717" t="s">
        <v>37</v>
      </c>
      <c r="M9" s="718"/>
      <c r="N9" s="196" t="s">
        <v>38</v>
      </c>
      <c r="O9" s="196" t="s">
        <v>39</v>
      </c>
      <c r="P9" s="717" t="s">
        <v>40</v>
      </c>
      <c r="Q9" s="718"/>
      <c r="R9" s="717" t="s">
        <v>297</v>
      </c>
      <c r="S9" s="718"/>
      <c r="T9" s="717" t="s">
        <v>298</v>
      </c>
      <c r="U9" s="720"/>
      <c r="V9" s="720"/>
      <c r="W9" s="720"/>
      <c r="X9" s="720"/>
      <c r="Y9" s="718"/>
      <c r="Z9" s="717" t="s">
        <v>299</v>
      </c>
      <c r="AA9" s="720"/>
      <c r="AB9" s="720"/>
      <c r="AC9" s="720"/>
      <c r="AD9" s="720"/>
      <c r="AE9" s="718"/>
      <c r="AG9" s="715" t="s">
        <v>296</v>
      </c>
      <c r="AH9" s="196" t="s">
        <v>30</v>
      </c>
      <c r="AI9" s="196" t="s">
        <v>31</v>
      </c>
      <c r="AJ9" s="717" t="s">
        <v>32</v>
      </c>
      <c r="AK9" s="718"/>
      <c r="AL9" s="196" t="s">
        <v>33</v>
      </c>
      <c r="AM9" s="196" t="s">
        <v>8</v>
      </c>
      <c r="AN9" s="717" t="s">
        <v>34</v>
      </c>
      <c r="AO9" s="718"/>
      <c r="AP9" s="196" t="s">
        <v>35</v>
      </c>
      <c r="AQ9" s="196" t="s">
        <v>36</v>
      </c>
      <c r="AR9" s="717" t="s">
        <v>37</v>
      </c>
      <c r="AS9" s="718"/>
      <c r="AT9" s="196" t="s">
        <v>38</v>
      </c>
      <c r="AU9" s="196" t="s">
        <v>39</v>
      </c>
      <c r="AV9" s="717" t="s">
        <v>40</v>
      </c>
      <c r="AW9" s="718"/>
      <c r="AX9" s="717" t="s">
        <v>297</v>
      </c>
      <c r="AY9" s="718"/>
      <c r="AZ9" s="717" t="s">
        <v>298</v>
      </c>
      <c r="BA9" s="720"/>
      <c r="BB9" s="720"/>
      <c r="BC9" s="720"/>
      <c r="BD9" s="720"/>
      <c r="BE9" s="718"/>
      <c r="BF9" s="717" t="s">
        <v>299</v>
      </c>
      <c r="BG9" s="720"/>
      <c r="BH9" s="720"/>
      <c r="BI9" s="720"/>
      <c r="BJ9" s="720"/>
      <c r="BK9" s="718"/>
    </row>
    <row r="10" spans="1:63" ht="36" customHeight="1" x14ac:dyDescent="0.25">
      <c r="A10" s="716"/>
      <c r="B10" s="121" t="s">
        <v>300</v>
      </c>
      <c r="C10" s="121" t="s">
        <v>300</v>
      </c>
      <c r="D10" s="121" t="s">
        <v>300</v>
      </c>
      <c r="E10" s="121" t="s">
        <v>301</v>
      </c>
      <c r="F10" s="121" t="s">
        <v>300</v>
      </c>
      <c r="G10" s="121" t="s">
        <v>300</v>
      </c>
      <c r="H10" s="121" t="s">
        <v>300</v>
      </c>
      <c r="I10" s="121" t="s">
        <v>301</v>
      </c>
      <c r="J10" s="121" t="s">
        <v>300</v>
      </c>
      <c r="K10" s="121" t="s">
        <v>300</v>
      </c>
      <c r="L10" s="121" t="s">
        <v>300</v>
      </c>
      <c r="M10" s="121" t="s">
        <v>301</v>
      </c>
      <c r="N10" s="121" t="s">
        <v>300</v>
      </c>
      <c r="O10" s="121" t="s">
        <v>300</v>
      </c>
      <c r="P10" s="121" t="s">
        <v>300</v>
      </c>
      <c r="Q10" s="121" t="s">
        <v>301</v>
      </c>
      <c r="R10" s="121" t="s">
        <v>300</v>
      </c>
      <c r="S10" s="121" t="s">
        <v>301</v>
      </c>
      <c r="T10" s="190" t="s">
        <v>302</v>
      </c>
      <c r="U10" s="190" t="s">
        <v>303</v>
      </c>
      <c r="V10" s="190" t="s">
        <v>304</v>
      </c>
      <c r="W10" s="190" t="s">
        <v>305</v>
      </c>
      <c r="X10" s="191" t="s">
        <v>306</v>
      </c>
      <c r="Y10" s="190" t="s">
        <v>307</v>
      </c>
      <c r="Z10" s="121" t="s">
        <v>308</v>
      </c>
      <c r="AA10" s="150" t="s">
        <v>309</v>
      </c>
      <c r="AB10" s="121" t="s">
        <v>310</v>
      </c>
      <c r="AC10" s="121" t="s">
        <v>311</v>
      </c>
      <c r="AD10" s="121" t="s">
        <v>312</v>
      </c>
      <c r="AE10" s="121" t="s">
        <v>313</v>
      </c>
      <c r="AG10" s="716"/>
      <c r="AH10" s="121" t="s">
        <v>300</v>
      </c>
      <c r="AI10" s="121" t="s">
        <v>300</v>
      </c>
      <c r="AJ10" s="121" t="s">
        <v>300</v>
      </c>
      <c r="AK10" s="121" t="s">
        <v>301</v>
      </c>
      <c r="AL10" s="121" t="s">
        <v>300</v>
      </c>
      <c r="AM10" s="121" t="s">
        <v>300</v>
      </c>
      <c r="AN10" s="121" t="s">
        <v>300</v>
      </c>
      <c r="AO10" s="121" t="s">
        <v>301</v>
      </c>
      <c r="AP10" s="121" t="s">
        <v>300</v>
      </c>
      <c r="AQ10" s="121" t="s">
        <v>300</v>
      </c>
      <c r="AR10" s="121" t="s">
        <v>300</v>
      </c>
      <c r="AS10" s="121" t="s">
        <v>301</v>
      </c>
      <c r="AT10" s="121" t="s">
        <v>300</v>
      </c>
      <c r="AU10" s="121" t="s">
        <v>300</v>
      </c>
      <c r="AV10" s="121" t="s">
        <v>300</v>
      </c>
      <c r="AW10" s="121" t="s">
        <v>301</v>
      </c>
      <c r="AX10" s="121" t="s">
        <v>300</v>
      </c>
      <c r="AY10" s="121" t="s">
        <v>301</v>
      </c>
      <c r="AZ10" s="190" t="s">
        <v>302</v>
      </c>
      <c r="BA10" s="190" t="s">
        <v>303</v>
      </c>
      <c r="BB10" s="190" t="s">
        <v>304</v>
      </c>
      <c r="BC10" s="190" t="s">
        <v>305</v>
      </c>
      <c r="BD10" s="191" t="s">
        <v>306</v>
      </c>
      <c r="BE10" s="190" t="s">
        <v>307</v>
      </c>
      <c r="BF10" s="188" t="s">
        <v>308</v>
      </c>
      <c r="BG10" s="189" t="s">
        <v>309</v>
      </c>
      <c r="BH10" s="188" t="s">
        <v>310</v>
      </c>
      <c r="BI10" s="188" t="s">
        <v>311</v>
      </c>
      <c r="BJ10" s="188" t="s">
        <v>312</v>
      </c>
      <c r="BK10" s="188" t="s">
        <v>313</v>
      </c>
    </row>
    <row r="11" spans="1:63" x14ac:dyDescent="0.25">
      <c r="A11" s="151" t="s">
        <v>314</v>
      </c>
      <c r="B11" s="151"/>
      <c r="C11" s="151"/>
      <c r="D11" s="151"/>
      <c r="E11" s="202"/>
      <c r="F11" s="151"/>
      <c r="G11" s="151"/>
      <c r="H11" s="151"/>
      <c r="I11" s="202"/>
      <c r="J11" s="151"/>
      <c r="K11" s="151"/>
      <c r="L11" s="151"/>
      <c r="M11" s="202"/>
      <c r="N11" s="151"/>
      <c r="O11" s="151"/>
      <c r="P11" s="151"/>
      <c r="Q11" s="202"/>
      <c r="R11" s="193">
        <f t="shared" ref="R11:R31" si="0">B11+C11+D11+F11+G11+H11+J11+K11+L11+N11+O11+P11</f>
        <v>0</v>
      </c>
      <c r="S11" s="158">
        <f>+E11+I11+M11+Q11</f>
        <v>0</v>
      </c>
      <c r="T11" s="192"/>
      <c r="U11" s="192"/>
      <c r="V11" s="192"/>
      <c r="W11" s="192"/>
      <c r="X11" s="192"/>
      <c r="Y11" s="153"/>
      <c r="Z11" s="153"/>
      <c r="AA11" s="153"/>
      <c r="AB11" s="153"/>
      <c r="AC11" s="153"/>
      <c r="AD11" s="153"/>
      <c r="AE11" s="154"/>
      <c r="AG11" s="151" t="s">
        <v>314</v>
      </c>
      <c r="AH11" s="151"/>
      <c r="AI11" s="151"/>
      <c r="AJ11" s="151"/>
      <c r="AK11" s="202"/>
      <c r="AL11" s="151"/>
      <c r="AM11" s="151"/>
      <c r="AN11" s="151"/>
      <c r="AO11" s="202"/>
      <c r="AP11" s="151"/>
      <c r="AQ11" s="151"/>
      <c r="AR11" s="151"/>
      <c r="AS11" s="202"/>
      <c r="AT11" s="151"/>
      <c r="AU11" s="151"/>
      <c r="AV11" s="151"/>
      <c r="AW11" s="202"/>
      <c r="AX11" s="193">
        <f t="shared" ref="AX11:AX31" si="1">AH11+AI11+AJ11+AL11+AM11+AN11+AP11+AQ11+AR11+AT11+AU11+AV11</f>
        <v>0</v>
      </c>
      <c r="AY11" s="158">
        <f>+AK11+AO11+AS11+AW11</f>
        <v>0</v>
      </c>
      <c r="AZ11" s="153"/>
      <c r="BA11" s="153"/>
      <c r="BB11" s="153"/>
      <c r="BC11" s="153"/>
      <c r="BD11" s="153"/>
      <c r="BE11" s="153"/>
      <c r="BF11" s="153"/>
      <c r="BG11" s="153"/>
      <c r="BH11" s="153"/>
      <c r="BI11" s="153"/>
      <c r="BJ11" s="153"/>
      <c r="BK11" s="154"/>
    </row>
    <row r="12" spans="1:63" x14ac:dyDescent="0.25">
      <c r="A12" s="151" t="s">
        <v>315</v>
      </c>
      <c r="B12" s="151"/>
      <c r="C12" s="151"/>
      <c r="D12" s="151"/>
      <c r="E12" s="202"/>
      <c r="F12" s="151"/>
      <c r="G12" s="151"/>
      <c r="H12" s="151"/>
      <c r="I12" s="202"/>
      <c r="J12" s="151"/>
      <c r="K12" s="151"/>
      <c r="L12" s="151"/>
      <c r="M12" s="202"/>
      <c r="N12" s="151"/>
      <c r="O12" s="151"/>
      <c r="P12" s="151"/>
      <c r="Q12" s="202"/>
      <c r="R12" s="193">
        <f t="shared" si="0"/>
        <v>0</v>
      </c>
      <c r="S12" s="158">
        <f t="shared" ref="S12:S31" si="2">+E12+I12+M12+Q12</f>
        <v>0</v>
      </c>
      <c r="T12" s="192"/>
      <c r="U12" s="192"/>
      <c r="V12" s="192"/>
      <c r="W12" s="192"/>
      <c r="X12" s="192"/>
      <c r="Y12" s="153"/>
      <c r="Z12" s="153"/>
      <c r="AA12" s="153"/>
      <c r="AB12" s="153"/>
      <c r="AC12" s="153"/>
      <c r="AD12" s="153"/>
      <c r="AE12" s="153"/>
      <c r="AG12" s="151" t="s">
        <v>315</v>
      </c>
      <c r="AH12" s="151"/>
      <c r="AI12" s="151"/>
      <c r="AJ12" s="151"/>
      <c r="AK12" s="202"/>
      <c r="AL12" s="151"/>
      <c r="AM12" s="151"/>
      <c r="AN12" s="151"/>
      <c r="AO12" s="202"/>
      <c r="AP12" s="151"/>
      <c r="AQ12" s="151"/>
      <c r="AR12" s="151"/>
      <c r="AS12" s="202"/>
      <c r="AT12" s="151"/>
      <c r="AU12" s="151"/>
      <c r="AV12" s="151"/>
      <c r="AW12" s="202"/>
      <c r="AX12" s="193">
        <f t="shared" si="1"/>
        <v>0</v>
      </c>
      <c r="AY12" s="158">
        <f t="shared" ref="AY12:AY31" si="3">+AK12+AO12+AS12+AW12</f>
        <v>0</v>
      </c>
      <c r="AZ12" s="153"/>
      <c r="BA12" s="153"/>
      <c r="BB12" s="153"/>
      <c r="BC12" s="153"/>
      <c r="BD12" s="153"/>
      <c r="BE12" s="153"/>
      <c r="BF12" s="153"/>
      <c r="BG12" s="153"/>
      <c r="BH12" s="153"/>
      <c r="BI12" s="153"/>
      <c r="BJ12" s="153"/>
      <c r="BK12" s="153"/>
    </row>
    <row r="13" spans="1:63" x14ac:dyDescent="0.25">
      <c r="A13" s="151" t="s">
        <v>316</v>
      </c>
      <c r="B13" s="151"/>
      <c r="C13" s="151"/>
      <c r="D13" s="151"/>
      <c r="E13" s="202"/>
      <c r="F13" s="151"/>
      <c r="G13" s="151"/>
      <c r="H13" s="151"/>
      <c r="I13" s="202"/>
      <c r="J13" s="151"/>
      <c r="K13" s="151"/>
      <c r="L13" s="151"/>
      <c r="M13" s="202"/>
      <c r="N13" s="151"/>
      <c r="O13" s="151"/>
      <c r="P13" s="151"/>
      <c r="Q13" s="202"/>
      <c r="R13" s="193">
        <f t="shared" si="0"/>
        <v>0</v>
      </c>
      <c r="S13" s="158">
        <f t="shared" si="2"/>
        <v>0</v>
      </c>
      <c r="T13" s="192"/>
      <c r="U13" s="192"/>
      <c r="V13" s="192"/>
      <c r="W13" s="192"/>
      <c r="X13" s="192"/>
      <c r="Y13" s="153"/>
      <c r="Z13" s="153"/>
      <c r="AA13" s="153"/>
      <c r="AB13" s="153"/>
      <c r="AC13" s="153"/>
      <c r="AD13" s="153"/>
      <c r="AE13" s="153"/>
      <c r="AG13" s="151" t="s">
        <v>316</v>
      </c>
      <c r="AH13" s="151"/>
      <c r="AI13" s="151"/>
      <c r="AJ13" s="151"/>
      <c r="AK13" s="202"/>
      <c r="AL13" s="151"/>
      <c r="AM13" s="151"/>
      <c r="AN13" s="151"/>
      <c r="AO13" s="202"/>
      <c r="AP13" s="151"/>
      <c r="AQ13" s="151"/>
      <c r="AR13" s="151"/>
      <c r="AS13" s="202"/>
      <c r="AT13" s="151"/>
      <c r="AU13" s="151"/>
      <c r="AV13" s="151"/>
      <c r="AW13" s="202"/>
      <c r="AX13" s="193">
        <f t="shared" si="1"/>
        <v>0</v>
      </c>
      <c r="AY13" s="158">
        <f t="shared" si="3"/>
        <v>0</v>
      </c>
      <c r="AZ13" s="153"/>
      <c r="BA13" s="153"/>
      <c r="BB13" s="153"/>
      <c r="BC13" s="153"/>
      <c r="BD13" s="153"/>
      <c r="BE13" s="153"/>
      <c r="BF13" s="153"/>
      <c r="BG13" s="153"/>
      <c r="BH13" s="153"/>
      <c r="BI13" s="153"/>
      <c r="BJ13" s="153"/>
      <c r="BK13" s="153"/>
    </row>
    <row r="14" spans="1:63" x14ac:dyDescent="0.25">
      <c r="A14" s="151" t="s">
        <v>317</v>
      </c>
      <c r="B14" s="151"/>
      <c r="C14" s="151"/>
      <c r="D14" s="151"/>
      <c r="E14" s="202"/>
      <c r="F14" s="151"/>
      <c r="G14" s="151"/>
      <c r="H14" s="151"/>
      <c r="I14" s="202"/>
      <c r="J14" s="151"/>
      <c r="K14" s="151"/>
      <c r="L14" s="151"/>
      <c r="M14" s="202"/>
      <c r="N14" s="151"/>
      <c r="O14" s="151"/>
      <c r="P14" s="151"/>
      <c r="Q14" s="202"/>
      <c r="R14" s="193">
        <f t="shared" si="0"/>
        <v>0</v>
      </c>
      <c r="S14" s="158">
        <f t="shared" si="2"/>
        <v>0</v>
      </c>
      <c r="T14" s="192"/>
      <c r="U14" s="192"/>
      <c r="V14" s="192"/>
      <c r="W14" s="192"/>
      <c r="X14" s="192"/>
      <c r="Y14" s="153"/>
      <c r="Z14" s="153"/>
      <c r="AA14" s="153"/>
      <c r="AB14" s="153"/>
      <c r="AC14" s="153"/>
      <c r="AD14" s="153"/>
      <c r="AE14" s="153"/>
      <c r="AG14" s="151" t="s">
        <v>317</v>
      </c>
      <c r="AH14" s="151"/>
      <c r="AI14" s="151"/>
      <c r="AJ14" s="151"/>
      <c r="AK14" s="202"/>
      <c r="AL14" s="151"/>
      <c r="AM14" s="151"/>
      <c r="AN14" s="151"/>
      <c r="AO14" s="202"/>
      <c r="AP14" s="151"/>
      <c r="AQ14" s="151"/>
      <c r="AR14" s="151"/>
      <c r="AS14" s="202"/>
      <c r="AT14" s="151"/>
      <c r="AU14" s="151"/>
      <c r="AV14" s="151"/>
      <c r="AW14" s="202"/>
      <c r="AX14" s="193">
        <f t="shared" si="1"/>
        <v>0</v>
      </c>
      <c r="AY14" s="158">
        <f t="shared" si="3"/>
        <v>0</v>
      </c>
      <c r="AZ14" s="153"/>
      <c r="BA14" s="153"/>
      <c r="BB14" s="153"/>
      <c r="BC14" s="153"/>
      <c r="BD14" s="153"/>
      <c r="BE14" s="153"/>
      <c r="BF14" s="153"/>
      <c r="BG14" s="153"/>
      <c r="BH14" s="153"/>
      <c r="BI14" s="153"/>
      <c r="BJ14" s="153"/>
      <c r="BK14" s="153"/>
    </row>
    <row r="15" spans="1:63" x14ac:dyDescent="0.25">
      <c r="A15" s="151" t="s">
        <v>318</v>
      </c>
      <c r="B15" s="151"/>
      <c r="C15" s="151"/>
      <c r="D15" s="151"/>
      <c r="E15" s="202"/>
      <c r="F15" s="151"/>
      <c r="G15" s="151"/>
      <c r="H15" s="151"/>
      <c r="I15" s="202"/>
      <c r="J15" s="151"/>
      <c r="K15" s="151"/>
      <c r="L15" s="151"/>
      <c r="M15" s="202"/>
      <c r="N15" s="151"/>
      <c r="O15" s="151"/>
      <c r="P15" s="151"/>
      <c r="Q15" s="202"/>
      <c r="R15" s="193">
        <f t="shared" si="0"/>
        <v>0</v>
      </c>
      <c r="S15" s="158">
        <f t="shared" si="2"/>
        <v>0</v>
      </c>
      <c r="T15" s="192"/>
      <c r="U15" s="192"/>
      <c r="V15" s="192"/>
      <c r="W15" s="192"/>
      <c r="X15" s="192"/>
      <c r="Y15" s="153"/>
      <c r="Z15" s="153"/>
      <c r="AA15" s="153"/>
      <c r="AB15" s="153"/>
      <c r="AC15" s="153"/>
      <c r="AD15" s="153"/>
      <c r="AE15" s="153"/>
      <c r="AG15" s="151" t="s">
        <v>318</v>
      </c>
      <c r="AH15" s="151"/>
      <c r="AI15" s="151"/>
      <c r="AJ15" s="151"/>
      <c r="AK15" s="202"/>
      <c r="AL15" s="151"/>
      <c r="AM15" s="151"/>
      <c r="AN15" s="151"/>
      <c r="AO15" s="202"/>
      <c r="AP15" s="151"/>
      <c r="AQ15" s="151"/>
      <c r="AR15" s="151"/>
      <c r="AS15" s="202"/>
      <c r="AT15" s="151"/>
      <c r="AU15" s="151"/>
      <c r="AV15" s="151"/>
      <c r="AW15" s="202"/>
      <c r="AX15" s="193">
        <f t="shared" si="1"/>
        <v>0</v>
      </c>
      <c r="AY15" s="158">
        <f t="shared" si="3"/>
        <v>0</v>
      </c>
      <c r="AZ15" s="153"/>
      <c r="BA15" s="153"/>
      <c r="BB15" s="153"/>
      <c r="BC15" s="153"/>
      <c r="BD15" s="153"/>
      <c r="BE15" s="153"/>
      <c r="BF15" s="153"/>
      <c r="BG15" s="153"/>
      <c r="BH15" s="153"/>
      <c r="BI15" s="153"/>
      <c r="BJ15" s="153"/>
      <c r="BK15" s="153"/>
    </row>
    <row r="16" spans="1:63" x14ac:dyDescent="0.25">
      <c r="A16" s="151" t="s">
        <v>319</v>
      </c>
      <c r="B16" s="151"/>
      <c r="C16" s="151"/>
      <c r="D16" s="151"/>
      <c r="E16" s="202"/>
      <c r="F16" s="151"/>
      <c r="G16" s="151"/>
      <c r="H16" s="151"/>
      <c r="I16" s="202"/>
      <c r="J16" s="151"/>
      <c r="K16" s="151"/>
      <c r="L16" s="151"/>
      <c r="M16" s="202"/>
      <c r="N16" s="151"/>
      <c r="O16" s="151"/>
      <c r="P16" s="151"/>
      <c r="Q16" s="202"/>
      <c r="R16" s="193">
        <f t="shared" si="0"/>
        <v>0</v>
      </c>
      <c r="S16" s="158">
        <f t="shared" si="2"/>
        <v>0</v>
      </c>
      <c r="T16" s="192"/>
      <c r="U16" s="192"/>
      <c r="V16" s="192"/>
      <c r="W16" s="192"/>
      <c r="X16" s="192"/>
      <c r="Y16" s="153"/>
      <c r="Z16" s="153"/>
      <c r="AA16" s="153"/>
      <c r="AB16" s="153"/>
      <c r="AC16" s="153"/>
      <c r="AD16" s="153"/>
      <c r="AE16" s="153"/>
      <c r="AG16" s="151" t="s">
        <v>319</v>
      </c>
      <c r="AH16" s="151"/>
      <c r="AI16" s="151"/>
      <c r="AJ16" s="151"/>
      <c r="AK16" s="202"/>
      <c r="AL16" s="151"/>
      <c r="AM16" s="151"/>
      <c r="AN16" s="151"/>
      <c r="AO16" s="202"/>
      <c r="AP16" s="151"/>
      <c r="AQ16" s="151"/>
      <c r="AR16" s="151"/>
      <c r="AS16" s="202"/>
      <c r="AT16" s="151"/>
      <c r="AU16" s="151"/>
      <c r="AV16" s="151"/>
      <c r="AW16" s="202"/>
      <c r="AX16" s="193">
        <f t="shared" si="1"/>
        <v>0</v>
      </c>
      <c r="AY16" s="158">
        <f t="shared" si="3"/>
        <v>0</v>
      </c>
      <c r="AZ16" s="153"/>
      <c r="BA16" s="153"/>
      <c r="BB16" s="153"/>
      <c r="BC16" s="153"/>
      <c r="BD16" s="153"/>
      <c r="BE16" s="153"/>
      <c r="BF16" s="153"/>
      <c r="BG16" s="153"/>
      <c r="BH16" s="153"/>
      <c r="BI16" s="153"/>
      <c r="BJ16" s="153"/>
      <c r="BK16" s="153"/>
    </row>
    <row r="17" spans="1:63" x14ac:dyDescent="0.25">
      <c r="A17" s="151" t="s">
        <v>320</v>
      </c>
      <c r="B17" s="151"/>
      <c r="C17" s="151"/>
      <c r="D17" s="151"/>
      <c r="E17" s="202"/>
      <c r="F17" s="151"/>
      <c r="G17" s="151"/>
      <c r="H17" s="151"/>
      <c r="I17" s="202"/>
      <c r="J17" s="151"/>
      <c r="K17" s="151"/>
      <c r="L17" s="151"/>
      <c r="M17" s="202"/>
      <c r="N17" s="151"/>
      <c r="O17" s="151"/>
      <c r="P17" s="151"/>
      <c r="Q17" s="202"/>
      <c r="R17" s="193">
        <f t="shared" si="0"/>
        <v>0</v>
      </c>
      <c r="S17" s="158">
        <f t="shared" si="2"/>
        <v>0</v>
      </c>
      <c r="T17" s="192"/>
      <c r="U17" s="192"/>
      <c r="V17" s="192"/>
      <c r="W17" s="192"/>
      <c r="X17" s="192"/>
      <c r="Y17" s="153"/>
      <c r="Z17" s="153"/>
      <c r="AA17" s="153"/>
      <c r="AB17" s="153"/>
      <c r="AC17" s="153"/>
      <c r="AD17" s="153"/>
      <c r="AE17" s="153"/>
      <c r="AG17" s="151" t="s">
        <v>320</v>
      </c>
      <c r="AH17" s="151"/>
      <c r="AI17" s="151"/>
      <c r="AJ17" s="151"/>
      <c r="AK17" s="202"/>
      <c r="AL17" s="151"/>
      <c r="AM17" s="151"/>
      <c r="AN17" s="151"/>
      <c r="AO17" s="202"/>
      <c r="AP17" s="151"/>
      <c r="AQ17" s="151"/>
      <c r="AR17" s="151"/>
      <c r="AS17" s="202"/>
      <c r="AT17" s="151"/>
      <c r="AU17" s="151"/>
      <c r="AV17" s="151"/>
      <c r="AW17" s="202"/>
      <c r="AX17" s="193">
        <f t="shared" si="1"/>
        <v>0</v>
      </c>
      <c r="AY17" s="158">
        <f t="shared" si="3"/>
        <v>0</v>
      </c>
      <c r="AZ17" s="153"/>
      <c r="BA17" s="153"/>
      <c r="BB17" s="153"/>
      <c r="BC17" s="153"/>
      <c r="BD17" s="153"/>
      <c r="BE17" s="153"/>
      <c r="BF17" s="153"/>
      <c r="BG17" s="153"/>
      <c r="BH17" s="153"/>
      <c r="BI17" s="153"/>
      <c r="BJ17" s="153"/>
      <c r="BK17" s="153"/>
    </row>
    <row r="18" spans="1:63" x14ac:dyDescent="0.25">
      <c r="A18" s="151" t="s">
        <v>321</v>
      </c>
      <c r="B18" s="151"/>
      <c r="C18" s="151"/>
      <c r="D18" s="151"/>
      <c r="E18" s="202"/>
      <c r="F18" s="151"/>
      <c r="G18" s="151"/>
      <c r="H18" s="151"/>
      <c r="I18" s="202"/>
      <c r="J18" s="151"/>
      <c r="K18" s="151"/>
      <c r="L18" s="151"/>
      <c r="M18" s="202"/>
      <c r="N18" s="151"/>
      <c r="O18" s="151"/>
      <c r="P18" s="151"/>
      <c r="Q18" s="202"/>
      <c r="R18" s="193">
        <f t="shared" si="0"/>
        <v>0</v>
      </c>
      <c r="S18" s="158">
        <f t="shared" si="2"/>
        <v>0</v>
      </c>
      <c r="T18" s="192"/>
      <c r="U18" s="192"/>
      <c r="V18" s="192"/>
      <c r="W18" s="192"/>
      <c r="X18" s="192"/>
      <c r="Y18" s="153"/>
      <c r="Z18" s="153"/>
      <c r="AA18" s="153"/>
      <c r="AB18" s="153"/>
      <c r="AC18" s="153"/>
      <c r="AD18" s="153"/>
      <c r="AE18" s="153"/>
      <c r="AG18" s="151" t="s">
        <v>321</v>
      </c>
      <c r="AH18" s="151"/>
      <c r="AI18" s="151"/>
      <c r="AJ18" s="151"/>
      <c r="AK18" s="202"/>
      <c r="AL18" s="151"/>
      <c r="AM18" s="151"/>
      <c r="AN18" s="151"/>
      <c r="AO18" s="202"/>
      <c r="AP18" s="151"/>
      <c r="AQ18" s="151"/>
      <c r="AR18" s="151"/>
      <c r="AS18" s="202"/>
      <c r="AT18" s="151"/>
      <c r="AU18" s="151"/>
      <c r="AV18" s="151"/>
      <c r="AW18" s="202"/>
      <c r="AX18" s="193">
        <f t="shared" si="1"/>
        <v>0</v>
      </c>
      <c r="AY18" s="158">
        <f t="shared" si="3"/>
        <v>0</v>
      </c>
      <c r="AZ18" s="153"/>
      <c r="BA18" s="153"/>
      <c r="BB18" s="153"/>
      <c r="BC18" s="153"/>
      <c r="BD18" s="153"/>
      <c r="BE18" s="153"/>
      <c r="BF18" s="153"/>
      <c r="BG18" s="153"/>
      <c r="BH18" s="153"/>
      <c r="BI18" s="153"/>
      <c r="BJ18" s="153"/>
      <c r="BK18" s="153"/>
    </row>
    <row r="19" spans="1:63" x14ac:dyDescent="0.25">
      <c r="A19" s="151" t="s">
        <v>322</v>
      </c>
      <c r="B19" s="151"/>
      <c r="C19" s="151"/>
      <c r="D19" s="151"/>
      <c r="E19" s="202"/>
      <c r="F19" s="151"/>
      <c r="G19" s="151"/>
      <c r="H19" s="151"/>
      <c r="I19" s="202"/>
      <c r="J19" s="151"/>
      <c r="K19" s="151"/>
      <c r="L19" s="151"/>
      <c r="M19" s="202"/>
      <c r="N19" s="151"/>
      <c r="O19" s="151"/>
      <c r="P19" s="151"/>
      <c r="Q19" s="202"/>
      <c r="R19" s="193">
        <f t="shared" si="0"/>
        <v>0</v>
      </c>
      <c r="S19" s="158">
        <f t="shared" si="2"/>
        <v>0</v>
      </c>
      <c r="T19" s="192"/>
      <c r="U19" s="192"/>
      <c r="V19" s="192"/>
      <c r="W19" s="192"/>
      <c r="X19" s="192"/>
      <c r="Y19" s="153"/>
      <c r="Z19" s="153"/>
      <c r="AA19" s="153"/>
      <c r="AB19" s="153"/>
      <c r="AC19" s="153"/>
      <c r="AD19" s="153"/>
      <c r="AE19" s="153"/>
      <c r="AG19" s="151" t="s">
        <v>322</v>
      </c>
      <c r="AH19" s="151"/>
      <c r="AI19" s="151"/>
      <c r="AJ19" s="151"/>
      <c r="AK19" s="202"/>
      <c r="AL19" s="151"/>
      <c r="AM19" s="151"/>
      <c r="AN19" s="151"/>
      <c r="AO19" s="202"/>
      <c r="AP19" s="151"/>
      <c r="AQ19" s="151"/>
      <c r="AR19" s="151"/>
      <c r="AS19" s="202"/>
      <c r="AT19" s="151"/>
      <c r="AU19" s="151"/>
      <c r="AV19" s="151"/>
      <c r="AW19" s="202"/>
      <c r="AX19" s="193">
        <f t="shared" si="1"/>
        <v>0</v>
      </c>
      <c r="AY19" s="158">
        <f t="shared" si="3"/>
        <v>0</v>
      </c>
      <c r="AZ19" s="153"/>
      <c r="BA19" s="153"/>
      <c r="BB19" s="153"/>
      <c r="BC19" s="153"/>
      <c r="BD19" s="153"/>
      <c r="BE19" s="153"/>
      <c r="BF19" s="153"/>
      <c r="BG19" s="153"/>
      <c r="BH19" s="153"/>
      <c r="BI19" s="151"/>
      <c r="BJ19" s="151"/>
      <c r="BK19" s="151"/>
    </row>
    <row r="20" spans="1:63" x14ac:dyDescent="0.25">
      <c r="A20" s="151" t="s">
        <v>323</v>
      </c>
      <c r="B20" s="151"/>
      <c r="C20" s="151"/>
      <c r="D20" s="151"/>
      <c r="E20" s="202"/>
      <c r="F20" s="151"/>
      <c r="G20" s="151"/>
      <c r="H20" s="151"/>
      <c r="I20" s="202"/>
      <c r="J20" s="151"/>
      <c r="K20" s="151"/>
      <c r="L20" s="151"/>
      <c r="M20" s="202"/>
      <c r="N20" s="151"/>
      <c r="O20" s="151"/>
      <c r="P20" s="151"/>
      <c r="Q20" s="202"/>
      <c r="R20" s="193">
        <f t="shared" si="0"/>
        <v>0</v>
      </c>
      <c r="S20" s="158">
        <f t="shared" si="2"/>
        <v>0</v>
      </c>
      <c r="T20" s="192"/>
      <c r="U20" s="192"/>
      <c r="V20" s="192"/>
      <c r="W20" s="192"/>
      <c r="X20" s="192"/>
      <c r="Y20" s="153"/>
      <c r="Z20" s="153"/>
      <c r="AA20" s="153"/>
      <c r="AB20" s="153"/>
      <c r="AC20" s="153"/>
      <c r="AD20" s="153"/>
      <c r="AE20" s="153"/>
      <c r="AG20" s="151" t="s">
        <v>323</v>
      </c>
      <c r="AH20" s="151"/>
      <c r="AI20" s="151"/>
      <c r="AJ20" s="151"/>
      <c r="AK20" s="202"/>
      <c r="AL20" s="151"/>
      <c r="AM20" s="151"/>
      <c r="AN20" s="151"/>
      <c r="AO20" s="202"/>
      <c r="AP20" s="151"/>
      <c r="AQ20" s="151"/>
      <c r="AR20" s="151"/>
      <c r="AS20" s="202"/>
      <c r="AT20" s="151"/>
      <c r="AU20" s="151"/>
      <c r="AV20" s="151"/>
      <c r="AW20" s="202"/>
      <c r="AX20" s="193">
        <f t="shared" si="1"/>
        <v>0</v>
      </c>
      <c r="AY20" s="158">
        <f t="shared" si="3"/>
        <v>0</v>
      </c>
      <c r="AZ20" s="153"/>
      <c r="BA20" s="153"/>
      <c r="BB20" s="153"/>
      <c r="BC20" s="153"/>
      <c r="BD20" s="153"/>
      <c r="BE20" s="153"/>
      <c r="BF20" s="153"/>
      <c r="BG20" s="153"/>
      <c r="BH20" s="153"/>
      <c r="BI20" s="151"/>
      <c r="BJ20" s="151"/>
      <c r="BK20" s="151"/>
    </row>
    <row r="21" spans="1:63" x14ac:dyDescent="0.25">
      <c r="A21" s="151" t="s">
        <v>324</v>
      </c>
      <c r="B21" s="151"/>
      <c r="C21" s="151"/>
      <c r="D21" s="151"/>
      <c r="E21" s="202"/>
      <c r="F21" s="151"/>
      <c r="G21" s="151"/>
      <c r="H21" s="151"/>
      <c r="I21" s="202"/>
      <c r="J21" s="151"/>
      <c r="K21" s="151"/>
      <c r="L21" s="151"/>
      <c r="M21" s="202"/>
      <c r="N21" s="151"/>
      <c r="O21" s="151"/>
      <c r="P21" s="151"/>
      <c r="Q21" s="202"/>
      <c r="R21" s="193">
        <f t="shared" si="0"/>
        <v>0</v>
      </c>
      <c r="S21" s="158">
        <f t="shared" si="2"/>
        <v>0</v>
      </c>
      <c r="T21" s="192"/>
      <c r="U21" s="192"/>
      <c r="V21" s="192"/>
      <c r="W21" s="192"/>
      <c r="X21" s="192"/>
      <c r="Y21" s="153"/>
      <c r="Z21" s="153"/>
      <c r="AA21" s="153"/>
      <c r="AB21" s="153"/>
      <c r="AC21" s="153"/>
      <c r="AD21" s="153"/>
      <c r="AE21" s="153"/>
      <c r="AG21" s="151" t="s">
        <v>324</v>
      </c>
      <c r="AH21" s="151"/>
      <c r="AI21" s="151"/>
      <c r="AJ21" s="151"/>
      <c r="AK21" s="202"/>
      <c r="AL21" s="151"/>
      <c r="AM21" s="151"/>
      <c r="AN21" s="151"/>
      <c r="AO21" s="202"/>
      <c r="AP21" s="151"/>
      <c r="AQ21" s="151"/>
      <c r="AR21" s="151"/>
      <c r="AS21" s="202"/>
      <c r="AT21" s="151"/>
      <c r="AU21" s="151"/>
      <c r="AV21" s="151"/>
      <c r="AW21" s="202"/>
      <c r="AX21" s="193">
        <f t="shared" si="1"/>
        <v>0</v>
      </c>
      <c r="AY21" s="158">
        <f t="shared" si="3"/>
        <v>0</v>
      </c>
      <c r="AZ21" s="153"/>
      <c r="BA21" s="153"/>
      <c r="BB21" s="153"/>
      <c r="BC21" s="153"/>
      <c r="BD21" s="153"/>
      <c r="BE21" s="153"/>
      <c r="BF21" s="153"/>
      <c r="BG21" s="153"/>
      <c r="BH21" s="153"/>
      <c r="BI21" s="151"/>
      <c r="BJ21" s="151"/>
      <c r="BK21" s="151"/>
    </row>
    <row r="22" spans="1:63" x14ac:dyDescent="0.25">
      <c r="A22" s="151" t="s">
        <v>325</v>
      </c>
      <c r="B22" s="151"/>
      <c r="C22" s="151"/>
      <c r="D22" s="151"/>
      <c r="E22" s="202"/>
      <c r="F22" s="151"/>
      <c r="G22" s="151"/>
      <c r="H22" s="151"/>
      <c r="I22" s="202"/>
      <c r="J22" s="151"/>
      <c r="K22" s="151"/>
      <c r="L22" s="151"/>
      <c r="M22" s="202"/>
      <c r="N22" s="151"/>
      <c r="O22" s="151"/>
      <c r="P22" s="151"/>
      <c r="Q22" s="202"/>
      <c r="R22" s="193">
        <f t="shared" si="0"/>
        <v>0</v>
      </c>
      <c r="S22" s="158">
        <f t="shared" si="2"/>
        <v>0</v>
      </c>
      <c r="T22" s="192"/>
      <c r="U22" s="192"/>
      <c r="V22" s="192"/>
      <c r="W22" s="192"/>
      <c r="X22" s="192"/>
      <c r="Y22" s="153"/>
      <c r="Z22" s="153"/>
      <c r="AA22" s="153"/>
      <c r="AB22" s="153"/>
      <c r="AC22" s="153"/>
      <c r="AD22" s="153"/>
      <c r="AE22" s="153"/>
      <c r="AG22" s="151" t="s">
        <v>325</v>
      </c>
      <c r="AH22" s="151"/>
      <c r="AI22" s="151"/>
      <c r="AJ22" s="151"/>
      <c r="AK22" s="202"/>
      <c r="AL22" s="151"/>
      <c r="AM22" s="151"/>
      <c r="AN22" s="151"/>
      <c r="AO22" s="202"/>
      <c r="AP22" s="151"/>
      <c r="AQ22" s="151"/>
      <c r="AR22" s="151"/>
      <c r="AS22" s="202"/>
      <c r="AT22" s="151"/>
      <c r="AU22" s="151"/>
      <c r="AV22" s="151"/>
      <c r="AW22" s="202"/>
      <c r="AX22" s="193">
        <f t="shared" si="1"/>
        <v>0</v>
      </c>
      <c r="AY22" s="158">
        <f t="shared" si="3"/>
        <v>0</v>
      </c>
      <c r="AZ22" s="153"/>
      <c r="BA22" s="153"/>
      <c r="BB22" s="153"/>
      <c r="BC22" s="153"/>
      <c r="BD22" s="153"/>
      <c r="BE22" s="153"/>
      <c r="BF22" s="153"/>
      <c r="BG22" s="153"/>
      <c r="BH22" s="153"/>
      <c r="BI22" s="153"/>
      <c r="BJ22" s="153"/>
      <c r="BK22" s="153"/>
    </row>
    <row r="23" spans="1:63" x14ac:dyDescent="0.25">
      <c r="A23" s="151" t="s">
        <v>326</v>
      </c>
      <c r="B23" s="151"/>
      <c r="C23" s="151"/>
      <c r="D23" s="151"/>
      <c r="E23" s="202"/>
      <c r="F23" s="151"/>
      <c r="G23" s="151"/>
      <c r="H23" s="151"/>
      <c r="I23" s="202"/>
      <c r="J23" s="151"/>
      <c r="K23" s="151"/>
      <c r="L23" s="151"/>
      <c r="M23" s="202"/>
      <c r="N23" s="151"/>
      <c r="O23" s="151"/>
      <c r="P23" s="151"/>
      <c r="Q23" s="202"/>
      <c r="R23" s="193">
        <f t="shared" si="0"/>
        <v>0</v>
      </c>
      <c r="S23" s="158">
        <f t="shared" si="2"/>
        <v>0</v>
      </c>
      <c r="T23" s="192"/>
      <c r="U23" s="192"/>
      <c r="V23" s="192"/>
      <c r="W23" s="192"/>
      <c r="X23" s="192"/>
      <c r="Y23" s="153"/>
      <c r="Z23" s="153"/>
      <c r="AA23" s="153"/>
      <c r="AB23" s="153"/>
      <c r="AC23" s="153"/>
      <c r="AD23" s="153"/>
      <c r="AE23" s="153"/>
      <c r="AG23" s="151" t="s">
        <v>326</v>
      </c>
      <c r="AH23" s="151"/>
      <c r="AI23" s="151"/>
      <c r="AJ23" s="151"/>
      <c r="AK23" s="202"/>
      <c r="AL23" s="151"/>
      <c r="AM23" s="151"/>
      <c r="AN23" s="151"/>
      <c r="AO23" s="202"/>
      <c r="AP23" s="151"/>
      <c r="AQ23" s="151"/>
      <c r="AR23" s="151"/>
      <c r="AS23" s="202"/>
      <c r="AT23" s="151"/>
      <c r="AU23" s="151"/>
      <c r="AV23" s="151"/>
      <c r="AW23" s="202"/>
      <c r="AX23" s="193">
        <f t="shared" si="1"/>
        <v>0</v>
      </c>
      <c r="AY23" s="158">
        <f t="shared" si="3"/>
        <v>0</v>
      </c>
      <c r="AZ23" s="153"/>
      <c r="BA23" s="153"/>
      <c r="BB23" s="153"/>
      <c r="BC23" s="153"/>
      <c r="BD23" s="153"/>
      <c r="BE23" s="153"/>
      <c r="BF23" s="153"/>
      <c r="BG23" s="153"/>
      <c r="BH23" s="153"/>
      <c r="BI23" s="153"/>
      <c r="BJ23" s="153"/>
      <c r="BK23" s="153"/>
    </row>
    <row r="24" spans="1:63" x14ac:dyDescent="0.25">
      <c r="A24" s="151" t="s">
        <v>327</v>
      </c>
      <c r="B24" s="151"/>
      <c r="C24" s="151"/>
      <c r="D24" s="151"/>
      <c r="E24" s="202"/>
      <c r="F24" s="151"/>
      <c r="G24" s="151"/>
      <c r="H24" s="151"/>
      <c r="I24" s="202"/>
      <c r="J24" s="151"/>
      <c r="K24" s="151"/>
      <c r="L24" s="151"/>
      <c r="M24" s="202"/>
      <c r="N24" s="151"/>
      <c r="O24" s="151"/>
      <c r="P24" s="151"/>
      <c r="Q24" s="202"/>
      <c r="R24" s="193">
        <f t="shared" si="0"/>
        <v>0</v>
      </c>
      <c r="S24" s="158">
        <f t="shared" si="2"/>
        <v>0</v>
      </c>
      <c r="T24" s="192"/>
      <c r="U24" s="192"/>
      <c r="V24" s="192"/>
      <c r="W24" s="192"/>
      <c r="X24" s="192"/>
      <c r="Y24" s="153"/>
      <c r="Z24" s="153"/>
      <c r="AA24" s="153"/>
      <c r="AB24" s="153"/>
      <c r="AC24" s="153"/>
      <c r="AD24" s="153"/>
      <c r="AE24" s="153"/>
      <c r="AG24" s="151" t="s">
        <v>327</v>
      </c>
      <c r="AH24" s="151"/>
      <c r="AI24" s="151"/>
      <c r="AJ24" s="151"/>
      <c r="AK24" s="202"/>
      <c r="AL24" s="151"/>
      <c r="AM24" s="151"/>
      <c r="AN24" s="151"/>
      <c r="AO24" s="202"/>
      <c r="AP24" s="151"/>
      <c r="AQ24" s="151"/>
      <c r="AR24" s="151"/>
      <c r="AS24" s="202"/>
      <c r="AT24" s="151"/>
      <c r="AU24" s="151"/>
      <c r="AV24" s="151"/>
      <c r="AW24" s="202"/>
      <c r="AX24" s="193">
        <f t="shared" si="1"/>
        <v>0</v>
      </c>
      <c r="AY24" s="158">
        <f t="shared" si="3"/>
        <v>0</v>
      </c>
      <c r="AZ24" s="153"/>
      <c r="BA24" s="153"/>
      <c r="BB24" s="153"/>
      <c r="BC24" s="153"/>
      <c r="BD24" s="153"/>
      <c r="BE24" s="153"/>
      <c r="BF24" s="153"/>
      <c r="BG24" s="153"/>
      <c r="BH24" s="153"/>
      <c r="BI24" s="153"/>
      <c r="BJ24" s="153"/>
      <c r="BK24" s="153"/>
    </row>
    <row r="25" spans="1:63" x14ac:dyDescent="0.25">
      <c r="A25" s="151" t="s">
        <v>328</v>
      </c>
      <c r="B25" s="151"/>
      <c r="C25" s="151"/>
      <c r="D25" s="151"/>
      <c r="E25" s="202"/>
      <c r="F25" s="151"/>
      <c r="G25" s="151"/>
      <c r="H25" s="151"/>
      <c r="I25" s="202"/>
      <c r="J25" s="151"/>
      <c r="K25" s="151"/>
      <c r="L25" s="151"/>
      <c r="M25" s="202"/>
      <c r="N25" s="151"/>
      <c r="O25" s="151"/>
      <c r="P25" s="151"/>
      <c r="Q25" s="202"/>
      <c r="R25" s="193">
        <f t="shared" si="0"/>
        <v>0</v>
      </c>
      <c r="S25" s="158">
        <f t="shared" si="2"/>
        <v>0</v>
      </c>
      <c r="T25" s="192"/>
      <c r="U25" s="192"/>
      <c r="V25" s="192"/>
      <c r="W25" s="192"/>
      <c r="X25" s="192"/>
      <c r="Y25" s="153"/>
      <c r="Z25" s="153"/>
      <c r="AA25" s="153"/>
      <c r="AB25" s="153"/>
      <c r="AC25" s="153"/>
      <c r="AD25" s="153"/>
      <c r="AE25" s="153"/>
      <c r="AG25" s="151" t="s">
        <v>328</v>
      </c>
      <c r="AH25" s="151"/>
      <c r="AI25" s="151"/>
      <c r="AJ25" s="151"/>
      <c r="AK25" s="202"/>
      <c r="AL25" s="151"/>
      <c r="AM25" s="151"/>
      <c r="AN25" s="151"/>
      <c r="AO25" s="202"/>
      <c r="AP25" s="151"/>
      <c r="AQ25" s="151"/>
      <c r="AR25" s="151"/>
      <c r="AS25" s="202"/>
      <c r="AT25" s="151"/>
      <c r="AU25" s="151"/>
      <c r="AV25" s="151"/>
      <c r="AW25" s="202"/>
      <c r="AX25" s="193">
        <f t="shared" si="1"/>
        <v>0</v>
      </c>
      <c r="AY25" s="158">
        <f t="shared" si="3"/>
        <v>0</v>
      </c>
      <c r="AZ25" s="153"/>
      <c r="BA25" s="153"/>
      <c r="BB25" s="153"/>
      <c r="BC25" s="153"/>
      <c r="BD25" s="153"/>
      <c r="BE25" s="153"/>
      <c r="BF25" s="153"/>
      <c r="BG25" s="153"/>
      <c r="BH25" s="153"/>
      <c r="BI25" s="153"/>
      <c r="BJ25" s="153"/>
      <c r="BK25" s="153"/>
    </row>
    <row r="26" spans="1:63" x14ac:dyDescent="0.25">
      <c r="A26" s="151" t="s">
        <v>329</v>
      </c>
      <c r="B26" s="151"/>
      <c r="C26" s="151"/>
      <c r="D26" s="151"/>
      <c r="E26" s="202"/>
      <c r="F26" s="151"/>
      <c r="G26" s="151"/>
      <c r="H26" s="151"/>
      <c r="I26" s="202"/>
      <c r="J26" s="151"/>
      <c r="K26" s="151"/>
      <c r="L26" s="151"/>
      <c r="M26" s="202"/>
      <c r="N26" s="151"/>
      <c r="O26" s="151"/>
      <c r="P26" s="151"/>
      <c r="Q26" s="202"/>
      <c r="R26" s="193">
        <f t="shared" si="0"/>
        <v>0</v>
      </c>
      <c r="S26" s="158">
        <f t="shared" si="2"/>
        <v>0</v>
      </c>
      <c r="T26" s="192"/>
      <c r="U26" s="192"/>
      <c r="V26" s="192"/>
      <c r="W26" s="192"/>
      <c r="X26" s="192"/>
      <c r="Y26" s="153"/>
      <c r="Z26" s="153"/>
      <c r="AA26" s="153"/>
      <c r="AB26" s="153"/>
      <c r="AC26" s="153"/>
      <c r="AD26" s="153"/>
      <c r="AE26" s="153"/>
      <c r="AG26" s="151" t="s">
        <v>329</v>
      </c>
      <c r="AH26" s="151"/>
      <c r="AI26" s="151"/>
      <c r="AJ26" s="151"/>
      <c r="AK26" s="202"/>
      <c r="AL26" s="151"/>
      <c r="AM26" s="151"/>
      <c r="AN26" s="151"/>
      <c r="AO26" s="202"/>
      <c r="AP26" s="151"/>
      <c r="AQ26" s="151"/>
      <c r="AR26" s="151"/>
      <c r="AS26" s="202"/>
      <c r="AT26" s="151"/>
      <c r="AU26" s="151"/>
      <c r="AV26" s="151"/>
      <c r="AW26" s="202"/>
      <c r="AX26" s="193">
        <f t="shared" si="1"/>
        <v>0</v>
      </c>
      <c r="AY26" s="158">
        <f t="shared" si="3"/>
        <v>0</v>
      </c>
      <c r="AZ26" s="153"/>
      <c r="BA26" s="153"/>
      <c r="BB26" s="153"/>
      <c r="BC26" s="153"/>
      <c r="BD26" s="153"/>
      <c r="BE26" s="153"/>
      <c r="BF26" s="153"/>
      <c r="BG26" s="153"/>
      <c r="BH26" s="153"/>
      <c r="BI26" s="153"/>
      <c r="BJ26" s="153"/>
      <c r="BK26" s="153"/>
    </row>
    <row r="27" spans="1:63" x14ac:dyDescent="0.25">
      <c r="A27" s="151" t="s">
        <v>330</v>
      </c>
      <c r="B27" s="151"/>
      <c r="C27" s="151"/>
      <c r="D27" s="151"/>
      <c r="E27" s="202"/>
      <c r="F27" s="151"/>
      <c r="G27" s="151"/>
      <c r="H27" s="151"/>
      <c r="I27" s="202"/>
      <c r="J27" s="151"/>
      <c r="K27" s="151"/>
      <c r="L27" s="151"/>
      <c r="M27" s="202"/>
      <c r="N27" s="151"/>
      <c r="O27" s="151"/>
      <c r="P27" s="151"/>
      <c r="Q27" s="202"/>
      <c r="R27" s="193">
        <f t="shared" si="0"/>
        <v>0</v>
      </c>
      <c r="S27" s="158">
        <f t="shared" si="2"/>
        <v>0</v>
      </c>
      <c r="T27" s="192"/>
      <c r="U27" s="192"/>
      <c r="V27" s="192"/>
      <c r="W27" s="192"/>
      <c r="X27" s="192"/>
      <c r="Y27" s="153"/>
      <c r="Z27" s="153"/>
      <c r="AA27" s="153"/>
      <c r="AB27" s="153"/>
      <c r="AC27" s="153"/>
      <c r="AD27" s="153"/>
      <c r="AE27" s="153"/>
      <c r="AG27" s="151" t="s">
        <v>330</v>
      </c>
      <c r="AH27" s="151"/>
      <c r="AI27" s="151"/>
      <c r="AJ27" s="151"/>
      <c r="AK27" s="202"/>
      <c r="AL27" s="151"/>
      <c r="AM27" s="151"/>
      <c r="AN27" s="151"/>
      <c r="AO27" s="202"/>
      <c r="AP27" s="151"/>
      <c r="AQ27" s="151"/>
      <c r="AR27" s="151"/>
      <c r="AS27" s="202"/>
      <c r="AT27" s="151"/>
      <c r="AU27" s="151"/>
      <c r="AV27" s="151"/>
      <c r="AW27" s="202"/>
      <c r="AX27" s="193">
        <f t="shared" si="1"/>
        <v>0</v>
      </c>
      <c r="AY27" s="158">
        <f t="shared" si="3"/>
        <v>0</v>
      </c>
      <c r="AZ27" s="153"/>
      <c r="BA27" s="153"/>
      <c r="BB27" s="153"/>
      <c r="BC27" s="153"/>
      <c r="BD27" s="153"/>
      <c r="BE27" s="153"/>
      <c r="BF27" s="153"/>
      <c r="BG27" s="153"/>
      <c r="BH27" s="153"/>
      <c r="BI27" s="153"/>
      <c r="BJ27" s="153"/>
      <c r="BK27" s="153"/>
    </row>
    <row r="28" spans="1:63" x14ac:dyDescent="0.25">
      <c r="A28" s="151" t="s">
        <v>331</v>
      </c>
      <c r="B28" s="151"/>
      <c r="C28" s="151"/>
      <c r="D28" s="151"/>
      <c r="E28" s="202"/>
      <c r="F28" s="151"/>
      <c r="G28" s="151"/>
      <c r="H28" s="151"/>
      <c r="I28" s="202"/>
      <c r="J28" s="151"/>
      <c r="K28" s="151"/>
      <c r="L28" s="151"/>
      <c r="M28" s="202"/>
      <c r="N28" s="151"/>
      <c r="O28" s="151"/>
      <c r="P28" s="151"/>
      <c r="Q28" s="202"/>
      <c r="R28" s="193">
        <f t="shared" si="0"/>
        <v>0</v>
      </c>
      <c r="S28" s="158">
        <f t="shared" si="2"/>
        <v>0</v>
      </c>
      <c r="T28" s="192"/>
      <c r="U28" s="192"/>
      <c r="V28" s="192"/>
      <c r="W28" s="192"/>
      <c r="X28" s="192"/>
      <c r="Y28" s="153"/>
      <c r="Z28" s="153"/>
      <c r="AA28" s="153"/>
      <c r="AB28" s="153"/>
      <c r="AC28" s="153"/>
      <c r="AD28" s="153"/>
      <c r="AE28" s="153"/>
      <c r="AG28" s="151" t="s">
        <v>331</v>
      </c>
      <c r="AH28" s="151"/>
      <c r="AI28" s="151"/>
      <c r="AJ28" s="151"/>
      <c r="AK28" s="202"/>
      <c r="AL28" s="151"/>
      <c r="AM28" s="151"/>
      <c r="AN28" s="151"/>
      <c r="AO28" s="202"/>
      <c r="AP28" s="151"/>
      <c r="AQ28" s="151"/>
      <c r="AR28" s="151"/>
      <c r="AS28" s="202"/>
      <c r="AT28" s="151"/>
      <c r="AU28" s="151"/>
      <c r="AV28" s="151"/>
      <c r="AW28" s="202"/>
      <c r="AX28" s="193">
        <f t="shared" si="1"/>
        <v>0</v>
      </c>
      <c r="AY28" s="158">
        <f t="shared" si="3"/>
        <v>0</v>
      </c>
      <c r="AZ28" s="153"/>
      <c r="BA28" s="153"/>
      <c r="BB28" s="153"/>
      <c r="BC28" s="153"/>
      <c r="BD28" s="153"/>
      <c r="BE28" s="153"/>
      <c r="BF28" s="153"/>
      <c r="BG28" s="153"/>
      <c r="BH28" s="153"/>
      <c r="BI28" s="153"/>
      <c r="BJ28" s="153"/>
      <c r="BK28" s="153"/>
    </row>
    <row r="29" spans="1:63" x14ac:dyDescent="0.25">
      <c r="A29" s="151" t="s">
        <v>332</v>
      </c>
      <c r="B29" s="151"/>
      <c r="C29" s="151"/>
      <c r="D29" s="151"/>
      <c r="E29" s="202"/>
      <c r="F29" s="151"/>
      <c r="G29" s="151"/>
      <c r="H29" s="151"/>
      <c r="I29" s="202"/>
      <c r="J29" s="151"/>
      <c r="K29" s="151"/>
      <c r="L29" s="151"/>
      <c r="M29" s="202"/>
      <c r="N29" s="151"/>
      <c r="O29" s="151"/>
      <c r="P29" s="151"/>
      <c r="Q29" s="202"/>
      <c r="R29" s="193">
        <f t="shared" si="0"/>
        <v>0</v>
      </c>
      <c r="S29" s="158">
        <f t="shared" si="2"/>
        <v>0</v>
      </c>
      <c r="T29" s="192"/>
      <c r="U29" s="192"/>
      <c r="V29" s="192"/>
      <c r="W29" s="192"/>
      <c r="X29" s="192"/>
      <c r="Y29" s="153"/>
      <c r="Z29" s="153"/>
      <c r="AA29" s="153"/>
      <c r="AB29" s="153"/>
      <c r="AC29" s="153"/>
      <c r="AD29" s="153"/>
      <c r="AE29" s="153"/>
      <c r="AG29" s="151" t="s">
        <v>332</v>
      </c>
      <c r="AH29" s="151"/>
      <c r="AI29" s="151"/>
      <c r="AJ29" s="151"/>
      <c r="AK29" s="202"/>
      <c r="AL29" s="151"/>
      <c r="AM29" s="151"/>
      <c r="AN29" s="151"/>
      <c r="AO29" s="202"/>
      <c r="AP29" s="151"/>
      <c r="AQ29" s="151"/>
      <c r="AR29" s="151"/>
      <c r="AS29" s="202"/>
      <c r="AT29" s="151"/>
      <c r="AU29" s="151"/>
      <c r="AV29" s="151"/>
      <c r="AW29" s="202"/>
      <c r="AX29" s="193">
        <f t="shared" si="1"/>
        <v>0</v>
      </c>
      <c r="AY29" s="158">
        <f t="shared" si="3"/>
        <v>0</v>
      </c>
      <c r="AZ29" s="153"/>
      <c r="BA29" s="153"/>
      <c r="BB29" s="153"/>
      <c r="BC29" s="153"/>
      <c r="BD29" s="153"/>
      <c r="BE29" s="153"/>
      <c r="BF29" s="153"/>
      <c r="BG29" s="153"/>
      <c r="BH29" s="153"/>
      <c r="BI29" s="153"/>
      <c r="BJ29" s="153"/>
      <c r="BK29" s="153"/>
    </row>
    <row r="30" spans="1:63" x14ac:dyDescent="0.25">
      <c r="A30" s="151" t="s">
        <v>333</v>
      </c>
      <c r="B30" s="151"/>
      <c r="C30" s="151"/>
      <c r="D30" s="151"/>
      <c r="E30" s="202"/>
      <c r="F30" s="151"/>
      <c r="G30" s="151"/>
      <c r="H30" s="151"/>
      <c r="I30" s="202"/>
      <c r="J30" s="151"/>
      <c r="K30" s="151"/>
      <c r="L30" s="151"/>
      <c r="M30" s="202"/>
      <c r="N30" s="151"/>
      <c r="O30" s="151"/>
      <c r="P30" s="151"/>
      <c r="Q30" s="202"/>
      <c r="R30" s="193">
        <f t="shared" si="0"/>
        <v>0</v>
      </c>
      <c r="S30" s="158">
        <f t="shared" si="2"/>
        <v>0</v>
      </c>
      <c r="T30" s="192"/>
      <c r="U30" s="192"/>
      <c r="V30" s="192"/>
      <c r="W30" s="192"/>
      <c r="X30" s="192"/>
      <c r="Y30" s="153"/>
      <c r="Z30" s="153"/>
      <c r="AA30" s="153"/>
      <c r="AB30" s="153"/>
      <c r="AC30" s="153"/>
      <c r="AD30" s="153"/>
      <c r="AE30" s="153"/>
      <c r="AG30" s="151" t="s">
        <v>333</v>
      </c>
      <c r="AH30" s="151"/>
      <c r="AI30" s="151"/>
      <c r="AJ30" s="151"/>
      <c r="AK30" s="202"/>
      <c r="AL30" s="151"/>
      <c r="AM30" s="151"/>
      <c r="AN30" s="151"/>
      <c r="AO30" s="202"/>
      <c r="AP30" s="151"/>
      <c r="AQ30" s="151"/>
      <c r="AR30" s="151"/>
      <c r="AS30" s="202"/>
      <c r="AT30" s="151"/>
      <c r="AU30" s="151"/>
      <c r="AV30" s="151"/>
      <c r="AW30" s="202"/>
      <c r="AX30" s="193">
        <f t="shared" si="1"/>
        <v>0</v>
      </c>
      <c r="AY30" s="158">
        <f t="shared" si="3"/>
        <v>0</v>
      </c>
      <c r="AZ30" s="153"/>
      <c r="BA30" s="153"/>
      <c r="BB30" s="153"/>
      <c r="BC30" s="153"/>
      <c r="BD30" s="153"/>
      <c r="BE30" s="153"/>
      <c r="BF30" s="153"/>
      <c r="BG30" s="153"/>
      <c r="BH30" s="153"/>
      <c r="BI30" s="153"/>
      <c r="BJ30" s="153"/>
      <c r="BK30" s="153"/>
    </row>
    <row r="31" spans="1:63" x14ac:dyDescent="0.25">
      <c r="A31" s="151" t="s">
        <v>334</v>
      </c>
      <c r="B31" s="151"/>
      <c r="C31" s="151"/>
      <c r="D31" s="151"/>
      <c r="E31" s="202"/>
      <c r="F31" s="151"/>
      <c r="G31" s="151"/>
      <c r="H31" s="151"/>
      <c r="I31" s="202"/>
      <c r="J31" s="151"/>
      <c r="K31" s="151"/>
      <c r="L31" s="151"/>
      <c r="M31" s="202"/>
      <c r="N31" s="151"/>
      <c r="O31" s="151"/>
      <c r="P31" s="151"/>
      <c r="Q31" s="202"/>
      <c r="R31" s="193">
        <f t="shared" si="0"/>
        <v>0</v>
      </c>
      <c r="S31" s="158">
        <f t="shared" si="2"/>
        <v>0</v>
      </c>
      <c r="T31" s="192"/>
      <c r="U31" s="192"/>
      <c r="V31" s="192"/>
      <c r="W31" s="192"/>
      <c r="X31" s="192"/>
      <c r="Y31" s="153"/>
      <c r="Z31" s="153"/>
      <c r="AA31" s="153"/>
      <c r="AB31" s="153"/>
      <c r="AC31" s="153"/>
      <c r="AD31" s="153"/>
      <c r="AE31" s="153"/>
      <c r="AG31" s="151" t="s">
        <v>334</v>
      </c>
      <c r="AH31" s="151"/>
      <c r="AI31" s="151"/>
      <c r="AJ31" s="151"/>
      <c r="AK31" s="202"/>
      <c r="AL31" s="151"/>
      <c r="AM31" s="151"/>
      <c r="AN31" s="151"/>
      <c r="AO31" s="202"/>
      <c r="AP31" s="151"/>
      <c r="AQ31" s="151"/>
      <c r="AR31" s="151"/>
      <c r="AS31" s="202"/>
      <c r="AT31" s="151"/>
      <c r="AU31" s="151"/>
      <c r="AV31" s="151"/>
      <c r="AW31" s="202"/>
      <c r="AX31" s="193">
        <f t="shared" si="1"/>
        <v>0</v>
      </c>
      <c r="AY31" s="158">
        <f t="shared" si="3"/>
        <v>0</v>
      </c>
      <c r="AZ31" s="153"/>
      <c r="BA31" s="153"/>
      <c r="BB31" s="153"/>
      <c r="BC31" s="153"/>
      <c r="BD31" s="153"/>
      <c r="BE31" s="153"/>
      <c r="BF31" s="153"/>
      <c r="BG31" s="153"/>
      <c r="BH31" s="153"/>
      <c r="BI31" s="153"/>
      <c r="BJ31" s="153"/>
      <c r="BK31" s="153"/>
    </row>
    <row r="32" spans="1:63" x14ac:dyDescent="0.25">
      <c r="A32" s="155" t="s">
        <v>335</v>
      </c>
      <c r="B32" s="152">
        <f>SUM(B11:B31)</f>
        <v>0</v>
      </c>
      <c r="C32" s="152">
        <f t="shared" ref="C32:AE32" si="4">SUM(C11:C31)</f>
        <v>0</v>
      </c>
      <c r="D32" s="152">
        <f t="shared" si="4"/>
        <v>0</v>
      </c>
      <c r="E32" s="203">
        <f>SUM(E11:E31)</f>
        <v>0</v>
      </c>
      <c r="F32" s="152">
        <f t="shared" si="4"/>
        <v>0</v>
      </c>
      <c r="G32" s="152">
        <f t="shared" si="4"/>
        <v>0</v>
      </c>
      <c r="H32" s="152">
        <f t="shared" si="4"/>
        <v>0</v>
      </c>
      <c r="I32" s="203">
        <f>SUM(I11:I31)</f>
        <v>0</v>
      </c>
      <c r="J32" s="152">
        <f t="shared" si="4"/>
        <v>0</v>
      </c>
      <c r="K32" s="152">
        <f t="shared" si="4"/>
        <v>0</v>
      </c>
      <c r="L32" s="152">
        <f t="shared" si="4"/>
        <v>0</v>
      </c>
      <c r="M32" s="203">
        <f>SUM(M11:M31)</f>
        <v>0</v>
      </c>
      <c r="N32" s="152">
        <f t="shared" si="4"/>
        <v>0</v>
      </c>
      <c r="O32" s="152">
        <f t="shared" si="4"/>
        <v>0</v>
      </c>
      <c r="P32" s="152">
        <f t="shared" si="4"/>
        <v>0</v>
      </c>
      <c r="Q32" s="203">
        <f>SUM(Q11:Q31)</f>
        <v>0</v>
      </c>
      <c r="R32" s="152">
        <f t="shared" si="4"/>
        <v>0</v>
      </c>
      <c r="S32" s="158">
        <f t="shared" si="4"/>
        <v>0</v>
      </c>
      <c r="T32" s="152">
        <f t="shared" si="4"/>
        <v>0</v>
      </c>
      <c r="U32" s="152">
        <f t="shared" si="4"/>
        <v>0</v>
      </c>
      <c r="V32" s="152">
        <f t="shared" si="4"/>
        <v>0</v>
      </c>
      <c r="W32" s="152">
        <f t="shared" si="4"/>
        <v>0</v>
      </c>
      <c r="X32" s="152">
        <f t="shared" si="4"/>
        <v>0</v>
      </c>
      <c r="Y32" s="152">
        <f t="shared" si="4"/>
        <v>0</v>
      </c>
      <c r="Z32" s="152">
        <f t="shared" si="4"/>
        <v>0</v>
      </c>
      <c r="AA32" s="152">
        <f t="shared" si="4"/>
        <v>0</v>
      </c>
      <c r="AB32" s="152">
        <f t="shared" si="4"/>
        <v>0</v>
      </c>
      <c r="AC32" s="152">
        <f t="shared" si="4"/>
        <v>0</v>
      </c>
      <c r="AD32" s="152">
        <f t="shared" si="4"/>
        <v>0</v>
      </c>
      <c r="AE32" s="152">
        <f t="shared" si="4"/>
        <v>0</v>
      </c>
      <c r="AG32" s="155" t="s">
        <v>335</v>
      </c>
      <c r="AH32" s="152">
        <f t="shared" ref="AH32:AW32" si="5">SUM(AH11:AH31)</f>
        <v>0</v>
      </c>
      <c r="AI32" s="152">
        <f t="shared" si="5"/>
        <v>0</v>
      </c>
      <c r="AJ32" s="152">
        <f t="shared" si="5"/>
        <v>0</v>
      </c>
      <c r="AK32" s="203">
        <f t="shared" si="5"/>
        <v>0</v>
      </c>
      <c r="AL32" s="152">
        <f t="shared" si="5"/>
        <v>0</v>
      </c>
      <c r="AM32" s="152">
        <f t="shared" si="5"/>
        <v>0</v>
      </c>
      <c r="AN32" s="152">
        <f t="shared" si="5"/>
        <v>0</v>
      </c>
      <c r="AO32" s="203">
        <f t="shared" si="5"/>
        <v>0</v>
      </c>
      <c r="AP32" s="152">
        <f t="shared" si="5"/>
        <v>0</v>
      </c>
      <c r="AQ32" s="152">
        <f t="shared" si="5"/>
        <v>0</v>
      </c>
      <c r="AR32" s="152">
        <f t="shared" si="5"/>
        <v>0</v>
      </c>
      <c r="AS32" s="203">
        <f t="shared" si="5"/>
        <v>0</v>
      </c>
      <c r="AT32" s="152">
        <f t="shared" si="5"/>
        <v>0</v>
      </c>
      <c r="AU32" s="152">
        <f t="shared" si="5"/>
        <v>0</v>
      </c>
      <c r="AV32" s="152">
        <f t="shared" si="5"/>
        <v>0</v>
      </c>
      <c r="AW32" s="203">
        <f t="shared" si="5"/>
        <v>0</v>
      </c>
      <c r="AX32" s="194">
        <f t="shared" ref="AX32:BK32" si="6">SUM(AX11:AX31)</f>
        <v>0</v>
      </c>
      <c r="AY32" s="159">
        <f t="shared" si="6"/>
        <v>0</v>
      </c>
      <c r="AZ32" s="152">
        <f t="shared" si="6"/>
        <v>0</v>
      </c>
      <c r="BA32" s="152">
        <f t="shared" si="6"/>
        <v>0</v>
      </c>
      <c r="BB32" s="152">
        <f t="shared" si="6"/>
        <v>0</v>
      </c>
      <c r="BC32" s="152">
        <f t="shared" si="6"/>
        <v>0</v>
      </c>
      <c r="BD32" s="152">
        <f t="shared" si="6"/>
        <v>0</v>
      </c>
      <c r="BE32" s="152">
        <f t="shared" si="6"/>
        <v>0</v>
      </c>
      <c r="BF32" s="152">
        <f t="shared" si="6"/>
        <v>0</v>
      </c>
      <c r="BG32" s="152">
        <f t="shared" si="6"/>
        <v>0</v>
      </c>
      <c r="BH32" s="152">
        <f t="shared" si="6"/>
        <v>0</v>
      </c>
      <c r="BI32" s="152">
        <f t="shared" si="6"/>
        <v>0</v>
      </c>
      <c r="BJ32" s="152">
        <f t="shared" si="6"/>
        <v>0</v>
      </c>
      <c r="BK32" s="152">
        <f t="shared" si="6"/>
        <v>0</v>
      </c>
    </row>
    <row r="35" spans="1:63" ht="30" customHeight="1" x14ac:dyDescent="0.25">
      <c r="A35" s="715" t="s">
        <v>296</v>
      </c>
      <c r="B35" s="196" t="s">
        <v>30</v>
      </c>
      <c r="C35" s="196" t="s">
        <v>31</v>
      </c>
      <c r="D35" s="717" t="s">
        <v>32</v>
      </c>
      <c r="E35" s="718"/>
      <c r="F35" s="196" t="s">
        <v>33</v>
      </c>
      <c r="G35" s="196" t="s">
        <v>8</v>
      </c>
      <c r="H35" s="717" t="s">
        <v>34</v>
      </c>
      <c r="I35" s="718"/>
      <c r="J35" s="196" t="s">
        <v>35</v>
      </c>
      <c r="K35" s="196" t="s">
        <v>36</v>
      </c>
      <c r="L35" s="717" t="s">
        <v>37</v>
      </c>
      <c r="M35" s="718"/>
      <c r="N35" s="196" t="s">
        <v>38</v>
      </c>
      <c r="O35" s="196" t="s">
        <v>39</v>
      </c>
      <c r="P35" s="717" t="s">
        <v>40</v>
      </c>
      <c r="Q35" s="718"/>
      <c r="R35" s="717" t="s">
        <v>297</v>
      </c>
      <c r="S35" s="718"/>
      <c r="T35" s="717" t="s">
        <v>298</v>
      </c>
      <c r="U35" s="720"/>
      <c r="V35" s="720"/>
      <c r="W35" s="720"/>
      <c r="X35" s="720"/>
      <c r="Y35" s="718"/>
      <c r="Z35" s="717" t="s">
        <v>299</v>
      </c>
      <c r="AA35" s="720"/>
      <c r="AB35" s="720"/>
      <c r="AC35" s="720"/>
      <c r="AD35" s="720"/>
      <c r="AE35" s="718"/>
      <c r="AG35" s="715" t="s">
        <v>296</v>
      </c>
      <c r="AH35" s="196" t="s">
        <v>30</v>
      </c>
      <c r="AI35" s="196" t="s">
        <v>31</v>
      </c>
      <c r="AJ35" s="717" t="s">
        <v>32</v>
      </c>
      <c r="AK35" s="718"/>
      <c r="AL35" s="196" t="s">
        <v>33</v>
      </c>
      <c r="AM35" s="196" t="s">
        <v>8</v>
      </c>
      <c r="AN35" s="717" t="s">
        <v>34</v>
      </c>
      <c r="AO35" s="718"/>
      <c r="AP35" s="196" t="s">
        <v>35</v>
      </c>
      <c r="AQ35" s="196" t="s">
        <v>36</v>
      </c>
      <c r="AR35" s="717" t="s">
        <v>37</v>
      </c>
      <c r="AS35" s="718"/>
      <c r="AT35" s="196" t="s">
        <v>38</v>
      </c>
      <c r="AU35" s="196" t="s">
        <v>39</v>
      </c>
      <c r="AV35" s="717" t="s">
        <v>40</v>
      </c>
      <c r="AW35" s="718"/>
      <c r="AX35" s="717" t="s">
        <v>297</v>
      </c>
      <c r="AY35" s="718"/>
      <c r="AZ35" s="717" t="s">
        <v>298</v>
      </c>
      <c r="BA35" s="720"/>
      <c r="BB35" s="720"/>
      <c r="BC35" s="720"/>
      <c r="BD35" s="720"/>
      <c r="BE35" s="718"/>
      <c r="BF35" s="717" t="s">
        <v>299</v>
      </c>
      <c r="BG35" s="720"/>
      <c r="BH35" s="720"/>
      <c r="BI35" s="720"/>
      <c r="BJ35" s="720"/>
      <c r="BK35" s="718"/>
    </row>
    <row r="36" spans="1:63" ht="36" customHeight="1" x14ac:dyDescent="0.25">
      <c r="A36" s="716"/>
      <c r="B36" s="121" t="s">
        <v>300</v>
      </c>
      <c r="C36" s="121" t="s">
        <v>300</v>
      </c>
      <c r="D36" s="121" t="s">
        <v>300</v>
      </c>
      <c r="E36" s="121" t="s">
        <v>301</v>
      </c>
      <c r="F36" s="121" t="s">
        <v>300</v>
      </c>
      <c r="G36" s="121" t="s">
        <v>300</v>
      </c>
      <c r="H36" s="121" t="s">
        <v>300</v>
      </c>
      <c r="I36" s="121" t="s">
        <v>301</v>
      </c>
      <c r="J36" s="121" t="s">
        <v>300</v>
      </c>
      <c r="K36" s="121" t="s">
        <v>300</v>
      </c>
      <c r="L36" s="121" t="s">
        <v>300</v>
      </c>
      <c r="M36" s="121" t="s">
        <v>301</v>
      </c>
      <c r="N36" s="121" t="s">
        <v>300</v>
      </c>
      <c r="O36" s="121" t="s">
        <v>300</v>
      </c>
      <c r="P36" s="121" t="s">
        <v>300</v>
      </c>
      <c r="Q36" s="121" t="s">
        <v>301</v>
      </c>
      <c r="R36" s="121" t="s">
        <v>300</v>
      </c>
      <c r="S36" s="121" t="s">
        <v>301</v>
      </c>
      <c r="T36" s="190" t="s">
        <v>302</v>
      </c>
      <c r="U36" s="190" t="s">
        <v>303</v>
      </c>
      <c r="V36" s="190" t="s">
        <v>304</v>
      </c>
      <c r="W36" s="190" t="s">
        <v>305</v>
      </c>
      <c r="X36" s="191" t="s">
        <v>306</v>
      </c>
      <c r="Y36" s="190" t="s">
        <v>307</v>
      </c>
      <c r="Z36" s="121" t="s">
        <v>308</v>
      </c>
      <c r="AA36" s="150" t="s">
        <v>309</v>
      </c>
      <c r="AB36" s="121" t="s">
        <v>310</v>
      </c>
      <c r="AC36" s="121" t="s">
        <v>311</v>
      </c>
      <c r="AD36" s="121" t="s">
        <v>312</v>
      </c>
      <c r="AE36" s="121" t="s">
        <v>313</v>
      </c>
      <c r="AG36" s="716"/>
      <c r="AH36" s="121" t="s">
        <v>300</v>
      </c>
      <c r="AI36" s="121" t="s">
        <v>300</v>
      </c>
      <c r="AJ36" s="121" t="s">
        <v>300</v>
      </c>
      <c r="AK36" s="121" t="s">
        <v>301</v>
      </c>
      <c r="AL36" s="121" t="s">
        <v>300</v>
      </c>
      <c r="AM36" s="121" t="s">
        <v>300</v>
      </c>
      <c r="AN36" s="121" t="s">
        <v>300</v>
      </c>
      <c r="AO36" s="121" t="s">
        <v>301</v>
      </c>
      <c r="AP36" s="121" t="s">
        <v>300</v>
      </c>
      <c r="AQ36" s="121" t="s">
        <v>300</v>
      </c>
      <c r="AR36" s="121" t="s">
        <v>300</v>
      </c>
      <c r="AS36" s="121" t="s">
        <v>301</v>
      </c>
      <c r="AT36" s="121" t="s">
        <v>300</v>
      </c>
      <c r="AU36" s="121" t="s">
        <v>300</v>
      </c>
      <c r="AV36" s="121" t="s">
        <v>300</v>
      </c>
      <c r="AW36" s="121" t="s">
        <v>301</v>
      </c>
      <c r="AX36" s="121" t="s">
        <v>300</v>
      </c>
      <c r="AY36" s="121" t="s">
        <v>301</v>
      </c>
      <c r="AZ36" s="190" t="s">
        <v>302</v>
      </c>
      <c r="BA36" s="190" t="s">
        <v>303</v>
      </c>
      <c r="BB36" s="190" t="s">
        <v>304</v>
      </c>
      <c r="BC36" s="190" t="s">
        <v>305</v>
      </c>
      <c r="BD36" s="191" t="s">
        <v>306</v>
      </c>
      <c r="BE36" s="190" t="s">
        <v>307</v>
      </c>
      <c r="BF36" s="188" t="s">
        <v>308</v>
      </c>
      <c r="BG36" s="189" t="s">
        <v>309</v>
      </c>
      <c r="BH36" s="188" t="s">
        <v>310</v>
      </c>
      <c r="BI36" s="188" t="s">
        <v>311</v>
      </c>
      <c r="BJ36" s="188" t="s">
        <v>312</v>
      </c>
      <c r="BK36" s="188" t="s">
        <v>313</v>
      </c>
    </row>
    <row r="37" spans="1:63" x14ac:dyDescent="0.25">
      <c r="A37" s="151" t="s">
        <v>314</v>
      </c>
      <c r="B37" s="151"/>
      <c r="C37" s="151"/>
      <c r="D37" s="151"/>
      <c r="E37" s="202"/>
      <c r="F37" s="151"/>
      <c r="G37" s="151"/>
      <c r="H37" s="151"/>
      <c r="I37" s="202"/>
      <c r="J37" s="151"/>
      <c r="K37" s="151"/>
      <c r="L37" s="151"/>
      <c r="M37" s="202"/>
      <c r="N37" s="151"/>
      <c r="O37" s="151"/>
      <c r="P37" s="151"/>
      <c r="Q37" s="202"/>
      <c r="R37" s="193">
        <f t="shared" ref="R37:R57" si="7">B37+C37+D37+F37+G37+H37+J37+K37+L37+N37+O37+P37</f>
        <v>0</v>
      </c>
      <c r="S37" s="158">
        <f>+E37+I37+M37+Q37</f>
        <v>0</v>
      </c>
      <c r="T37" s="192"/>
      <c r="U37" s="192"/>
      <c r="V37" s="192"/>
      <c r="W37" s="192"/>
      <c r="X37" s="192"/>
      <c r="Y37" s="153"/>
      <c r="Z37" s="153"/>
      <c r="AA37" s="153"/>
      <c r="AB37" s="153"/>
      <c r="AC37" s="153"/>
      <c r="AD37" s="153"/>
      <c r="AE37" s="154"/>
      <c r="AG37" s="151" t="s">
        <v>314</v>
      </c>
      <c r="AH37" s="151"/>
      <c r="AI37" s="151"/>
      <c r="AJ37" s="151"/>
      <c r="AK37" s="202"/>
      <c r="AL37" s="151"/>
      <c r="AM37" s="151"/>
      <c r="AN37" s="151"/>
      <c r="AO37" s="202"/>
      <c r="AP37" s="151"/>
      <c r="AQ37" s="151"/>
      <c r="AR37" s="151"/>
      <c r="AS37" s="202"/>
      <c r="AT37" s="151"/>
      <c r="AU37" s="151"/>
      <c r="AV37" s="151"/>
      <c r="AW37" s="202"/>
      <c r="AX37" s="193">
        <f t="shared" ref="AX37:AX57" si="8">AH37+AI37+AJ37+AL37+AM37+AN37+AP37+AQ37+AR37+AT37+AU37+AV37</f>
        <v>0</v>
      </c>
      <c r="AY37" s="158">
        <f>+AK37+AO37+AS37+AW37</f>
        <v>0</v>
      </c>
      <c r="AZ37" s="153"/>
      <c r="BA37" s="153"/>
      <c r="BB37" s="153"/>
      <c r="BC37" s="153"/>
      <c r="BD37" s="153"/>
      <c r="BE37" s="153"/>
      <c r="BF37" s="153"/>
      <c r="BG37" s="153"/>
      <c r="BH37" s="153"/>
      <c r="BI37" s="153"/>
      <c r="BJ37" s="153"/>
      <c r="BK37" s="154"/>
    </row>
    <row r="38" spans="1:63" x14ac:dyDescent="0.25">
      <c r="A38" s="151" t="s">
        <v>315</v>
      </c>
      <c r="B38" s="151"/>
      <c r="C38" s="151"/>
      <c r="D38" s="151"/>
      <c r="E38" s="202"/>
      <c r="F38" s="151"/>
      <c r="G38" s="151"/>
      <c r="H38" s="151"/>
      <c r="I38" s="202"/>
      <c r="J38" s="151"/>
      <c r="K38" s="151"/>
      <c r="L38" s="151"/>
      <c r="M38" s="202"/>
      <c r="N38" s="151"/>
      <c r="O38" s="151"/>
      <c r="P38" s="151"/>
      <c r="Q38" s="202"/>
      <c r="R38" s="193">
        <f t="shared" si="7"/>
        <v>0</v>
      </c>
      <c r="S38" s="158">
        <f t="shared" ref="S38:S57" si="9">+E38+I38+M38+Q38</f>
        <v>0</v>
      </c>
      <c r="T38" s="192"/>
      <c r="U38" s="192"/>
      <c r="V38" s="192"/>
      <c r="W38" s="192"/>
      <c r="X38" s="192"/>
      <c r="Y38" s="153"/>
      <c r="Z38" s="153"/>
      <c r="AA38" s="153"/>
      <c r="AB38" s="153"/>
      <c r="AC38" s="153"/>
      <c r="AD38" s="153"/>
      <c r="AE38" s="153"/>
      <c r="AG38" s="151" t="s">
        <v>315</v>
      </c>
      <c r="AH38" s="151"/>
      <c r="AI38" s="151"/>
      <c r="AJ38" s="151"/>
      <c r="AK38" s="202"/>
      <c r="AL38" s="151"/>
      <c r="AM38" s="151"/>
      <c r="AN38" s="151"/>
      <c r="AO38" s="202"/>
      <c r="AP38" s="151"/>
      <c r="AQ38" s="151"/>
      <c r="AR38" s="151"/>
      <c r="AS38" s="202"/>
      <c r="AT38" s="151"/>
      <c r="AU38" s="151"/>
      <c r="AV38" s="151"/>
      <c r="AW38" s="202"/>
      <c r="AX38" s="193">
        <f t="shared" si="8"/>
        <v>0</v>
      </c>
      <c r="AY38" s="158">
        <f t="shared" ref="AY38:AY57" si="10">+AK38+AO38+AS38+AW38</f>
        <v>0</v>
      </c>
      <c r="AZ38" s="153"/>
      <c r="BA38" s="153"/>
      <c r="BB38" s="153"/>
      <c r="BC38" s="153"/>
      <c r="BD38" s="153"/>
      <c r="BE38" s="153"/>
      <c r="BF38" s="153"/>
      <c r="BG38" s="153"/>
      <c r="BH38" s="153"/>
      <c r="BI38" s="153"/>
      <c r="BJ38" s="153"/>
      <c r="BK38" s="153"/>
    </row>
    <row r="39" spans="1:63" x14ac:dyDescent="0.25">
      <c r="A39" s="151" t="s">
        <v>316</v>
      </c>
      <c r="B39" s="151"/>
      <c r="C39" s="151"/>
      <c r="D39" s="151"/>
      <c r="E39" s="202"/>
      <c r="F39" s="151"/>
      <c r="G39" s="151"/>
      <c r="H39" s="151"/>
      <c r="I39" s="202"/>
      <c r="J39" s="151"/>
      <c r="K39" s="151"/>
      <c r="L39" s="151"/>
      <c r="M39" s="202"/>
      <c r="N39" s="151"/>
      <c r="O39" s="151"/>
      <c r="P39" s="151"/>
      <c r="Q39" s="202"/>
      <c r="R39" s="193">
        <f t="shared" si="7"/>
        <v>0</v>
      </c>
      <c r="S39" s="158">
        <f t="shared" si="9"/>
        <v>0</v>
      </c>
      <c r="T39" s="192"/>
      <c r="U39" s="192"/>
      <c r="V39" s="192"/>
      <c r="W39" s="192"/>
      <c r="X39" s="192"/>
      <c r="Y39" s="153"/>
      <c r="Z39" s="153"/>
      <c r="AA39" s="153"/>
      <c r="AB39" s="153"/>
      <c r="AC39" s="153"/>
      <c r="AD39" s="153"/>
      <c r="AE39" s="153"/>
      <c r="AG39" s="151" t="s">
        <v>316</v>
      </c>
      <c r="AH39" s="151"/>
      <c r="AI39" s="151"/>
      <c r="AJ39" s="151"/>
      <c r="AK39" s="202"/>
      <c r="AL39" s="151"/>
      <c r="AM39" s="151"/>
      <c r="AN39" s="151"/>
      <c r="AO39" s="202"/>
      <c r="AP39" s="151"/>
      <c r="AQ39" s="151"/>
      <c r="AR39" s="151"/>
      <c r="AS39" s="202"/>
      <c r="AT39" s="151"/>
      <c r="AU39" s="151"/>
      <c r="AV39" s="151"/>
      <c r="AW39" s="202"/>
      <c r="AX39" s="193">
        <f t="shared" si="8"/>
        <v>0</v>
      </c>
      <c r="AY39" s="158">
        <f t="shared" si="10"/>
        <v>0</v>
      </c>
      <c r="AZ39" s="153"/>
      <c r="BA39" s="153"/>
      <c r="BB39" s="153"/>
      <c r="BC39" s="153"/>
      <c r="BD39" s="153"/>
      <c r="BE39" s="153"/>
      <c r="BF39" s="153"/>
      <c r="BG39" s="153"/>
      <c r="BH39" s="153"/>
      <c r="BI39" s="153"/>
      <c r="BJ39" s="153"/>
      <c r="BK39" s="153"/>
    </row>
    <row r="40" spans="1:63" x14ac:dyDescent="0.25">
      <c r="A40" s="151" t="s">
        <v>317</v>
      </c>
      <c r="B40" s="151"/>
      <c r="C40" s="151"/>
      <c r="D40" s="151"/>
      <c r="E40" s="202"/>
      <c r="F40" s="151"/>
      <c r="G40" s="151"/>
      <c r="H40" s="151"/>
      <c r="I40" s="202"/>
      <c r="J40" s="151"/>
      <c r="K40" s="151"/>
      <c r="L40" s="151"/>
      <c r="M40" s="202"/>
      <c r="N40" s="151"/>
      <c r="O40" s="151"/>
      <c r="P40" s="151"/>
      <c r="Q40" s="202"/>
      <c r="R40" s="193">
        <f t="shared" si="7"/>
        <v>0</v>
      </c>
      <c r="S40" s="158">
        <f t="shared" si="9"/>
        <v>0</v>
      </c>
      <c r="T40" s="192"/>
      <c r="U40" s="192"/>
      <c r="V40" s="192"/>
      <c r="W40" s="192"/>
      <c r="X40" s="192"/>
      <c r="Y40" s="153"/>
      <c r="Z40" s="153"/>
      <c r="AA40" s="153"/>
      <c r="AB40" s="153"/>
      <c r="AC40" s="153"/>
      <c r="AD40" s="153"/>
      <c r="AE40" s="153"/>
      <c r="AG40" s="151" t="s">
        <v>317</v>
      </c>
      <c r="AH40" s="151"/>
      <c r="AI40" s="151"/>
      <c r="AJ40" s="151"/>
      <c r="AK40" s="202"/>
      <c r="AL40" s="151"/>
      <c r="AM40" s="151"/>
      <c r="AN40" s="151"/>
      <c r="AO40" s="202"/>
      <c r="AP40" s="151"/>
      <c r="AQ40" s="151"/>
      <c r="AR40" s="151"/>
      <c r="AS40" s="202"/>
      <c r="AT40" s="151"/>
      <c r="AU40" s="151"/>
      <c r="AV40" s="151"/>
      <c r="AW40" s="202"/>
      <c r="AX40" s="193">
        <f t="shared" si="8"/>
        <v>0</v>
      </c>
      <c r="AY40" s="158">
        <f t="shared" si="10"/>
        <v>0</v>
      </c>
      <c r="AZ40" s="153"/>
      <c r="BA40" s="153"/>
      <c r="BB40" s="153"/>
      <c r="BC40" s="153"/>
      <c r="BD40" s="153"/>
      <c r="BE40" s="153"/>
      <c r="BF40" s="153"/>
      <c r="BG40" s="153"/>
      <c r="BH40" s="153"/>
      <c r="BI40" s="153"/>
      <c r="BJ40" s="153"/>
      <c r="BK40" s="153"/>
    </row>
    <row r="41" spans="1:63" x14ac:dyDescent="0.25">
      <c r="A41" s="151" t="s">
        <v>318</v>
      </c>
      <c r="B41" s="151"/>
      <c r="C41" s="151"/>
      <c r="D41" s="151"/>
      <c r="E41" s="202"/>
      <c r="F41" s="151"/>
      <c r="G41" s="151"/>
      <c r="H41" s="151"/>
      <c r="I41" s="202"/>
      <c r="J41" s="151"/>
      <c r="K41" s="151"/>
      <c r="L41" s="151"/>
      <c r="M41" s="202"/>
      <c r="N41" s="151"/>
      <c r="O41" s="151"/>
      <c r="P41" s="151"/>
      <c r="Q41" s="202"/>
      <c r="R41" s="193">
        <f t="shared" si="7"/>
        <v>0</v>
      </c>
      <c r="S41" s="158">
        <f t="shared" si="9"/>
        <v>0</v>
      </c>
      <c r="T41" s="192"/>
      <c r="U41" s="192"/>
      <c r="V41" s="192"/>
      <c r="W41" s="192"/>
      <c r="X41" s="192"/>
      <c r="Y41" s="153"/>
      <c r="Z41" s="153"/>
      <c r="AA41" s="153"/>
      <c r="AB41" s="153"/>
      <c r="AC41" s="153"/>
      <c r="AD41" s="153"/>
      <c r="AE41" s="153"/>
      <c r="AG41" s="151" t="s">
        <v>318</v>
      </c>
      <c r="AH41" s="151"/>
      <c r="AI41" s="151"/>
      <c r="AJ41" s="151"/>
      <c r="AK41" s="202"/>
      <c r="AL41" s="151"/>
      <c r="AM41" s="151"/>
      <c r="AN41" s="151"/>
      <c r="AO41" s="202"/>
      <c r="AP41" s="151"/>
      <c r="AQ41" s="151"/>
      <c r="AR41" s="151"/>
      <c r="AS41" s="202"/>
      <c r="AT41" s="151"/>
      <c r="AU41" s="151"/>
      <c r="AV41" s="151"/>
      <c r="AW41" s="202"/>
      <c r="AX41" s="193">
        <f t="shared" si="8"/>
        <v>0</v>
      </c>
      <c r="AY41" s="158">
        <f t="shared" si="10"/>
        <v>0</v>
      </c>
      <c r="AZ41" s="153"/>
      <c r="BA41" s="153"/>
      <c r="BB41" s="153"/>
      <c r="BC41" s="153"/>
      <c r="BD41" s="153"/>
      <c r="BE41" s="153"/>
      <c r="BF41" s="153"/>
      <c r="BG41" s="153"/>
      <c r="BH41" s="153"/>
      <c r="BI41" s="153"/>
      <c r="BJ41" s="153"/>
      <c r="BK41" s="153"/>
    </row>
    <row r="42" spans="1:63" x14ac:dyDescent="0.25">
      <c r="A42" s="151" t="s">
        <v>319</v>
      </c>
      <c r="B42" s="151"/>
      <c r="C42" s="151"/>
      <c r="D42" s="151"/>
      <c r="E42" s="202"/>
      <c r="F42" s="151"/>
      <c r="G42" s="151"/>
      <c r="H42" s="151"/>
      <c r="I42" s="202"/>
      <c r="J42" s="151"/>
      <c r="K42" s="151"/>
      <c r="L42" s="151"/>
      <c r="M42" s="202"/>
      <c r="N42" s="151"/>
      <c r="O42" s="151"/>
      <c r="P42" s="151"/>
      <c r="Q42" s="202"/>
      <c r="R42" s="193">
        <f t="shared" si="7"/>
        <v>0</v>
      </c>
      <c r="S42" s="158">
        <f t="shared" si="9"/>
        <v>0</v>
      </c>
      <c r="T42" s="192"/>
      <c r="U42" s="192"/>
      <c r="V42" s="192"/>
      <c r="W42" s="192"/>
      <c r="X42" s="192"/>
      <c r="Y42" s="153"/>
      <c r="Z42" s="153"/>
      <c r="AA42" s="153"/>
      <c r="AB42" s="153"/>
      <c r="AC42" s="153"/>
      <c r="AD42" s="153"/>
      <c r="AE42" s="153"/>
      <c r="AG42" s="151" t="s">
        <v>319</v>
      </c>
      <c r="AH42" s="151"/>
      <c r="AI42" s="151"/>
      <c r="AJ42" s="151"/>
      <c r="AK42" s="202"/>
      <c r="AL42" s="151"/>
      <c r="AM42" s="151"/>
      <c r="AN42" s="151"/>
      <c r="AO42" s="202"/>
      <c r="AP42" s="151"/>
      <c r="AQ42" s="151"/>
      <c r="AR42" s="151"/>
      <c r="AS42" s="202"/>
      <c r="AT42" s="151"/>
      <c r="AU42" s="151"/>
      <c r="AV42" s="151"/>
      <c r="AW42" s="202"/>
      <c r="AX42" s="193">
        <f t="shared" si="8"/>
        <v>0</v>
      </c>
      <c r="AY42" s="158">
        <f t="shared" si="10"/>
        <v>0</v>
      </c>
      <c r="AZ42" s="153"/>
      <c r="BA42" s="153"/>
      <c r="BB42" s="153"/>
      <c r="BC42" s="153"/>
      <c r="BD42" s="153"/>
      <c r="BE42" s="153"/>
      <c r="BF42" s="153"/>
      <c r="BG42" s="153"/>
      <c r="BH42" s="153"/>
      <c r="BI42" s="153"/>
      <c r="BJ42" s="153"/>
      <c r="BK42" s="153"/>
    </row>
    <row r="43" spans="1:63" x14ac:dyDescent="0.25">
      <c r="A43" s="151" t="s">
        <v>320</v>
      </c>
      <c r="B43" s="151"/>
      <c r="C43" s="151"/>
      <c r="D43" s="151"/>
      <c r="E43" s="202"/>
      <c r="F43" s="151"/>
      <c r="G43" s="151"/>
      <c r="H43" s="151"/>
      <c r="I43" s="202"/>
      <c r="J43" s="151"/>
      <c r="K43" s="151"/>
      <c r="L43" s="151"/>
      <c r="M43" s="202"/>
      <c r="N43" s="151"/>
      <c r="O43" s="151"/>
      <c r="P43" s="151"/>
      <c r="Q43" s="202"/>
      <c r="R43" s="193">
        <f t="shared" si="7"/>
        <v>0</v>
      </c>
      <c r="S43" s="158">
        <f t="shared" si="9"/>
        <v>0</v>
      </c>
      <c r="T43" s="192"/>
      <c r="U43" s="192"/>
      <c r="V43" s="192"/>
      <c r="W43" s="192"/>
      <c r="X43" s="192"/>
      <c r="Y43" s="153"/>
      <c r="Z43" s="153"/>
      <c r="AA43" s="153"/>
      <c r="AB43" s="153"/>
      <c r="AC43" s="153"/>
      <c r="AD43" s="153"/>
      <c r="AE43" s="153"/>
      <c r="AG43" s="151" t="s">
        <v>320</v>
      </c>
      <c r="AH43" s="151"/>
      <c r="AI43" s="151"/>
      <c r="AJ43" s="151"/>
      <c r="AK43" s="202"/>
      <c r="AL43" s="151"/>
      <c r="AM43" s="151"/>
      <c r="AN43" s="151"/>
      <c r="AO43" s="202"/>
      <c r="AP43" s="151"/>
      <c r="AQ43" s="151"/>
      <c r="AR43" s="151"/>
      <c r="AS43" s="202"/>
      <c r="AT43" s="151"/>
      <c r="AU43" s="151"/>
      <c r="AV43" s="151"/>
      <c r="AW43" s="202"/>
      <c r="AX43" s="193">
        <f t="shared" si="8"/>
        <v>0</v>
      </c>
      <c r="AY43" s="158">
        <f t="shared" si="10"/>
        <v>0</v>
      </c>
      <c r="AZ43" s="153"/>
      <c r="BA43" s="153"/>
      <c r="BB43" s="153"/>
      <c r="BC43" s="153"/>
      <c r="BD43" s="153"/>
      <c r="BE43" s="153"/>
      <c r="BF43" s="153"/>
      <c r="BG43" s="153"/>
      <c r="BH43" s="153"/>
      <c r="BI43" s="153"/>
      <c r="BJ43" s="153"/>
      <c r="BK43" s="153"/>
    </row>
    <row r="44" spans="1:63" x14ac:dyDescent="0.25">
      <c r="A44" s="151" t="s">
        <v>321</v>
      </c>
      <c r="B44" s="151"/>
      <c r="C44" s="151"/>
      <c r="D44" s="151"/>
      <c r="E44" s="202"/>
      <c r="F44" s="151"/>
      <c r="G44" s="151"/>
      <c r="H44" s="151"/>
      <c r="I44" s="202"/>
      <c r="J44" s="151"/>
      <c r="K44" s="151"/>
      <c r="L44" s="151"/>
      <c r="M44" s="202"/>
      <c r="N44" s="151"/>
      <c r="O44" s="151"/>
      <c r="P44" s="151"/>
      <c r="Q44" s="202"/>
      <c r="R44" s="193">
        <f t="shared" si="7"/>
        <v>0</v>
      </c>
      <c r="S44" s="158">
        <f t="shared" si="9"/>
        <v>0</v>
      </c>
      <c r="T44" s="192"/>
      <c r="U44" s="192"/>
      <c r="V44" s="192"/>
      <c r="W44" s="192"/>
      <c r="X44" s="192"/>
      <c r="Y44" s="153"/>
      <c r="Z44" s="153"/>
      <c r="AA44" s="153"/>
      <c r="AB44" s="153"/>
      <c r="AC44" s="153"/>
      <c r="AD44" s="153"/>
      <c r="AE44" s="153"/>
      <c r="AG44" s="151" t="s">
        <v>321</v>
      </c>
      <c r="AH44" s="151"/>
      <c r="AI44" s="151"/>
      <c r="AJ44" s="151"/>
      <c r="AK44" s="202"/>
      <c r="AL44" s="151"/>
      <c r="AM44" s="151"/>
      <c r="AN44" s="151"/>
      <c r="AO44" s="202"/>
      <c r="AP44" s="151"/>
      <c r="AQ44" s="151"/>
      <c r="AR44" s="151"/>
      <c r="AS44" s="202"/>
      <c r="AT44" s="151"/>
      <c r="AU44" s="151"/>
      <c r="AV44" s="151"/>
      <c r="AW44" s="202"/>
      <c r="AX44" s="193">
        <f t="shared" si="8"/>
        <v>0</v>
      </c>
      <c r="AY44" s="158">
        <f t="shared" si="10"/>
        <v>0</v>
      </c>
      <c r="AZ44" s="153"/>
      <c r="BA44" s="153"/>
      <c r="BB44" s="153"/>
      <c r="BC44" s="153"/>
      <c r="BD44" s="153"/>
      <c r="BE44" s="153"/>
      <c r="BF44" s="153"/>
      <c r="BG44" s="153"/>
      <c r="BH44" s="153"/>
      <c r="BI44" s="153"/>
      <c r="BJ44" s="153"/>
      <c r="BK44" s="153"/>
    </row>
    <row r="45" spans="1:63" x14ac:dyDescent="0.25">
      <c r="A45" s="151" t="s">
        <v>322</v>
      </c>
      <c r="B45" s="151"/>
      <c r="C45" s="151"/>
      <c r="D45" s="151"/>
      <c r="E45" s="202"/>
      <c r="F45" s="151"/>
      <c r="G45" s="151"/>
      <c r="H45" s="151"/>
      <c r="I45" s="202"/>
      <c r="J45" s="151"/>
      <c r="K45" s="151"/>
      <c r="L45" s="151"/>
      <c r="M45" s="202"/>
      <c r="N45" s="151"/>
      <c r="O45" s="151"/>
      <c r="P45" s="151"/>
      <c r="Q45" s="202"/>
      <c r="R45" s="193">
        <f t="shared" si="7"/>
        <v>0</v>
      </c>
      <c r="S45" s="158">
        <f t="shared" si="9"/>
        <v>0</v>
      </c>
      <c r="T45" s="192"/>
      <c r="U45" s="192"/>
      <c r="V45" s="192"/>
      <c r="W45" s="192"/>
      <c r="X45" s="192"/>
      <c r="Y45" s="153"/>
      <c r="Z45" s="153"/>
      <c r="AA45" s="153"/>
      <c r="AB45" s="153"/>
      <c r="AC45" s="153"/>
      <c r="AD45" s="153"/>
      <c r="AE45" s="153"/>
      <c r="AG45" s="151" t="s">
        <v>322</v>
      </c>
      <c r="AH45" s="151"/>
      <c r="AI45" s="151"/>
      <c r="AJ45" s="151"/>
      <c r="AK45" s="202"/>
      <c r="AL45" s="151"/>
      <c r="AM45" s="151"/>
      <c r="AN45" s="151"/>
      <c r="AO45" s="202"/>
      <c r="AP45" s="151"/>
      <c r="AQ45" s="151"/>
      <c r="AR45" s="151"/>
      <c r="AS45" s="202"/>
      <c r="AT45" s="151"/>
      <c r="AU45" s="151"/>
      <c r="AV45" s="151"/>
      <c r="AW45" s="202"/>
      <c r="AX45" s="193">
        <f t="shared" si="8"/>
        <v>0</v>
      </c>
      <c r="AY45" s="158">
        <f t="shared" si="10"/>
        <v>0</v>
      </c>
      <c r="AZ45" s="153"/>
      <c r="BA45" s="153"/>
      <c r="BB45" s="153"/>
      <c r="BC45" s="153"/>
      <c r="BD45" s="153"/>
      <c r="BE45" s="153"/>
      <c r="BF45" s="153"/>
      <c r="BG45" s="153"/>
      <c r="BH45" s="153"/>
      <c r="BI45" s="151"/>
      <c r="BJ45" s="151"/>
      <c r="BK45" s="151"/>
    </row>
    <row r="46" spans="1:63" x14ac:dyDescent="0.25">
      <c r="A46" s="151" t="s">
        <v>323</v>
      </c>
      <c r="B46" s="151"/>
      <c r="C46" s="151"/>
      <c r="D46" s="151"/>
      <c r="E46" s="202"/>
      <c r="F46" s="151"/>
      <c r="G46" s="151"/>
      <c r="H46" s="151"/>
      <c r="I46" s="202"/>
      <c r="J46" s="151"/>
      <c r="K46" s="151"/>
      <c r="L46" s="151"/>
      <c r="M46" s="202"/>
      <c r="N46" s="151"/>
      <c r="O46" s="151"/>
      <c r="P46" s="151"/>
      <c r="Q46" s="202"/>
      <c r="R46" s="193">
        <f t="shared" si="7"/>
        <v>0</v>
      </c>
      <c r="S46" s="158">
        <f t="shared" si="9"/>
        <v>0</v>
      </c>
      <c r="T46" s="192"/>
      <c r="U46" s="192"/>
      <c r="V46" s="192"/>
      <c r="W46" s="192"/>
      <c r="X46" s="192"/>
      <c r="Y46" s="153"/>
      <c r="Z46" s="153"/>
      <c r="AA46" s="153"/>
      <c r="AB46" s="153"/>
      <c r="AC46" s="153"/>
      <c r="AD46" s="153"/>
      <c r="AE46" s="153"/>
      <c r="AG46" s="151" t="s">
        <v>323</v>
      </c>
      <c r="AH46" s="151"/>
      <c r="AI46" s="151"/>
      <c r="AJ46" s="151"/>
      <c r="AK46" s="202"/>
      <c r="AL46" s="151"/>
      <c r="AM46" s="151"/>
      <c r="AN46" s="151"/>
      <c r="AO46" s="202"/>
      <c r="AP46" s="151"/>
      <c r="AQ46" s="151"/>
      <c r="AR46" s="151"/>
      <c r="AS46" s="202"/>
      <c r="AT46" s="151"/>
      <c r="AU46" s="151"/>
      <c r="AV46" s="151"/>
      <c r="AW46" s="202"/>
      <c r="AX46" s="193">
        <f t="shared" si="8"/>
        <v>0</v>
      </c>
      <c r="AY46" s="158">
        <f t="shared" si="10"/>
        <v>0</v>
      </c>
      <c r="AZ46" s="153"/>
      <c r="BA46" s="153"/>
      <c r="BB46" s="153"/>
      <c r="BC46" s="153"/>
      <c r="BD46" s="153"/>
      <c r="BE46" s="153"/>
      <c r="BF46" s="153"/>
      <c r="BG46" s="153"/>
      <c r="BH46" s="153"/>
      <c r="BI46" s="151"/>
      <c r="BJ46" s="151"/>
      <c r="BK46" s="151"/>
    </row>
    <row r="47" spans="1:63" x14ac:dyDescent="0.25">
      <c r="A47" s="151" t="s">
        <v>324</v>
      </c>
      <c r="B47" s="151"/>
      <c r="C47" s="151"/>
      <c r="D47" s="151"/>
      <c r="E47" s="202"/>
      <c r="F47" s="151"/>
      <c r="G47" s="151"/>
      <c r="H47" s="151"/>
      <c r="I47" s="202"/>
      <c r="J47" s="151"/>
      <c r="K47" s="151"/>
      <c r="L47" s="151"/>
      <c r="M47" s="202"/>
      <c r="N47" s="151"/>
      <c r="O47" s="151"/>
      <c r="P47" s="151"/>
      <c r="Q47" s="202"/>
      <c r="R47" s="193">
        <f t="shared" si="7"/>
        <v>0</v>
      </c>
      <c r="S47" s="158">
        <f t="shared" si="9"/>
        <v>0</v>
      </c>
      <c r="T47" s="192"/>
      <c r="U47" s="192"/>
      <c r="V47" s="192"/>
      <c r="W47" s="192"/>
      <c r="X47" s="192"/>
      <c r="Y47" s="153"/>
      <c r="Z47" s="153"/>
      <c r="AA47" s="153"/>
      <c r="AB47" s="153"/>
      <c r="AC47" s="153"/>
      <c r="AD47" s="153"/>
      <c r="AE47" s="153"/>
      <c r="AG47" s="151" t="s">
        <v>324</v>
      </c>
      <c r="AH47" s="151"/>
      <c r="AI47" s="151"/>
      <c r="AJ47" s="151"/>
      <c r="AK47" s="202"/>
      <c r="AL47" s="151"/>
      <c r="AM47" s="151"/>
      <c r="AN47" s="151"/>
      <c r="AO47" s="202"/>
      <c r="AP47" s="151"/>
      <c r="AQ47" s="151"/>
      <c r="AR47" s="151"/>
      <c r="AS47" s="202"/>
      <c r="AT47" s="151"/>
      <c r="AU47" s="151"/>
      <c r="AV47" s="151"/>
      <c r="AW47" s="202"/>
      <c r="AX47" s="193">
        <f t="shared" si="8"/>
        <v>0</v>
      </c>
      <c r="AY47" s="158">
        <f t="shared" si="10"/>
        <v>0</v>
      </c>
      <c r="AZ47" s="153"/>
      <c r="BA47" s="153"/>
      <c r="BB47" s="153"/>
      <c r="BC47" s="153"/>
      <c r="BD47" s="153"/>
      <c r="BE47" s="153"/>
      <c r="BF47" s="153"/>
      <c r="BG47" s="153"/>
      <c r="BH47" s="153"/>
      <c r="BI47" s="151"/>
      <c r="BJ47" s="151"/>
      <c r="BK47" s="151"/>
    </row>
    <row r="48" spans="1:63" x14ac:dyDescent="0.25">
      <c r="A48" s="151" t="s">
        <v>325</v>
      </c>
      <c r="B48" s="151"/>
      <c r="C48" s="151"/>
      <c r="D48" s="151"/>
      <c r="E48" s="202"/>
      <c r="F48" s="151"/>
      <c r="G48" s="151"/>
      <c r="H48" s="151"/>
      <c r="I48" s="202"/>
      <c r="J48" s="151"/>
      <c r="K48" s="151"/>
      <c r="L48" s="151"/>
      <c r="M48" s="202"/>
      <c r="N48" s="151"/>
      <c r="O48" s="151"/>
      <c r="P48" s="151"/>
      <c r="Q48" s="202"/>
      <c r="R48" s="193">
        <f t="shared" si="7"/>
        <v>0</v>
      </c>
      <c r="S48" s="158">
        <f t="shared" si="9"/>
        <v>0</v>
      </c>
      <c r="T48" s="192"/>
      <c r="U48" s="192"/>
      <c r="V48" s="192"/>
      <c r="W48" s="192"/>
      <c r="X48" s="192"/>
      <c r="Y48" s="153"/>
      <c r="Z48" s="153"/>
      <c r="AA48" s="153"/>
      <c r="AB48" s="153"/>
      <c r="AC48" s="153"/>
      <c r="AD48" s="153"/>
      <c r="AE48" s="153"/>
      <c r="AG48" s="151" t="s">
        <v>325</v>
      </c>
      <c r="AH48" s="151"/>
      <c r="AI48" s="151"/>
      <c r="AJ48" s="151"/>
      <c r="AK48" s="202"/>
      <c r="AL48" s="151"/>
      <c r="AM48" s="151"/>
      <c r="AN48" s="151"/>
      <c r="AO48" s="202"/>
      <c r="AP48" s="151"/>
      <c r="AQ48" s="151"/>
      <c r="AR48" s="151"/>
      <c r="AS48" s="202"/>
      <c r="AT48" s="151"/>
      <c r="AU48" s="151"/>
      <c r="AV48" s="151"/>
      <c r="AW48" s="202"/>
      <c r="AX48" s="193">
        <f t="shared" si="8"/>
        <v>0</v>
      </c>
      <c r="AY48" s="158">
        <f t="shared" si="10"/>
        <v>0</v>
      </c>
      <c r="AZ48" s="153"/>
      <c r="BA48" s="153"/>
      <c r="BB48" s="153"/>
      <c r="BC48" s="153"/>
      <c r="BD48" s="153"/>
      <c r="BE48" s="153"/>
      <c r="BF48" s="153"/>
      <c r="BG48" s="153"/>
      <c r="BH48" s="153"/>
      <c r="BI48" s="153"/>
      <c r="BJ48" s="153"/>
      <c r="BK48" s="153"/>
    </row>
    <row r="49" spans="1:63" x14ac:dyDescent="0.25">
      <c r="A49" s="151" t="s">
        <v>326</v>
      </c>
      <c r="B49" s="151"/>
      <c r="C49" s="151"/>
      <c r="D49" s="151"/>
      <c r="E49" s="202"/>
      <c r="F49" s="151"/>
      <c r="G49" s="151"/>
      <c r="H49" s="151"/>
      <c r="I49" s="202"/>
      <c r="J49" s="151"/>
      <c r="K49" s="151"/>
      <c r="L49" s="151"/>
      <c r="M49" s="202"/>
      <c r="N49" s="151"/>
      <c r="O49" s="151"/>
      <c r="P49" s="151"/>
      <c r="Q49" s="202"/>
      <c r="R49" s="193">
        <f t="shared" si="7"/>
        <v>0</v>
      </c>
      <c r="S49" s="158">
        <f t="shared" si="9"/>
        <v>0</v>
      </c>
      <c r="T49" s="192"/>
      <c r="U49" s="192"/>
      <c r="V49" s="192"/>
      <c r="W49" s="192"/>
      <c r="X49" s="192"/>
      <c r="Y49" s="153"/>
      <c r="Z49" s="153"/>
      <c r="AA49" s="153"/>
      <c r="AB49" s="153"/>
      <c r="AC49" s="153"/>
      <c r="AD49" s="153"/>
      <c r="AE49" s="153"/>
      <c r="AG49" s="151" t="s">
        <v>326</v>
      </c>
      <c r="AH49" s="151"/>
      <c r="AI49" s="151"/>
      <c r="AJ49" s="151"/>
      <c r="AK49" s="202"/>
      <c r="AL49" s="151"/>
      <c r="AM49" s="151"/>
      <c r="AN49" s="151"/>
      <c r="AO49" s="202"/>
      <c r="AP49" s="151"/>
      <c r="AQ49" s="151"/>
      <c r="AR49" s="151"/>
      <c r="AS49" s="202"/>
      <c r="AT49" s="151"/>
      <c r="AU49" s="151"/>
      <c r="AV49" s="151"/>
      <c r="AW49" s="202"/>
      <c r="AX49" s="193">
        <f t="shared" si="8"/>
        <v>0</v>
      </c>
      <c r="AY49" s="158">
        <f t="shared" si="10"/>
        <v>0</v>
      </c>
      <c r="AZ49" s="153"/>
      <c r="BA49" s="153"/>
      <c r="BB49" s="153"/>
      <c r="BC49" s="153"/>
      <c r="BD49" s="153"/>
      <c r="BE49" s="153"/>
      <c r="BF49" s="153"/>
      <c r="BG49" s="153"/>
      <c r="BH49" s="153"/>
      <c r="BI49" s="153"/>
      <c r="BJ49" s="153"/>
      <c r="BK49" s="153"/>
    </row>
    <row r="50" spans="1:63" x14ac:dyDescent="0.25">
      <c r="A50" s="151" t="s">
        <v>327</v>
      </c>
      <c r="B50" s="151"/>
      <c r="C50" s="151"/>
      <c r="D50" s="151"/>
      <c r="E50" s="202"/>
      <c r="F50" s="151"/>
      <c r="G50" s="151"/>
      <c r="H50" s="151"/>
      <c r="I50" s="202"/>
      <c r="J50" s="151"/>
      <c r="K50" s="151"/>
      <c r="L50" s="151"/>
      <c r="M50" s="202"/>
      <c r="N50" s="151"/>
      <c r="O50" s="151"/>
      <c r="P50" s="151"/>
      <c r="Q50" s="202"/>
      <c r="R50" s="193">
        <f t="shared" si="7"/>
        <v>0</v>
      </c>
      <c r="S50" s="158">
        <f t="shared" si="9"/>
        <v>0</v>
      </c>
      <c r="T50" s="192"/>
      <c r="U50" s="192"/>
      <c r="V50" s="192"/>
      <c r="W50" s="192"/>
      <c r="X50" s="192"/>
      <c r="Y50" s="153"/>
      <c r="Z50" s="153"/>
      <c r="AA50" s="153"/>
      <c r="AB50" s="153"/>
      <c r="AC50" s="153"/>
      <c r="AD50" s="153"/>
      <c r="AE50" s="153"/>
      <c r="AG50" s="151" t="s">
        <v>327</v>
      </c>
      <c r="AH50" s="151"/>
      <c r="AI50" s="151"/>
      <c r="AJ50" s="151"/>
      <c r="AK50" s="202"/>
      <c r="AL50" s="151"/>
      <c r="AM50" s="151"/>
      <c r="AN50" s="151"/>
      <c r="AO50" s="202"/>
      <c r="AP50" s="151"/>
      <c r="AQ50" s="151"/>
      <c r="AR50" s="151"/>
      <c r="AS50" s="202"/>
      <c r="AT50" s="151"/>
      <c r="AU50" s="151"/>
      <c r="AV50" s="151"/>
      <c r="AW50" s="202"/>
      <c r="AX50" s="193">
        <f t="shared" si="8"/>
        <v>0</v>
      </c>
      <c r="AY50" s="158">
        <f t="shared" si="10"/>
        <v>0</v>
      </c>
      <c r="AZ50" s="153"/>
      <c r="BA50" s="153"/>
      <c r="BB50" s="153"/>
      <c r="BC50" s="153"/>
      <c r="BD50" s="153"/>
      <c r="BE50" s="153"/>
      <c r="BF50" s="153"/>
      <c r="BG50" s="153"/>
      <c r="BH50" s="153"/>
      <c r="BI50" s="153"/>
      <c r="BJ50" s="153"/>
      <c r="BK50" s="153"/>
    </row>
    <row r="51" spans="1:63" x14ac:dyDescent="0.25">
      <c r="A51" s="151" t="s">
        <v>328</v>
      </c>
      <c r="B51" s="151"/>
      <c r="C51" s="151"/>
      <c r="D51" s="151"/>
      <c r="E51" s="202"/>
      <c r="F51" s="151"/>
      <c r="G51" s="151"/>
      <c r="H51" s="151"/>
      <c r="I51" s="202"/>
      <c r="J51" s="151"/>
      <c r="K51" s="151"/>
      <c r="L51" s="151"/>
      <c r="M51" s="202"/>
      <c r="N51" s="151"/>
      <c r="O51" s="151"/>
      <c r="P51" s="151"/>
      <c r="Q51" s="202"/>
      <c r="R51" s="193">
        <f t="shared" si="7"/>
        <v>0</v>
      </c>
      <c r="S51" s="158">
        <f t="shared" si="9"/>
        <v>0</v>
      </c>
      <c r="T51" s="192"/>
      <c r="U51" s="192"/>
      <c r="V51" s="192"/>
      <c r="W51" s="192"/>
      <c r="X51" s="192"/>
      <c r="Y51" s="153"/>
      <c r="Z51" s="153"/>
      <c r="AA51" s="153"/>
      <c r="AB51" s="153"/>
      <c r="AC51" s="153"/>
      <c r="AD51" s="153"/>
      <c r="AE51" s="153"/>
      <c r="AG51" s="151" t="s">
        <v>328</v>
      </c>
      <c r="AH51" s="151"/>
      <c r="AI51" s="151"/>
      <c r="AJ51" s="151"/>
      <c r="AK51" s="202"/>
      <c r="AL51" s="151"/>
      <c r="AM51" s="151"/>
      <c r="AN51" s="151"/>
      <c r="AO51" s="202"/>
      <c r="AP51" s="151"/>
      <c r="AQ51" s="151"/>
      <c r="AR51" s="151"/>
      <c r="AS51" s="202"/>
      <c r="AT51" s="151"/>
      <c r="AU51" s="151"/>
      <c r="AV51" s="151"/>
      <c r="AW51" s="202"/>
      <c r="AX51" s="193">
        <f t="shared" si="8"/>
        <v>0</v>
      </c>
      <c r="AY51" s="158">
        <f t="shared" si="10"/>
        <v>0</v>
      </c>
      <c r="AZ51" s="153"/>
      <c r="BA51" s="153"/>
      <c r="BB51" s="153"/>
      <c r="BC51" s="153"/>
      <c r="BD51" s="153"/>
      <c r="BE51" s="153"/>
      <c r="BF51" s="153"/>
      <c r="BG51" s="153"/>
      <c r="BH51" s="153"/>
      <c r="BI51" s="153"/>
      <c r="BJ51" s="153"/>
      <c r="BK51" s="153"/>
    </row>
    <row r="52" spans="1:63" x14ac:dyDescent="0.25">
      <c r="A52" s="151" t="s">
        <v>329</v>
      </c>
      <c r="B52" s="151"/>
      <c r="C52" s="151"/>
      <c r="D52" s="151"/>
      <c r="E52" s="202"/>
      <c r="F52" s="151"/>
      <c r="G52" s="151"/>
      <c r="H52" s="151"/>
      <c r="I52" s="202"/>
      <c r="J52" s="151"/>
      <c r="K52" s="151"/>
      <c r="L52" s="151"/>
      <c r="M52" s="202"/>
      <c r="N52" s="151"/>
      <c r="O52" s="151"/>
      <c r="P52" s="151"/>
      <c r="Q52" s="202"/>
      <c r="R52" s="193">
        <f t="shared" si="7"/>
        <v>0</v>
      </c>
      <c r="S52" s="158">
        <f t="shared" si="9"/>
        <v>0</v>
      </c>
      <c r="T52" s="192"/>
      <c r="U52" s="192"/>
      <c r="V52" s="192"/>
      <c r="W52" s="192"/>
      <c r="X52" s="192"/>
      <c r="Y52" s="153"/>
      <c r="Z52" s="153"/>
      <c r="AA52" s="153"/>
      <c r="AB52" s="153"/>
      <c r="AC52" s="153"/>
      <c r="AD52" s="153"/>
      <c r="AE52" s="153"/>
      <c r="AG52" s="151" t="s">
        <v>329</v>
      </c>
      <c r="AH52" s="151"/>
      <c r="AI52" s="151"/>
      <c r="AJ52" s="151"/>
      <c r="AK52" s="202"/>
      <c r="AL52" s="151"/>
      <c r="AM52" s="151"/>
      <c r="AN52" s="151"/>
      <c r="AO52" s="202"/>
      <c r="AP52" s="151"/>
      <c r="AQ52" s="151"/>
      <c r="AR52" s="151"/>
      <c r="AS52" s="202"/>
      <c r="AT52" s="151"/>
      <c r="AU52" s="151"/>
      <c r="AV52" s="151"/>
      <c r="AW52" s="202"/>
      <c r="AX52" s="193">
        <f t="shared" si="8"/>
        <v>0</v>
      </c>
      <c r="AY52" s="158">
        <f t="shared" si="10"/>
        <v>0</v>
      </c>
      <c r="AZ52" s="153"/>
      <c r="BA52" s="153"/>
      <c r="BB52" s="153"/>
      <c r="BC52" s="153"/>
      <c r="BD52" s="153"/>
      <c r="BE52" s="153"/>
      <c r="BF52" s="153"/>
      <c r="BG52" s="153"/>
      <c r="BH52" s="153"/>
      <c r="BI52" s="153"/>
      <c r="BJ52" s="153"/>
      <c r="BK52" s="153"/>
    </row>
    <row r="53" spans="1:63" x14ac:dyDescent="0.25">
      <c r="A53" s="151" t="s">
        <v>330</v>
      </c>
      <c r="B53" s="151"/>
      <c r="C53" s="151"/>
      <c r="D53" s="151"/>
      <c r="E53" s="202"/>
      <c r="F53" s="151"/>
      <c r="G53" s="151"/>
      <c r="H53" s="151"/>
      <c r="I53" s="202"/>
      <c r="J53" s="151"/>
      <c r="K53" s="151"/>
      <c r="L53" s="151"/>
      <c r="M53" s="202"/>
      <c r="N53" s="151"/>
      <c r="O53" s="151"/>
      <c r="P53" s="151"/>
      <c r="Q53" s="202"/>
      <c r="R53" s="193">
        <f t="shared" si="7"/>
        <v>0</v>
      </c>
      <c r="S53" s="158">
        <f t="shared" si="9"/>
        <v>0</v>
      </c>
      <c r="T53" s="192"/>
      <c r="U53" s="192"/>
      <c r="V53" s="192"/>
      <c r="W53" s="192"/>
      <c r="X53" s="192"/>
      <c r="Y53" s="153"/>
      <c r="Z53" s="153"/>
      <c r="AA53" s="153"/>
      <c r="AB53" s="153"/>
      <c r="AC53" s="153"/>
      <c r="AD53" s="153"/>
      <c r="AE53" s="153"/>
      <c r="AG53" s="151" t="s">
        <v>330</v>
      </c>
      <c r="AH53" s="151"/>
      <c r="AI53" s="151"/>
      <c r="AJ53" s="151"/>
      <c r="AK53" s="202"/>
      <c r="AL53" s="151"/>
      <c r="AM53" s="151"/>
      <c r="AN53" s="151"/>
      <c r="AO53" s="202"/>
      <c r="AP53" s="151"/>
      <c r="AQ53" s="151"/>
      <c r="AR53" s="151"/>
      <c r="AS53" s="202"/>
      <c r="AT53" s="151"/>
      <c r="AU53" s="151"/>
      <c r="AV53" s="151"/>
      <c r="AW53" s="202"/>
      <c r="AX53" s="193">
        <f t="shared" si="8"/>
        <v>0</v>
      </c>
      <c r="AY53" s="158">
        <f t="shared" si="10"/>
        <v>0</v>
      </c>
      <c r="AZ53" s="153"/>
      <c r="BA53" s="153"/>
      <c r="BB53" s="153"/>
      <c r="BC53" s="153"/>
      <c r="BD53" s="153"/>
      <c r="BE53" s="153"/>
      <c r="BF53" s="153"/>
      <c r="BG53" s="153"/>
      <c r="BH53" s="153"/>
      <c r="BI53" s="153"/>
      <c r="BJ53" s="153"/>
      <c r="BK53" s="153"/>
    </row>
    <row r="54" spans="1:63" x14ac:dyDescent="0.25">
      <c r="A54" s="151" t="s">
        <v>331</v>
      </c>
      <c r="B54" s="151"/>
      <c r="C54" s="151"/>
      <c r="D54" s="151"/>
      <c r="E54" s="202"/>
      <c r="F54" s="151"/>
      <c r="G54" s="151"/>
      <c r="H54" s="151"/>
      <c r="I54" s="202"/>
      <c r="J54" s="151"/>
      <c r="K54" s="151"/>
      <c r="L54" s="151"/>
      <c r="M54" s="202"/>
      <c r="N54" s="151"/>
      <c r="O54" s="151"/>
      <c r="P54" s="151"/>
      <c r="Q54" s="202"/>
      <c r="R54" s="193">
        <f t="shared" si="7"/>
        <v>0</v>
      </c>
      <c r="S54" s="158">
        <f t="shared" si="9"/>
        <v>0</v>
      </c>
      <c r="T54" s="192"/>
      <c r="U54" s="192"/>
      <c r="V54" s="192"/>
      <c r="W54" s="192"/>
      <c r="X54" s="192"/>
      <c r="Y54" s="153"/>
      <c r="Z54" s="153"/>
      <c r="AA54" s="153"/>
      <c r="AB54" s="153"/>
      <c r="AC54" s="153"/>
      <c r="AD54" s="153"/>
      <c r="AE54" s="153"/>
      <c r="AG54" s="151" t="s">
        <v>331</v>
      </c>
      <c r="AH54" s="151"/>
      <c r="AI54" s="151"/>
      <c r="AJ54" s="151"/>
      <c r="AK54" s="202"/>
      <c r="AL54" s="151"/>
      <c r="AM54" s="151"/>
      <c r="AN54" s="151"/>
      <c r="AO54" s="202"/>
      <c r="AP54" s="151"/>
      <c r="AQ54" s="151"/>
      <c r="AR54" s="151"/>
      <c r="AS54" s="202"/>
      <c r="AT54" s="151"/>
      <c r="AU54" s="151"/>
      <c r="AV54" s="151"/>
      <c r="AW54" s="202"/>
      <c r="AX54" s="193">
        <f t="shared" si="8"/>
        <v>0</v>
      </c>
      <c r="AY54" s="158">
        <f t="shared" si="10"/>
        <v>0</v>
      </c>
      <c r="AZ54" s="153"/>
      <c r="BA54" s="153"/>
      <c r="BB54" s="153"/>
      <c r="BC54" s="153"/>
      <c r="BD54" s="153"/>
      <c r="BE54" s="153"/>
      <c r="BF54" s="153"/>
      <c r="BG54" s="153"/>
      <c r="BH54" s="153"/>
      <c r="BI54" s="153"/>
      <c r="BJ54" s="153"/>
      <c r="BK54" s="153"/>
    </row>
    <row r="55" spans="1:63" x14ac:dyDescent="0.25">
      <c r="A55" s="151" t="s">
        <v>332</v>
      </c>
      <c r="B55" s="151"/>
      <c r="C55" s="151"/>
      <c r="D55" s="151"/>
      <c r="E55" s="202"/>
      <c r="F55" s="151"/>
      <c r="G55" s="151"/>
      <c r="H55" s="151"/>
      <c r="I55" s="202"/>
      <c r="J55" s="151"/>
      <c r="K55" s="151"/>
      <c r="L55" s="151"/>
      <c r="M55" s="202"/>
      <c r="N55" s="151"/>
      <c r="O55" s="151"/>
      <c r="P55" s="151"/>
      <c r="Q55" s="202"/>
      <c r="R55" s="193">
        <f t="shared" si="7"/>
        <v>0</v>
      </c>
      <c r="S55" s="158">
        <f t="shared" si="9"/>
        <v>0</v>
      </c>
      <c r="T55" s="192"/>
      <c r="U55" s="192"/>
      <c r="V55" s="192"/>
      <c r="W55" s="192"/>
      <c r="X55" s="192"/>
      <c r="Y55" s="153"/>
      <c r="Z55" s="153"/>
      <c r="AA55" s="153"/>
      <c r="AB55" s="153"/>
      <c r="AC55" s="153"/>
      <c r="AD55" s="153"/>
      <c r="AE55" s="153"/>
      <c r="AG55" s="151" t="s">
        <v>332</v>
      </c>
      <c r="AH55" s="151"/>
      <c r="AI55" s="151"/>
      <c r="AJ55" s="151"/>
      <c r="AK55" s="202"/>
      <c r="AL55" s="151"/>
      <c r="AM55" s="151"/>
      <c r="AN55" s="151"/>
      <c r="AO55" s="202"/>
      <c r="AP55" s="151"/>
      <c r="AQ55" s="151"/>
      <c r="AR55" s="151"/>
      <c r="AS55" s="202"/>
      <c r="AT55" s="151"/>
      <c r="AU55" s="151"/>
      <c r="AV55" s="151"/>
      <c r="AW55" s="202"/>
      <c r="AX55" s="193">
        <f t="shared" si="8"/>
        <v>0</v>
      </c>
      <c r="AY55" s="158">
        <f t="shared" si="10"/>
        <v>0</v>
      </c>
      <c r="AZ55" s="153"/>
      <c r="BA55" s="153"/>
      <c r="BB55" s="153"/>
      <c r="BC55" s="153"/>
      <c r="BD55" s="153"/>
      <c r="BE55" s="153"/>
      <c r="BF55" s="153"/>
      <c r="BG55" s="153"/>
      <c r="BH55" s="153"/>
      <c r="BI55" s="153"/>
      <c r="BJ55" s="153"/>
      <c r="BK55" s="153"/>
    </row>
    <row r="56" spans="1:63" x14ac:dyDescent="0.25">
      <c r="A56" s="151" t="s">
        <v>333</v>
      </c>
      <c r="B56" s="151"/>
      <c r="C56" s="151"/>
      <c r="D56" s="151"/>
      <c r="E56" s="202"/>
      <c r="F56" s="151"/>
      <c r="G56" s="151"/>
      <c r="H56" s="151"/>
      <c r="I56" s="202"/>
      <c r="J56" s="151"/>
      <c r="K56" s="151"/>
      <c r="L56" s="151"/>
      <c r="M56" s="202"/>
      <c r="N56" s="151"/>
      <c r="O56" s="151"/>
      <c r="P56" s="151"/>
      <c r="Q56" s="202"/>
      <c r="R56" s="193">
        <f t="shared" si="7"/>
        <v>0</v>
      </c>
      <c r="S56" s="158">
        <f t="shared" si="9"/>
        <v>0</v>
      </c>
      <c r="T56" s="192"/>
      <c r="U56" s="192"/>
      <c r="V56" s="192"/>
      <c r="W56" s="192"/>
      <c r="X56" s="192"/>
      <c r="Y56" s="153"/>
      <c r="Z56" s="153"/>
      <c r="AA56" s="153"/>
      <c r="AB56" s="153"/>
      <c r="AC56" s="153"/>
      <c r="AD56" s="153"/>
      <c r="AE56" s="153"/>
      <c r="AG56" s="151" t="s">
        <v>333</v>
      </c>
      <c r="AH56" s="151"/>
      <c r="AI56" s="151"/>
      <c r="AJ56" s="151"/>
      <c r="AK56" s="202"/>
      <c r="AL56" s="151"/>
      <c r="AM56" s="151"/>
      <c r="AN56" s="151"/>
      <c r="AO56" s="202"/>
      <c r="AP56" s="151"/>
      <c r="AQ56" s="151"/>
      <c r="AR56" s="151"/>
      <c r="AS56" s="202"/>
      <c r="AT56" s="151"/>
      <c r="AU56" s="151"/>
      <c r="AV56" s="151"/>
      <c r="AW56" s="202"/>
      <c r="AX56" s="193">
        <f t="shared" si="8"/>
        <v>0</v>
      </c>
      <c r="AY56" s="158">
        <f t="shared" si="10"/>
        <v>0</v>
      </c>
      <c r="AZ56" s="153"/>
      <c r="BA56" s="153"/>
      <c r="BB56" s="153"/>
      <c r="BC56" s="153"/>
      <c r="BD56" s="153"/>
      <c r="BE56" s="153"/>
      <c r="BF56" s="153"/>
      <c r="BG56" s="153"/>
      <c r="BH56" s="153"/>
      <c r="BI56" s="153"/>
      <c r="BJ56" s="153"/>
      <c r="BK56" s="153"/>
    </row>
    <row r="57" spans="1:63" x14ac:dyDescent="0.25">
      <c r="A57" s="151" t="s">
        <v>334</v>
      </c>
      <c r="B57" s="151"/>
      <c r="C57" s="151"/>
      <c r="D57" s="151"/>
      <c r="E57" s="202"/>
      <c r="F57" s="151"/>
      <c r="G57" s="151"/>
      <c r="H57" s="151"/>
      <c r="I57" s="202"/>
      <c r="J57" s="151"/>
      <c r="K57" s="151"/>
      <c r="L57" s="151"/>
      <c r="M57" s="202"/>
      <c r="N57" s="151"/>
      <c r="O57" s="151"/>
      <c r="P57" s="151"/>
      <c r="Q57" s="202"/>
      <c r="R57" s="193">
        <f t="shared" si="7"/>
        <v>0</v>
      </c>
      <c r="S57" s="158">
        <f t="shared" si="9"/>
        <v>0</v>
      </c>
      <c r="T57" s="192"/>
      <c r="U57" s="192"/>
      <c r="V57" s="192"/>
      <c r="W57" s="192"/>
      <c r="X57" s="192"/>
      <c r="Y57" s="153"/>
      <c r="Z57" s="153"/>
      <c r="AA57" s="153"/>
      <c r="AB57" s="153"/>
      <c r="AC57" s="153"/>
      <c r="AD57" s="153"/>
      <c r="AE57" s="153"/>
      <c r="AG57" s="151" t="s">
        <v>334</v>
      </c>
      <c r="AH57" s="151"/>
      <c r="AI57" s="151"/>
      <c r="AJ57" s="151"/>
      <c r="AK57" s="202"/>
      <c r="AL57" s="151"/>
      <c r="AM57" s="151"/>
      <c r="AN57" s="151"/>
      <c r="AO57" s="202"/>
      <c r="AP57" s="151"/>
      <c r="AQ57" s="151"/>
      <c r="AR57" s="151"/>
      <c r="AS57" s="202"/>
      <c r="AT57" s="151"/>
      <c r="AU57" s="151"/>
      <c r="AV57" s="151"/>
      <c r="AW57" s="202"/>
      <c r="AX57" s="193">
        <f t="shared" si="8"/>
        <v>0</v>
      </c>
      <c r="AY57" s="158">
        <f t="shared" si="10"/>
        <v>0</v>
      </c>
      <c r="AZ57" s="153"/>
      <c r="BA57" s="153"/>
      <c r="BB57" s="153"/>
      <c r="BC57" s="153"/>
      <c r="BD57" s="153"/>
      <c r="BE57" s="153"/>
      <c r="BF57" s="153"/>
      <c r="BG57" s="153"/>
      <c r="BH57" s="153"/>
      <c r="BI57" s="153"/>
      <c r="BJ57" s="153"/>
      <c r="BK57" s="153"/>
    </row>
    <row r="58" spans="1:63" x14ac:dyDescent="0.25">
      <c r="A58" s="155" t="s">
        <v>335</v>
      </c>
      <c r="B58" s="152">
        <f t="shared" ref="B58:Q58" si="11">SUM(B37:B57)</f>
        <v>0</v>
      </c>
      <c r="C58" s="152">
        <f t="shared" si="11"/>
        <v>0</v>
      </c>
      <c r="D58" s="152">
        <f t="shared" si="11"/>
        <v>0</v>
      </c>
      <c r="E58" s="203">
        <f t="shared" si="11"/>
        <v>0</v>
      </c>
      <c r="F58" s="152">
        <f t="shared" si="11"/>
        <v>0</v>
      </c>
      <c r="G58" s="152">
        <f t="shared" si="11"/>
        <v>0</v>
      </c>
      <c r="H58" s="152">
        <f t="shared" si="11"/>
        <v>0</v>
      </c>
      <c r="I58" s="203">
        <f t="shared" si="11"/>
        <v>0</v>
      </c>
      <c r="J58" s="152">
        <f t="shared" si="11"/>
        <v>0</v>
      </c>
      <c r="K58" s="152">
        <f t="shared" si="11"/>
        <v>0</v>
      </c>
      <c r="L58" s="152">
        <f t="shared" si="11"/>
        <v>0</v>
      </c>
      <c r="M58" s="203">
        <f t="shared" si="11"/>
        <v>0</v>
      </c>
      <c r="N58" s="152">
        <f t="shared" si="11"/>
        <v>0</v>
      </c>
      <c r="O58" s="152">
        <f t="shared" si="11"/>
        <v>0</v>
      </c>
      <c r="P58" s="152">
        <f t="shared" si="11"/>
        <v>0</v>
      </c>
      <c r="Q58" s="203">
        <f t="shared" si="11"/>
        <v>0</v>
      </c>
      <c r="R58" s="152">
        <f t="shared" ref="R58:AE58" si="12">SUM(R37:R57)</f>
        <v>0</v>
      </c>
      <c r="S58" s="158">
        <f t="shared" si="12"/>
        <v>0</v>
      </c>
      <c r="T58" s="152">
        <f t="shared" si="12"/>
        <v>0</v>
      </c>
      <c r="U58" s="152">
        <f t="shared" si="12"/>
        <v>0</v>
      </c>
      <c r="V58" s="152">
        <f t="shared" si="12"/>
        <v>0</v>
      </c>
      <c r="W58" s="152">
        <f t="shared" si="12"/>
        <v>0</v>
      </c>
      <c r="X58" s="152">
        <f t="shared" si="12"/>
        <v>0</v>
      </c>
      <c r="Y58" s="152">
        <f t="shared" si="12"/>
        <v>0</v>
      </c>
      <c r="Z58" s="152">
        <f t="shared" si="12"/>
        <v>0</v>
      </c>
      <c r="AA58" s="152">
        <f t="shared" si="12"/>
        <v>0</v>
      </c>
      <c r="AB58" s="152">
        <f t="shared" si="12"/>
        <v>0</v>
      </c>
      <c r="AC58" s="152">
        <f t="shared" si="12"/>
        <v>0</v>
      </c>
      <c r="AD58" s="152">
        <f t="shared" si="12"/>
        <v>0</v>
      </c>
      <c r="AE58" s="152">
        <f t="shared" si="12"/>
        <v>0</v>
      </c>
      <c r="AG58" s="155" t="s">
        <v>335</v>
      </c>
      <c r="AH58" s="152">
        <f t="shared" ref="AH58:AW58" si="13">SUM(AH37:AH57)</f>
        <v>0</v>
      </c>
      <c r="AI58" s="152">
        <f t="shared" si="13"/>
        <v>0</v>
      </c>
      <c r="AJ58" s="152">
        <f t="shared" si="13"/>
        <v>0</v>
      </c>
      <c r="AK58" s="203">
        <f t="shared" si="13"/>
        <v>0</v>
      </c>
      <c r="AL58" s="152">
        <f t="shared" si="13"/>
        <v>0</v>
      </c>
      <c r="AM58" s="152">
        <f t="shared" si="13"/>
        <v>0</v>
      </c>
      <c r="AN58" s="152">
        <f t="shared" si="13"/>
        <v>0</v>
      </c>
      <c r="AO58" s="203">
        <f t="shared" si="13"/>
        <v>0</v>
      </c>
      <c r="AP58" s="152">
        <f t="shared" si="13"/>
        <v>0</v>
      </c>
      <c r="AQ58" s="152">
        <f t="shared" si="13"/>
        <v>0</v>
      </c>
      <c r="AR58" s="152">
        <f t="shared" si="13"/>
        <v>0</v>
      </c>
      <c r="AS58" s="203">
        <f t="shared" si="13"/>
        <v>0</v>
      </c>
      <c r="AT58" s="152">
        <f t="shared" si="13"/>
        <v>0</v>
      </c>
      <c r="AU58" s="152">
        <f t="shared" si="13"/>
        <v>0</v>
      </c>
      <c r="AV58" s="152">
        <f t="shared" si="13"/>
        <v>0</v>
      </c>
      <c r="AW58" s="203">
        <f t="shared" si="13"/>
        <v>0</v>
      </c>
      <c r="AX58" s="194">
        <f t="shared" ref="AX58:BK58" si="14">SUM(AX37:AX57)</f>
        <v>0</v>
      </c>
      <c r="AY58" s="159">
        <f t="shared" si="14"/>
        <v>0</v>
      </c>
      <c r="AZ58" s="152">
        <f t="shared" si="14"/>
        <v>0</v>
      </c>
      <c r="BA58" s="152">
        <f t="shared" si="14"/>
        <v>0</v>
      </c>
      <c r="BB58" s="152">
        <f t="shared" si="14"/>
        <v>0</v>
      </c>
      <c r="BC58" s="152">
        <f t="shared" si="14"/>
        <v>0</v>
      </c>
      <c r="BD58" s="152">
        <f t="shared" si="14"/>
        <v>0</v>
      </c>
      <c r="BE58" s="152">
        <f t="shared" si="14"/>
        <v>0</v>
      </c>
      <c r="BF58" s="152">
        <f t="shared" si="14"/>
        <v>0</v>
      </c>
      <c r="BG58" s="152">
        <f t="shared" si="14"/>
        <v>0</v>
      </c>
      <c r="BH58" s="152">
        <f t="shared" si="14"/>
        <v>0</v>
      </c>
      <c r="BI58" s="152">
        <f t="shared" si="14"/>
        <v>0</v>
      </c>
      <c r="BJ58" s="152">
        <f t="shared" si="14"/>
        <v>0</v>
      </c>
      <c r="BK58" s="152">
        <f t="shared" si="14"/>
        <v>0</v>
      </c>
    </row>
  </sheetData>
  <mergeCells count="44">
    <mergeCell ref="R35:S35"/>
    <mergeCell ref="T35:Y35"/>
    <mergeCell ref="A35:A36"/>
    <mergeCell ref="D35:E35"/>
    <mergeCell ref="H35:I35"/>
    <mergeCell ref="L35:M35"/>
    <mergeCell ref="P35:Q35"/>
    <mergeCell ref="T9:Y9"/>
    <mergeCell ref="AX35:AY35"/>
    <mergeCell ref="AZ35:BE35"/>
    <mergeCell ref="BF35:BK35"/>
    <mergeCell ref="AR9:AS9"/>
    <mergeCell ref="AV9:AW9"/>
    <mergeCell ref="BF9:BK9"/>
    <mergeCell ref="AZ9:BE9"/>
    <mergeCell ref="AV35:AW35"/>
    <mergeCell ref="AX9:AY9"/>
    <mergeCell ref="Z35:AE35"/>
    <mergeCell ref="AG35:AG36"/>
    <mergeCell ref="AJ35:AK35"/>
    <mergeCell ref="AN35:AO35"/>
    <mergeCell ref="AR35:AS35"/>
    <mergeCell ref="BI4:BK4"/>
    <mergeCell ref="A4:BH4"/>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BI1:BK1"/>
    <mergeCell ref="BI2:BK2"/>
    <mergeCell ref="BI3:BK3"/>
    <mergeCell ref="A1:BH1"/>
    <mergeCell ref="A2:BH2"/>
    <mergeCell ref="A3:BH3"/>
  </mergeCells>
  <pageMargins left="0.7" right="0.7" top="0.75" bottom="0.75" header="0.3" footer="0.3"/>
  <pageSetup scale="1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5"/>
  <sheetViews>
    <sheetView topLeftCell="A13" zoomScale="90" zoomScaleNormal="90" workbookViewId="0">
      <selection activeCell="B21" sqref="B21"/>
    </sheetView>
  </sheetViews>
  <sheetFormatPr baseColWidth="10" defaultColWidth="10.85546875" defaultRowHeight="15" x14ac:dyDescent="0.25"/>
  <cols>
    <col min="1" max="1" width="72" style="135" bestFit="1" customWidth="1"/>
    <col min="2" max="2" width="73.42578125" style="135" customWidth="1"/>
    <col min="3" max="3" width="10.85546875" style="135"/>
    <col min="4" max="4" width="31.140625" style="135" customWidth="1"/>
    <col min="5" max="5" width="70.140625" style="135" customWidth="1"/>
    <col min="6" max="6" width="17.28515625" style="135" customWidth="1"/>
    <col min="7" max="8" width="21.85546875" style="135" customWidth="1"/>
    <col min="9" max="9" width="19.28515625" style="135" customWidth="1"/>
    <col min="10" max="10" width="42" style="135" customWidth="1"/>
    <col min="11" max="16384" width="10.85546875" style="135"/>
  </cols>
  <sheetData>
    <row r="1" spans="1:2" ht="25.5" customHeight="1" x14ac:dyDescent="0.25">
      <c r="A1" s="723" t="s">
        <v>193</v>
      </c>
      <c r="B1" s="724"/>
    </row>
    <row r="2" spans="1:2" ht="25.5" customHeight="1" x14ac:dyDescent="0.25">
      <c r="A2" s="725" t="s">
        <v>336</v>
      </c>
      <c r="B2" s="726"/>
    </row>
    <row r="3" spans="1:2" x14ac:dyDescent="0.25">
      <c r="A3" s="199" t="s">
        <v>337</v>
      </c>
      <c r="B3" s="136" t="s">
        <v>338</v>
      </c>
    </row>
    <row r="4" spans="1:2" x14ac:dyDescent="0.25">
      <c r="A4" s="200" t="s">
        <v>9</v>
      </c>
      <c r="B4" s="143" t="s">
        <v>339</v>
      </c>
    </row>
    <row r="5" spans="1:2" ht="105" x14ac:dyDescent="0.25">
      <c r="A5" s="200" t="s">
        <v>10</v>
      </c>
      <c r="B5" s="204" t="s">
        <v>340</v>
      </c>
    </row>
    <row r="6" spans="1:2" x14ac:dyDescent="0.25">
      <c r="A6" s="200" t="s">
        <v>15</v>
      </c>
      <c r="B6" s="727" t="s">
        <v>341</v>
      </c>
    </row>
    <row r="7" spans="1:2" x14ac:dyDescent="0.25">
      <c r="A7" s="200" t="s">
        <v>17</v>
      </c>
      <c r="B7" s="728"/>
    </row>
    <row r="8" spans="1:2" x14ac:dyDescent="0.25">
      <c r="A8" s="200" t="s">
        <v>19</v>
      </c>
      <c r="B8" s="728"/>
    </row>
    <row r="9" spans="1:2" x14ac:dyDescent="0.25">
      <c r="A9" s="200" t="s">
        <v>342</v>
      </c>
      <c r="B9" s="729"/>
    </row>
    <row r="10" spans="1:2" ht="30" x14ac:dyDescent="0.25">
      <c r="A10" s="200" t="s">
        <v>7</v>
      </c>
      <c r="B10" s="137" t="s">
        <v>343</v>
      </c>
    </row>
    <row r="11" spans="1:2" ht="45" x14ac:dyDescent="0.25">
      <c r="A11" s="200" t="s">
        <v>27</v>
      </c>
      <c r="B11" s="137" t="s">
        <v>344</v>
      </c>
    </row>
    <row r="12" spans="1:2" ht="60" x14ac:dyDescent="0.25">
      <c r="A12" s="200" t="s">
        <v>26</v>
      </c>
      <c r="B12" s="138" t="s">
        <v>345</v>
      </c>
    </row>
    <row r="13" spans="1:2" ht="30" x14ac:dyDescent="0.25">
      <c r="A13" s="200" t="s">
        <v>346</v>
      </c>
      <c r="B13" s="138" t="s">
        <v>347</v>
      </c>
    </row>
    <row r="14" spans="1:2" ht="45" x14ac:dyDescent="0.25">
      <c r="A14" s="200" t="s">
        <v>348</v>
      </c>
      <c r="B14" s="138" t="s">
        <v>349</v>
      </c>
    </row>
    <row r="15" spans="1:2" ht="72" customHeight="1" x14ac:dyDescent="0.25">
      <c r="A15" s="201" t="s">
        <v>350</v>
      </c>
      <c r="B15" s="139" t="s">
        <v>351</v>
      </c>
    </row>
    <row r="16" spans="1:2" ht="194.25" x14ac:dyDescent="0.25">
      <c r="A16" s="201" t="s">
        <v>352</v>
      </c>
      <c r="B16" s="140" t="s">
        <v>353</v>
      </c>
    </row>
    <row r="17" spans="1:2" ht="25.5" customHeight="1" x14ac:dyDescent="0.25">
      <c r="A17" s="725" t="s">
        <v>354</v>
      </c>
      <c r="B17" s="726"/>
    </row>
    <row r="18" spans="1:2" x14ac:dyDescent="0.25">
      <c r="A18" s="199" t="s">
        <v>337</v>
      </c>
      <c r="B18" s="136" t="s">
        <v>338</v>
      </c>
    </row>
    <row r="19" spans="1:2" x14ac:dyDescent="0.25">
      <c r="A19" s="200" t="s">
        <v>9</v>
      </c>
      <c r="B19" s="143" t="s">
        <v>339</v>
      </c>
    </row>
    <row r="20" spans="1:2" ht="105" x14ac:dyDescent="0.25">
      <c r="A20" s="200" t="s">
        <v>10</v>
      </c>
      <c r="B20" s="142" t="s">
        <v>355</v>
      </c>
    </row>
    <row r="21" spans="1:2" ht="30" x14ac:dyDescent="0.25">
      <c r="A21" s="200" t="s">
        <v>356</v>
      </c>
      <c r="B21" s="138" t="s">
        <v>357</v>
      </c>
    </row>
    <row r="22" spans="1:2" ht="45" x14ac:dyDescent="0.25">
      <c r="A22" s="200" t="s">
        <v>358</v>
      </c>
      <c r="B22" s="138" t="s">
        <v>359</v>
      </c>
    </row>
    <row r="23" spans="1:2" ht="75" x14ac:dyDescent="0.25">
      <c r="A23" s="200" t="s">
        <v>360</v>
      </c>
      <c r="B23" s="138" t="s">
        <v>361</v>
      </c>
    </row>
    <row r="24" spans="1:2" ht="30" x14ac:dyDescent="0.25">
      <c r="A24" s="200" t="s">
        <v>362</v>
      </c>
      <c r="B24" s="138" t="s">
        <v>363</v>
      </c>
    </row>
    <row r="25" spans="1:2" x14ac:dyDescent="0.25">
      <c r="A25" s="200" t="s">
        <v>364</v>
      </c>
      <c r="B25" s="138" t="s">
        <v>365</v>
      </c>
    </row>
    <row r="26" spans="1:2" ht="45.95" customHeight="1" x14ac:dyDescent="0.25">
      <c r="A26" s="200" t="s">
        <v>366</v>
      </c>
      <c r="B26" s="141" t="s">
        <v>367</v>
      </c>
    </row>
    <row r="27" spans="1:2" ht="75" x14ac:dyDescent="0.25">
      <c r="A27" s="200" t="s">
        <v>206</v>
      </c>
      <c r="B27" s="141" t="s">
        <v>368</v>
      </c>
    </row>
    <row r="28" spans="1:2" ht="45" x14ac:dyDescent="0.25">
      <c r="A28" s="200" t="s">
        <v>369</v>
      </c>
      <c r="B28" s="141" t="s">
        <v>370</v>
      </c>
    </row>
    <row r="29" spans="1:2" ht="45" x14ac:dyDescent="0.25">
      <c r="A29" s="200" t="s">
        <v>371</v>
      </c>
      <c r="B29" s="141" t="s">
        <v>372</v>
      </c>
    </row>
    <row r="30" spans="1:2" ht="45" x14ac:dyDescent="0.25">
      <c r="A30" s="200" t="s">
        <v>373</v>
      </c>
      <c r="B30" s="141" t="s">
        <v>374</v>
      </c>
    </row>
    <row r="31" spans="1:2" ht="144" customHeight="1" x14ac:dyDescent="0.25">
      <c r="A31" s="200" t="s">
        <v>375</v>
      </c>
      <c r="B31" s="141" t="s">
        <v>376</v>
      </c>
    </row>
    <row r="32" spans="1:2" ht="30" x14ac:dyDescent="0.25">
      <c r="A32" s="200" t="s">
        <v>377</v>
      </c>
      <c r="B32" s="141" t="s">
        <v>378</v>
      </c>
    </row>
    <row r="33" spans="1:2" ht="30" x14ac:dyDescent="0.25">
      <c r="A33" s="200" t="s">
        <v>379</v>
      </c>
      <c r="B33" s="141" t="s">
        <v>380</v>
      </c>
    </row>
    <row r="34" spans="1:2" ht="30" x14ac:dyDescent="0.25">
      <c r="A34" s="200" t="s">
        <v>381</v>
      </c>
      <c r="B34" s="141" t="s">
        <v>382</v>
      </c>
    </row>
    <row r="35" spans="1:2" ht="30" x14ac:dyDescent="0.25">
      <c r="A35" s="200" t="s">
        <v>383</v>
      </c>
      <c r="B35" s="141" t="s">
        <v>384</v>
      </c>
    </row>
    <row r="36" spans="1:2" ht="75" x14ac:dyDescent="0.25">
      <c r="A36" s="200" t="s">
        <v>385</v>
      </c>
      <c r="B36" s="141" t="s">
        <v>386</v>
      </c>
    </row>
    <row r="37" spans="1:2" x14ac:dyDescent="0.25">
      <c r="A37" s="200" t="s">
        <v>196</v>
      </c>
      <c r="B37" s="141" t="s">
        <v>387</v>
      </c>
    </row>
    <row r="38" spans="1:2" ht="30" x14ac:dyDescent="0.25">
      <c r="A38" s="200" t="s">
        <v>388</v>
      </c>
      <c r="B38" s="141" t="s">
        <v>389</v>
      </c>
    </row>
    <row r="39" spans="1:2" ht="45" x14ac:dyDescent="0.25">
      <c r="A39" s="200" t="s">
        <v>390</v>
      </c>
      <c r="B39" s="141" t="s">
        <v>391</v>
      </c>
    </row>
    <row r="40" spans="1:2" ht="28.5" x14ac:dyDescent="0.25">
      <c r="A40" s="201" t="s">
        <v>199</v>
      </c>
      <c r="B40" s="141" t="s">
        <v>392</v>
      </c>
    </row>
    <row r="41" spans="1:2" ht="25.5" customHeight="1" x14ac:dyDescent="0.25">
      <c r="A41" s="725" t="s">
        <v>393</v>
      </c>
      <c r="B41" s="726"/>
    </row>
    <row r="42" spans="1:2" x14ac:dyDescent="0.25">
      <c r="A42" s="723" t="s">
        <v>394</v>
      </c>
      <c r="B42" s="724"/>
    </row>
    <row r="43" spans="1:2" ht="72" customHeight="1" x14ac:dyDescent="0.25">
      <c r="A43" s="721" t="s">
        <v>395</v>
      </c>
      <c r="B43" s="722"/>
    </row>
    <row r="44" spans="1:2" ht="30" x14ac:dyDescent="0.25">
      <c r="A44" s="200" t="s">
        <v>371</v>
      </c>
      <c r="B44" s="141" t="s">
        <v>396</v>
      </c>
    </row>
    <row r="45" spans="1:2" ht="45" x14ac:dyDescent="0.25">
      <c r="A45" s="201" t="s">
        <v>397</v>
      </c>
      <c r="B45" s="141" t="s">
        <v>398</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5" ma:contentTypeDescription="Crear nuevo documento." ma:contentTypeScope="" ma:versionID="0ba34e3fb48f0e43c43308b2f70e37c3">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ce2432abf859f0d1527ed708a1edd4fb"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E8CCE0-549D-4A84-8A40-EBE56D3A2E0A}">
  <ds:schemaRefs>
    <ds:schemaRef ds:uri="http://schemas.microsoft.com/sharepoint/v3/contenttype/forms"/>
  </ds:schemaRefs>
</ds:datastoreItem>
</file>

<file path=customXml/itemProps2.xml><?xml version="1.0" encoding="utf-8"?>
<ds:datastoreItem xmlns:ds="http://schemas.openxmlformats.org/officeDocument/2006/customXml" ds:itemID="{BA566B24-BA8C-4CD6-BB03-B483FB305525}">
  <ds:schemaRefs>
    <ds:schemaRef ds:uri="http://schemas.microsoft.com/office/2006/metadata/contentType"/>
    <ds:schemaRef ds:uri="http://schemas.microsoft.com/office/2006/metadata/properties/metaAttributes"/>
    <ds:schemaRef ds:uri="http://www.w3.org/2000/xmlns/"/>
    <ds:schemaRef ds:uri="http://www.w3.org/2001/XMLSchema"/>
    <ds:schemaRef ds:uri="7e380ddb-9297-4d2e-bf28-676d793894d1"/>
    <ds:schemaRef ds:uri="578a6d3d-8be8-4b83-8196-1711dda9f75b"/>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Meta 1 PA proyecto</vt:lpstr>
      <vt:lpstr>Meta 4 PA proyecto</vt:lpstr>
      <vt:lpstr>Meta 5 PA proyecto</vt:lpstr>
      <vt:lpstr>Meta 1..n</vt:lpstr>
      <vt:lpstr>Meta 6 PA proyecto</vt:lpstr>
      <vt:lpstr>SIGLAS</vt:lpstr>
      <vt:lpstr>Indicadores PA</vt:lpstr>
      <vt:lpstr>Territorialización PA</vt:lpstr>
      <vt:lpstr>Instructivo</vt:lpstr>
      <vt:lpstr>Generalidades</vt:lpstr>
      <vt:lpstr>Hoja2</vt:lpstr>
      <vt:lpstr>Hoja13</vt:lpstr>
      <vt:lpstr>Hoja1</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2023-06-07T21:36:00Z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