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38/PLAN DE ACCIÓN/"/>
    </mc:Choice>
  </mc:AlternateContent>
  <xr:revisionPtr revIDLastSave="3" documentId="11_2870C12C1C8890C28315A04FB6CEE858685EC125" xr6:coauthVersionLast="47" xr6:coauthVersionMax="47" xr10:uidLastSave="{35D5AA0D-1D56-4315-8899-59E42AEF568B}"/>
  <bookViews>
    <workbookView xWindow="-120" yWindow="-120" windowWidth="20730" windowHeight="11160" tabRatio="737" activeTab="5"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Territorialización PA" sheetId="37" r:id="rId7"/>
    <sheet name="Instructivo" sheetId="39" r:id="rId8"/>
    <sheet name="Generalidades" sheetId="38" r:id="rId9"/>
    <sheet name="Hoja2" sheetId="44" r:id="rId10"/>
    <sheet name="Hoja13" sheetId="32" state="hidden" r:id="rId11"/>
    <sheet name="Hoja1" sheetId="20" state="hidden" r:id="rId12"/>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3" i="43" l="1"/>
  <c r="C22" i="40" l="1"/>
  <c r="C22" i="42"/>
  <c r="V24" i="41"/>
  <c r="AC25" i="40"/>
  <c r="O25" i="40"/>
  <c r="AB24" i="40"/>
  <c r="AA24" i="40"/>
  <c r="Z24" i="40"/>
  <c r="Y24" i="40"/>
  <c r="X24" i="40"/>
  <c r="W24" i="40"/>
  <c r="V24" i="40"/>
  <c r="U24" i="40"/>
  <c r="T24" i="40"/>
  <c r="S24" i="40"/>
  <c r="D24" i="40"/>
  <c r="O24" i="40" s="1"/>
  <c r="AC23" i="40"/>
  <c r="AD23" i="40" s="1"/>
  <c r="O23" i="40"/>
  <c r="P23" i="40" s="1"/>
  <c r="AC22" i="40"/>
  <c r="O22" i="40"/>
  <c r="AC25" i="41"/>
  <c r="O25" i="41"/>
  <c r="AB24" i="41"/>
  <c r="AA24" i="41"/>
  <c r="Z24" i="41"/>
  <c r="Y24" i="41"/>
  <c r="X24" i="41"/>
  <c r="W24" i="41"/>
  <c r="U24" i="41"/>
  <c r="T24" i="41"/>
  <c r="S24" i="41"/>
  <c r="D24" i="41"/>
  <c r="O24" i="41" s="1"/>
  <c r="AC23" i="41"/>
  <c r="AD23" i="41" s="1"/>
  <c r="O23" i="41"/>
  <c r="P23" i="41"/>
  <c r="AC22" i="41"/>
  <c r="O22" i="41"/>
  <c r="AC25" i="42"/>
  <c r="O25" i="42"/>
  <c r="P25" i="42" s="1"/>
  <c r="AB24" i="42"/>
  <c r="AA24" i="42"/>
  <c r="Z24" i="42"/>
  <c r="Y24" i="42"/>
  <c r="X24" i="42"/>
  <c r="W24" i="42"/>
  <c r="V24" i="42"/>
  <c r="U24" i="42"/>
  <c r="T24" i="42"/>
  <c r="S24" i="42"/>
  <c r="D24" i="42"/>
  <c r="O24" i="42" s="1"/>
  <c r="AC23" i="42"/>
  <c r="AD23" i="42" s="1"/>
  <c r="O23" i="42"/>
  <c r="P23" i="42" s="1"/>
  <c r="AC22" i="42"/>
  <c r="O22" i="42"/>
  <c r="AC25" i="43"/>
  <c r="AD25" i="43" s="1"/>
  <c r="O25" i="43"/>
  <c r="AB24" i="43"/>
  <c r="AA24" i="43"/>
  <c r="Z24" i="43"/>
  <c r="Y24" i="43"/>
  <c r="X24" i="43"/>
  <c r="W24" i="43"/>
  <c r="V24" i="43"/>
  <c r="U24" i="43"/>
  <c r="T24" i="43"/>
  <c r="S24" i="43"/>
  <c r="F24" i="43"/>
  <c r="D24" i="43"/>
  <c r="AC23" i="43"/>
  <c r="AD23" i="43" s="1"/>
  <c r="O23" i="43"/>
  <c r="P23" i="43" s="1"/>
  <c r="AC22" i="43"/>
  <c r="O22" i="43"/>
  <c r="P41" i="41"/>
  <c r="P40" i="41"/>
  <c r="AU13" i="36"/>
  <c r="AV13" i="36" s="1"/>
  <c r="AU15" i="36"/>
  <c r="AV15" i="36" s="1"/>
  <c r="A30" i="40"/>
  <c r="A34" i="40" s="1"/>
  <c r="A30" i="41"/>
  <c r="A34" i="41" s="1"/>
  <c r="A30" i="42"/>
  <c r="A34" i="42" s="1"/>
  <c r="P51" i="43"/>
  <c r="P50" i="43"/>
  <c r="P49" i="43"/>
  <c r="P48" i="43"/>
  <c r="P47" i="43"/>
  <c r="P46" i="43"/>
  <c r="P45" i="43"/>
  <c r="P44" i="43"/>
  <c r="P53" i="43"/>
  <c r="P52" i="43"/>
  <c r="P40" i="43"/>
  <c r="P38" i="43"/>
  <c r="A30" i="43"/>
  <c r="A34" i="43" s="1"/>
  <c r="P55" i="43"/>
  <c r="P54" i="43"/>
  <c r="P43"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S58" i="37" s="1"/>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s="1"/>
  <c r="AU16" i="36"/>
  <c r="AV16" i="36" s="1"/>
  <c r="AU17" i="36"/>
  <c r="AU18" i="36"/>
  <c r="AV18" i="36" s="1"/>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P25" i="43" l="1"/>
  <c r="AD25" i="42"/>
  <c r="P25" i="41"/>
  <c r="AY58" i="37"/>
  <c r="AD25" i="41"/>
  <c r="AC24" i="41"/>
  <c r="AX58" i="37"/>
  <c r="O24" i="43"/>
  <c r="AD25" i="40"/>
  <c r="R58" i="37"/>
  <c r="S32" i="37"/>
  <c r="P25" i="40"/>
  <c r="AC24" i="42"/>
  <c r="R32" i="37"/>
  <c r="AX32" i="37"/>
  <c r="AY32" i="37"/>
  <c r="AC24" i="43"/>
  <c r="AC24"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34" authorId="0" shapeId="0" xr:uid="{00000000-0006-0000-0000-000001000000}">
      <text>
        <r>
          <rPr>
            <b/>
            <sz val="9"/>
            <color indexed="81"/>
            <rFont val="Tahoma"/>
            <family val="2"/>
          </rPr>
          <t>ANGELA MARCELA FORERO RUIZ:</t>
        </r>
        <r>
          <rPr>
            <sz val="9"/>
            <color indexed="81"/>
            <rFont val="Tahoma"/>
            <family val="2"/>
          </rPr>
          <t xml:space="preserve">
Tratar de resumir el avance. 
Ajustado. Importante preguntar si se omite o se tiene un instrumento aparte para ubicar a que sectores o entidades se hace referencia para no entrar en la especificación.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34" authorId="0" shapeId="0" xr:uid="{00000000-0006-0000-0200-000001000000}">
      <text>
        <r>
          <rPr>
            <b/>
            <sz val="9"/>
            <color indexed="81"/>
            <rFont val="Tahoma"/>
            <family val="2"/>
          </rPr>
          <t>ANGELA MARCELA FORERO RUIZ:</t>
        </r>
        <r>
          <rPr>
            <sz val="9"/>
            <color indexed="81"/>
            <rFont val="Tahoma"/>
            <family val="2"/>
          </rPr>
          <t xml:space="preserve">
Tratar de resumir el avance. 
Se resumió poco, dado que por cada derecho hay información especifica. Quedo pendiente si por derecho, ubicamos una actividad. </t>
        </r>
      </text>
    </comment>
    <comment ref="T34" authorId="0" shapeId="0" xr:uid="{00000000-0006-0000-0200-000002000000}">
      <text>
        <r>
          <rPr>
            <b/>
            <sz val="9"/>
            <color indexed="81"/>
            <rFont val="Tahoma"/>
            <family val="2"/>
          </rPr>
          <t>ANGELA MARCELA FORERO RUIZ:</t>
        </r>
        <r>
          <rPr>
            <sz val="9"/>
            <color indexed="81"/>
            <rFont val="Tahoma"/>
            <family val="2"/>
          </rPr>
          <t xml:space="preserve">
Tratar de resumir el avance. 
Igual que el comentario anterior.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K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W14" authorId="1" shapeId="0" xr:uid="{00000000-0006-0000-0500-000009000000}">
      <text>
        <r>
          <rPr>
            <b/>
            <sz val="9"/>
            <color indexed="81"/>
            <rFont val="Tahoma"/>
            <family val="2"/>
          </rPr>
          <t>ANGELA MARCELA FORERO RUIZ:</t>
        </r>
        <r>
          <rPr>
            <sz val="9"/>
            <color indexed="81"/>
            <rFont val="Tahoma"/>
            <family val="2"/>
          </rPr>
          <t xml:space="preserve">
Tratar de resumir el avance. 
Ajustado</t>
        </r>
      </text>
    </comment>
    <comment ref="AX14" authorId="1" shapeId="0" xr:uid="{00000000-0006-0000-0500-00000A000000}">
      <text>
        <r>
          <rPr>
            <b/>
            <sz val="9"/>
            <color indexed="81"/>
            <rFont val="Tahoma"/>
            <family val="2"/>
          </rPr>
          <t>ANGELA MARCELA FORERO RUIZ:</t>
        </r>
        <r>
          <rPr>
            <sz val="9"/>
            <color indexed="81"/>
            <rFont val="Tahoma"/>
            <family val="2"/>
          </rPr>
          <t xml:space="preserve">
Tratar de resumir el avance. 
Ajustado</t>
        </r>
      </text>
    </comment>
  </commentList>
</comments>
</file>

<file path=xl/sharedStrings.xml><?xml version="1.0" encoding="utf-8"?>
<sst xmlns="http://schemas.openxmlformats.org/spreadsheetml/2006/main" count="1428" uniqueCount="542">
  <si>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</si>
  <si>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</si>
  <si>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</si>
  <si>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</si>
  <si>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</si>
  <si>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</si>
  <si>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</si>
  <si>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</si>
  <si>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</si>
  <si>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</si>
  <si>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</si>
  <si>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</si>
  <si>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</si>
  <si>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</si>
  <si>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</si>
  <si>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</si>
  <si>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</si>
  <si>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</si>
  <si>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</si>
  <si>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</si>
  <si>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</si>
  <si>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</si>
  <si>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</si>
  <si>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</si>
  <si>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</si>
  <si>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</si>
  <si>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</si>
  <si>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</si>
  <si>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</si>
  <si>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</si>
  <si>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</si>
  <si>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</si>
  <si>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</si>
  <si>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</si>
  <si>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</si>
  <si>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</si>
  <si>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</si>
  <si>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</si>
  <si>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</si>
  <si>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</si>
  <si>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</si>
  <si>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</si>
  <si>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</si>
  <si>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</si>
  <si>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</si>
  <si>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</si>
  <si>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</si>
  <si>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</si>
  <si>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</si>
  <si>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</si>
  <si>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</si>
  <si>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</si>
  <si>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</si>
  <si>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</si>
  <si>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</si>
  <si>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</si>
  <si>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</si>
  <si>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</si>
  <si>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</si>
  <si>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</si>
  <si>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</si>
  <si>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</si>
  <si>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</si>
  <si>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Ninguno, las cifras son acordes con la programación.</t>
  </si>
  <si>
    <t>Contratistas y funcionarias de las entidades públicas del Distrito y de forma indirecta las Mujeres desde sus diversidades de Bogotá D.C., se benefician de conocimiento e insumos técnicos y metodológicos para la transversalización del enfoque de género de manera que se favorezca la adecuación institucional, la transformación de la cultura organizacional y la garantía de derechos de las mujeres desde la misionalidad de cada uno de los sectores de la Administración Distrital.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</si>
  <si>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</si>
  <si>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</si>
  <si>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</si>
  <si>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</si>
  <si>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</si>
  <si>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</si>
  <si>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</si>
  <si>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</si>
  <si>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</si>
  <si>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</si>
  <si>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</si>
  <si>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</si>
  <si>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</si>
  <si>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</si>
  <si>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</si>
  <si>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</si>
  <si>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</si>
  <si>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</si>
  <si>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</si>
  <si>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</si>
  <si>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</si>
  <si>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 xml:space="preserve">2. Realizar el acompañamiento técnico a las mesas, comités y comisiones de los sectores y las entidades de la administración distrital. </t>
  </si>
  <si>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</si>
  <si>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t xml:space="preserve">MARZO: HACIENDA: Documento técnico Frases alusivas a los derechos de las mujeres. GESTIÓN PÚBLICA: Concepto técnico Lenguaje incluyente.
ACUMULADO: GOBIERNO: Conceptos y acompañamiento técnico a la PP Distrital de Acogida, Inclusión y Desarrollo para los Nuevos Bogotanos y Bogotanas y Proceso de Participación. HACIENDA: Documento técnico Frases alusivas a los derechos de las mujeres. GESTIÓN PÚBLICA: Concepto técnico Lenguaje incluyente.
</t>
  </si>
  <si>
    <t xml:space="preserve">4. Realizar el acompañamiento técnico para la implementación de acciones, en el marco de la transversalización del enfoque de género en la labor misional de los sectores de la administración distrital, sus entidades adscritas y vinculadas.  </t>
  </si>
  <si>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</si>
  <si>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t xml:space="preserve">MARZO: Propuesta para Pautas para la Transversalización del Enfoque de Género. Mesa Modelo Integrado Planeación y Gestión
</t>
  </si>
  <si>
    <t>6. Realizar el fortalecimiento de capacidades en el marco de la transversalización del enfoque de género a través de sensibilizaciones, talleres, charlas, recorridos, entre otros.</t>
  </si>
  <si>
    <t xml:space="preserve">MARZO: Sensibilización día internacional por los derechos de las mujeres en los sectores Educación, Planeación, Cultura, Salud y Seguridad. GESTIÓN PÚBLICA: Sensibilización Introducción a una comunicación no sexista-Grupo1y2 Departamento Administrativo del Servicio Civil distrital, Bullets Igualdad de género. MOVILIDAD: Sensibilización Campaña Transmilenio Date Cuenta.
ACUMULADO: INTEGRACIÓN SOCIAL: Sensibilización al enfoque de género para TALENTO HUMANO de Secretaría Distrital Integración Social. Sensibilización día internacional por los derechos de las mujeres en los sectores Educación, Planeación, Cultura, Salud y Seguridad. GESTIÓN PÚBLICA: Sensibilización Introducción a una comunicación no sexista-Grupo1y2 Departamento Administrativo del Servicio Civil distrital, Bullets Igualdad de género. MOVILIDAD: Sensibilización Campaña Transmilenio Date Cuenta.
</t>
  </si>
  <si>
    <t>7.Apoyar la implementación del Trazador Presupuestal de Igualdad y Equidad de Género (aportes a documentos, informes, participación en mesas, sensibilizaciones)</t>
  </si>
  <si>
    <t>MARZO: Informe del Trazador Presupuestal a 31 de diciembre de 2022.</t>
  </si>
  <si>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</si>
  <si>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9. Implementar "En Igualdad" - Sello Distrital de Igualdad de Género con las organizaciones del sector privado que se vinculen al proceso de reconocimiento al compromiso con el cierre de brechas de género en Bogotá.</t>
  </si>
  <si>
    <t>*Incluir tantas filas sean necesarias</t>
  </si>
  <si>
    <t>4 - Realizar el seguimiento de 2 Políticas Públicas lideradas por la Secretaría Distrital de la Mujer</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</si>
  <si>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</si>
  <si>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</si>
  <si>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t>11. Realizar el seguimiento, la verificación, consolidación, análisis y reporte de información relacionada con la implementación de la Política Pública de Actividades Sexuales Pagadas,  a partir de su plan de acción.</t>
  </si>
  <si>
    <t>5 - Acompañar el 100% la incorporación del enfoque de género y  la implementación de siete derechos de la PPMyEG</t>
  </si>
  <si>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y derechos aportan al reconocimiento de los derechos de las mujeres y a eliminar los estereotipos de género asociados a discriminaciones y violencias contra ellas.
Las conmemoraciones de fechas emblemáticas aportan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</si>
  <si>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</si>
  <si>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t xml:space="preserve">13. Apoyar técnicamente la implementación de 7 derechos de la PPMyEG priorizados en la DDDP a través de conceptos y documentos técnicos. </t>
  </si>
  <si>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</si>
  <si>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</si>
  <si>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t xml:space="preserve">8Marzo: 7D: Identificación logros Administración Distrital en garantía derechos a mujeres. Documento de sentido. Piezas comunicativas. Articulación interna y apoyo evento conmemoración distrital. Trabajo-Educación: Metodología y PPT sensibilización 8M.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</si>
  <si>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</si>
  <si>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</si>
  <si>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</si>
  <si>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</si>
  <si>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</si>
  <si>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</si>
  <si>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</si>
  <si>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</si>
  <si>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</si>
  <si>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</si>
  <si>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</si>
  <si>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</si>
  <si>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</si>
  <si>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</si>
  <si>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</si>
  <si>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</si>
  <si>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</si>
  <si>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</si>
  <si>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</si>
  <si>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</si>
  <si>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</si>
  <si>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16. Apoyar técnicamente la implementación y socialización de la Política Pública de Mujeres y Equidad de Género - PPMYEG-.</t>
  </si>
  <si>
    <t xml:space="preserve">17. Apoyar técnicamente la implementación y socialización de la Pública de Actividades Sexuales Pagadas -PPASP-. </t>
  </si>
  <si>
    <r>
      <rPr>
        <b/>
        <sz val="11"/>
        <color rgb="FF000000"/>
        <rFont val="Times New Roman"/>
        <family val="1"/>
      </rPr>
      <t>Marzo:</t>
    </r>
    <r>
      <rPr>
        <sz val="11"/>
        <color rgb="FF000000"/>
        <rFont val="Times New Roman"/>
        <family val="1"/>
      </rPr>
      <t xml:space="preserve"> Se realizó 4 jornadas de socialización: 1 con MEBOG, 1 con Alcaldía Local Ciudad Bolívar y 2 con Mujeres de las localidades de Santa Fe y Mártires; Se desarrollaron 22 mesas de trabajo para la implementación de la PPASP: 1 Gestión Pública, 1 Educación, 1 Gobierno, 1 Hábitat, 1 Planeación, 1 Salud, 2 Desarrollo Económico, 2 Integración Social, 1 Ambiente, 7 Mujeres, 1 Cultura, 1 Movilidad y 2 para ferias de servicios.
</t>
    </r>
    <r>
      <rPr>
        <b/>
        <sz val="11"/>
        <color rgb="FF000000"/>
        <rFont val="Times New Roman"/>
        <family val="1"/>
      </rPr>
      <t xml:space="preserve">Acumulado: </t>
    </r>
    <r>
      <rPr>
        <sz val="11"/>
        <color rgb="FF000000"/>
        <rFont val="Times New Roman"/>
        <family val="1"/>
      </rPr>
      <t>De enero a marzo se desarrollaron 38 mesas de trabajo para la implementación de la PPASP con los siguientes sectores: 5 con Integración Social, 15  Mujeres, 1 Jurídica, 1 Seguridad, 2 Cultura, 2 Movilidad, 2 Planeación, 1 Gestión Pública, 1 Educación, 1 Gobierno, 1 Hábitat, 1 Salud, 2 Desarrollo Económico, 1 Ambiente y 2 para ferias de servicios  . Se realizaron 5 jornadas de socialización con los siguientes sectores: Mujeres, 1 con MEBOG, 1 con Alcaldía Local Ciudad Bolívar y 2 con Mujeres de las localidades de Santa Fe y Mártires. Se elaboró insumo para dar respuesta al seguimiento de la sentencia T594 de 2016, en el cual presenta un balance de las 21 jornadas de socialización de la PPASP que se efectuaron con la Policía Metropolitana de Bogotá a cierre del 2022.</t>
    </r>
  </si>
  <si>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</si>
  <si>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</si>
  <si>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</si>
  <si>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</si>
  <si>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</si>
  <si>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</si>
  <si>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</si>
  <si>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</si>
  <si>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</si>
  <si>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</si>
  <si>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</si>
  <si>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</si>
  <si>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</si>
  <si>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</si>
  <si>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</si>
  <si>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</si>
  <si>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</si>
  <si>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</si>
  <si>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</si>
  <si>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</si>
  <si>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</si>
  <si>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</si>
  <si>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</si>
  <si>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</si>
  <si>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</si>
  <si>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</si>
  <si>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</si>
  <si>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</si>
  <si>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</si>
  <si>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</si>
  <si>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</si>
  <si>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</si>
  <si>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</si>
  <si>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</si>
  <si>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r>
      <t xml:space="preserve">Implementar la Política Pública de Mujeres y Equidad de género en los sectores responsables del cumplimiento de su plan de acción.  </t>
    </r>
    <r>
      <rPr>
        <sz val="11"/>
        <rFont val="Times New Roman"/>
        <family val="1"/>
      </rPr>
      <t xml:space="preserve">
(Meta 4 y 6)</t>
    </r>
  </si>
  <si>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</si>
  <si>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</si>
  <si>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</si>
  <si>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</si>
  <si>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</si>
  <si>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</si>
  <si>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</si>
  <si>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</si>
  <si>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</si>
  <si>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</si>
  <si>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</si>
  <si>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</si>
  <si>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</si>
  <si>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</si>
  <si>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</si>
  <si>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</si>
  <si>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</si>
  <si>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</si>
  <si>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</si>
  <si>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La actividad no se programó para el primer semestre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</si>
  <si>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</si>
  <si>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</si>
  <si>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</si>
  <si>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</si>
  <si>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</si>
  <si>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</si>
  <si>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</si>
  <si>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En el primer trimestre se realizó la identificación y solicitud de información cuantitativa al OMEG que será el insumo de actualización de los 7 documentos técnicos de derechos. Asimismo, se actualizó el capítulo de marco normativo de los 7 documentos técnicos de los derechos.</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</si>
  <si>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</si>
  <si>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</si>
  <si>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</si>
  <si>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</si>
  <si>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</si>
  <si>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</si>
  <si>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</si>
  <si>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</si>
  <si>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</si>
  <si>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</si>
  <si>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</si>
  <si>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</si>
  <si>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La actividad no se programó para los meses de enero, febrero ni marzo, por lo cual no se reportan avances en su implementación. </t>
  </si>
  <si>
    <t xml:space="preserve">Coordinar la Unidad Técnica de Apoyo (UTA) de la Comisión Intersectorial de Mujeres </t>
  </si>
  <si>
    <t>Número de Sesiones de la UTA realizadas</t>
  </si>
  <si>
    <t>Fórmula: Número  de sesiones de UTA realizadas</t>
  </si>
  <si>
    <t>1. Actas de la UTA 
2. Presentaciones UTA</t>
  </si>
  <si>
    <t>ELABORÓ</t>
  </si>
  <si>
    <t xml:space="preserve">Firma: </t>
  </si>
  <si>
    <t>APROBÓ (Según aplique Gerenta de proyecto, Lider técnica y responsable de proceso)</t>
  </si>
  <si>
    <t>Firma:</t>
  </si>
  <si>
    <t>REVISÓ OFICINA ASESORA DE PLANEACIÓN</t>
  </si>
  <si>
    <t xml:space="preserve">VoBo. </t>
  </si>
  <si>
    <t>Nombre: YURY ANDREA RODRÍGUEZ SOTELO</t>
  </si>
  <si>
    <t>Nombre: CLARA LÓPEZ GARCÍA</t>
  </si>
  <si>
    <t xml:space="preserve">Nombre: DIANA MARIA PARRA </t>
  </si>
  <si>
    <t>Nombre:</t>
  </si>
  <si>
    <t>Nombre: SANDRA CATALINA CAMPOS ROMERO</t>
  </si>
  <si>
    <t>Cargo: Profesional Universitaria Grado 12</t>
  </si>
  <si>
    <t>Cargo: DIRECTORA DE DERECHOS Y DISEÑO DE POLÍTICA- LIDERESA TÉCNICA Y RESPONSABLE DEL PROCESO</t>
  </si>
  <si>
    <t>Cargo: SUBSECRETARIA DEL CUIDADO Y POLÍTICAS DE IGUALDAD-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</si>
  <si>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</si>
  <si>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</si>
  <si>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</si>
  <si>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</si>
  <si>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</si>
  <si>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</si>
  <si>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</si>
  <si>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</si>
  <si>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</si>
  <si>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</si>
  <si>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</si>
  <si>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</si>
  <si>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</si>
  <si>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</si>
  <si>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</si>
  <si>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</si>
  <si>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</si>
  <si>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</si>
  <si>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</si>
  <si>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</si>
  <si>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</si>
  <si>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</si>
  <si>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</si>
  <si>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</si>
  <si>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</si>
  <si>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</si>
  <si>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</si>
  <si>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</si>
  <si>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</si>
  <si>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</si>
  <si>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</si>
  <si>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</si>
  <si>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</si>
  <si>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</si>
  <si>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</si>
  <si>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</si>
  <si>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</si>
  <si>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</si>
  <si>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</si>
  <si>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</si>
  <si>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</si>
  <si>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</si>
  <si>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</si>
  <si>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</si>
  <si>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</si>
  <si>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</si>
  <si>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</si>
  <si>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</si>
  <si>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</si>
  <si>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</si>
  <si>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</si>
  <si>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</si>
  <si>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</si>
  <si>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</si>
  <si>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</si>
  <si>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</si>
  <si>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</si>
  <si>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</si>
  <si>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</si>
  <si>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</si>
  <si>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</si>
  <si>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</si>
  <si>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</si>
  <si>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</si>
  <si>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</si>
  <si>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</si>
  <si>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</si>
  <si>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</si>
  <si>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</si>
  <si>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</si>
  <si>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</si>
  <si>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</si>
  <si>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</si>
  <si>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</si>
  <si>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</si>
  <si>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</si>
  <si>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</si>
  <si>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</si>
  <si>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</si>
  <si>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</si>
  <si>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</si>
  <si>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</si>
  <si>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</si>
  <si>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</si>
  <si>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</si>
  <si>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</si>
  <si>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</si>
  <si>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</si>
  <si>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</si>
  <si>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</si>
  <si>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</si>
  <si>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</si>
  <si>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</si>
  <si>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</si>
  <si>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</si>
  <si>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</si>
  <si>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</si>
  <si>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</si>
  <si>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</si>
  <si>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</si>
  <si>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</si>
  <si>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</si>
  <si>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</si>
  <si>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</si>
  <si>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</si>
  <si>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</si>
  <si>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</si>
  <si>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</si>
  <si>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</si>
  <si>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</si>
  <si>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</si>
  <si>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</si>
  <si>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</si>
  <si>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</si>
  <si>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</si>
  <si>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</si>
  <si>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</si>
  <si>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</si>
  <si>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</si>
  <si>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</si>
  <si>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</si>
  <si>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</si>
  <si>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</si>
  <si>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</si>
  <si>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</si>
  <si>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</si>
  <si>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</si>
  <si>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</si>
  <si>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</si>
  <si>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</si>
  <si>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</si>
  <si>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</si>
  <si>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</si>
  <si>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</si>
  <si>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</si>
  <si>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</si>
  <si>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</si>
  <si>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</si>
  <si>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</si>
  <si>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</si>
  <si>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</si>
  <si>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</si>
  <si>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</si>
  <si>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</si>
  <si>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</si>
  <si>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</si>
  <si>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</si>
  <si>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</si>
  <si>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</si>
  <si>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</si>
  <si>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</si>
  <si>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</si>
  <si>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</si>
  <si>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</si>
  <si>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</si>
  <si>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</si>
  <si>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</si>
  <si>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</si>
  <si>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</si>
  <si>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</si>
  <si>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</si>
  <si>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</si>
  <si>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</si>
  <si>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</si>
  <si>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</si>
  <si>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</si>
  <si>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</si>
  <si>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</si>
  <si>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</si>
  <si>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</si>
  <si>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</si>
  <si>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</si>
  <si>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</si>
  <si>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</si>
  <si>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</si>
  <si>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</si>
  <si>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</si>
  <si>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</si>
  <si>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</si>
  <si>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</si>
  <si>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</si>
  <si>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</si>
  <si>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</si>
  <si>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</si>
  <si>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</si>
  <si>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</si>
  <si>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</si>
  <si>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</si>
  <si>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</si>
  <si>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</si>
  <si>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</si>
  <si>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</si>
  <si>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</si>
  <si>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</si>
  <si>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</si>
  <si>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</si>
  <si>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</si>
  <si>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</si>
  <si>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</si>
  <si>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</si>
  <si>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</si>
  <si>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</si>
  <si>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</si>
  <si>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</si>
  <si>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</si>
  <si>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</si>
  <si>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</si>
  <si>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</si>
  <si>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</si>
  <si>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</si>
  <si>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</si>
  <si>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</si>
  <si>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</si>
  <si>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</si>
  <si>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</si>
  <si>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</si>
  <si>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</si>
  <si>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</si>
  <si>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</si>
  <si>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</si>
  <si>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</si>
  <si>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</si>
  <si>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</si>
  <si>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</si>
  <si>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</si>
  <si>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</si>
  <si>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</si>
  <si>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</si>
  <si>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</si>
  <si>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</si>
  <si>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</si>
  <si>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</si>
  <si>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</si>
  <si>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</si>
  <si>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</si>
  <si>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</si>
  <si>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</si>
  <si>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</si>
  <si>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</si>
  <si>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</si>
  <si>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</si>
  <si>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</si>
  <si>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</si>
  <si>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</si>
  <si>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</si>
  <si>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</si>
  <si>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</si>
  <si>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</si>
  <si>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</si>
  <si>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</si>
  <si>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</si>
  <si>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</si>
  <si>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</si>
  <si>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</si>
  <si>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</si>
  <si>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</si>
  <si>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</si>
  <si>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</si>
  <si>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</si>
  <si>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</si>
  <si>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</si>
  <si>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</si>
  <si>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</si>
  <si>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</si>
  <si>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</si>
  <si>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</si>
  <si>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</si>
  <si>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</si>
  <si>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</si>
  <si>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</si>
  <si>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</si>
  <si>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</si>
  <si>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</si>
  <si>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</si>
  <si>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</si>
  <si>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</si>
  <si>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</si>
  <si>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</si>
  <si>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</si>
  <si>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</si>
  <si>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</si>
  <si>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</si>
  <si>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</si>
  <si>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</si>
  <si>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</si>
  <si>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</si>
  <si>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MARZO: Se realizó la concertación de los logros de </t>
    </r>
    <r>
      <rPr>
        <sz val="11"/>
        <color theme="1"/>
        <rFont val="Times New Roman"/>
        <family val="1"/>
      </rPr>
      <t xml:space="preserve">Transversalización de 14 sectores de 15 </t>
    </r>
    <r>
      <rPr>
        <sz val="11"/>
        <color rgb="FF000000"/>
        <rFont val="Times New Roman"/>
        <family val="1"/>
      </rPr>
      <t>para el año 2023. Se realizó propuesta de plan de trabajo en clave del Sello Distrital de Igualdad de Género de las siguientes entidades: Hacienda, Integración Social, Instituto Distrital para la Protección de la Niñez y la Juventud, Seguridad, Unidad administrativa especial cuerpo oficial de bomberos, Gobierno, Desarrollo Económico, Instituto para le Economía Social, Jurídica, Movilidad y Transmilenio.
ACUMULADO:</t>
    </r>
    <r>
      <rPr>
        <b/>
        <sz val="11"/>
        <color rgb="FF000000"/>
        <rFont val="Times New Roman"/>
        <family val="1"/>
      </rPr>
      <t xml:space="preserve"> Salud: </t>
    </r>
    <r>
      <rPr>
        <sz val="11"/>
        <color rgb="FF000000"/>
        <rFont val="Times New Roman"/>
        <family val="1"/>
      </rPr>
      <t xml:space="preserve">Articulación con la SDS, la Subred Integrada de Servicios de Salud Sur para la definición de acciones a implementar durante 2023 en el marco de la transversalización de género. </t>
    </r>
    <r>
      <rPr>
        <b/>
        <sz val="11"/>
        <color rgb="FF000000"/>
        <rFont val="Times New Roman"/>
        <family val="1"/>
      </rPr>
      <t xml:space="preserve">Gestión Pública: </t>
    </r>
    <r>
      <rPr>
        <sz val="11"/>
        <color rgb="FF000000"/>
        <rFont val="Times New Roman"/>
        <family val="1"/>
      </rPr>
      <t>Articulación con la Sec. General para incorporar el enfoque de género en la Política Publica de Acogida, Inclusión y Desarrollo para los Nuevos Bogotanos y Bogotanas. Construcción de propuesta de logros de Transversalización de los 15 sectores para el año 2023. Concertación de logros de Transversalización de 14 sectores para el año 2023. Propuestas de plan de trabajo Sello Distrital de Igualdad de Género de las siguientes entidades: Hacienda, Integración Social, Instituto Distrital para la Protección de la Niñez y la Juventud, Seguridad, Unidad administrativa especial cuerpo oficial de bomberos, Gobierno, Desarrollo Económico, Instituto para le Economía Social, Jurídica, Movilidad y Transmilenio.</t>
    </r>
  </si>
  <si>
    <r>
      <t xml:space="preserve">MARZO: INTEGRACIÓN SOCIAL: Mesa técnica de Migrantes, Mesa técnica Comité Operativo Distrital para las Familias y </t>
    </r>
    <r>
      <rPr>
        <sz val="11"/>
        <rFont val="Times New Roman"/>
        <family val="1"/>
      </rPr>
      <t xml:space="preserve">Propuesta Producto Política Pública nuevos Bogotanos y Bogotanas. </t>
    </r>
    <r>
      <rPr>
        <sz val="11"/>
        <color rgb="FF000000"/>
        <rFont val="Times New Roman"/>
        <family val="1"/>
      </rPr>
      <t>SALUD: Mesa Consejo Consultivo Salud mental, definición y envío de responsabilidades de la SDMujer en el Plan Rescate por la salud de Bogotá, asistencia a Comité Distrital de Apoyo a la Lactancia Materna y reunión Unidad Técnica de Apoyo del comité de apoyo a la Lactancia Materna. DESARROLLO ECONÓMICO: Mesa de articulación Acuerdo 862. SEGURIDAD: Mesa Intersectorial de ciclistas y Evidencia Comisión de fútbol en Bogotá. MUJER: Realización de la tercera sesión Unidad Técnica de Apoyo de la Comisión Intersectorial de Mujeres.
ACUMULADO: SALUD: Acompañamiento a mesa del Plan Rescate, EDUCACIÓN: Participación en X Congreso de orientación escolar. MOVILIDAD: Mesa Biciexperiencia IDRD. SEGURIDAD: Comisión Distrital de Seguridad, Convivencia y Comodidad en el Fútbol en Bogotá. SEGURIDAD-MOVILIDAD:  Mesa de Seguridad de la Bicicleta. MUJER: Realización de la primera y segunda sesión UTA. INTEGRACIÓN SOCIAL: Mesa técnica de Migrantes, Mesa técnica Comité Operativo Distrital para las Familias y Propuesta Producto Política Pública nuevos Bogotanos y Bogotanas. SALUD: Mesa Consejo Consultivo Salud mental, Definición y envío de responsabilidades de la SDMujer en el Plan Rescate por la salud de Bogotá, asistencia a Comité Distrital de Apoyo a la Lactancia Materna y reunión Unidad Técnica de Apoyo del comité de apoyo a la Lactancia Materna. DESARROLLO ECONÓMICO: Mesa de articulación Acuerdo 862. SEGURIDAD: Mesa Intersectorial de ciclistas y Evidencia Comisión de fútbol en Bogotá. MUJER: Realización de la tercera sesión Unidad Técnica de Apoyo de la Comisión Intersectorial de Mujeres.</t>
    </r>
  </si>
  <si>
    <t>PLANEACIÓN: Diagnósticos sectoriales Plan de Ordenamiento Territorial sobre Casas de Igualdad de Oportunidades. HÁBITAT: Acciones para la Mesa -MAS-de Acompañamiento Social de Vivienda Gratuita. SEGURIDAD: Concepto técnico Responsabilidad Penal Adolescente.
ACUMULADO: EDUCACIÓN: Concepto técnico Ruta de Bienestar y acompañamiento Agencia Atenea. PLANEACIÓN: Diagnósticos sectoriales Plan de Ordenamiento Territorial sobre Casas de Igualdad de Oportunidades. HÁBITAT: Acciones para la Mesa de Acompañamiento Social de Vivienda Gratuita. SEGURIDAD: Concepto técnico Responsabilidad Penal Adolescente.</t>
  </si>
  <si>
    <r>
      <rPr>
        <b/>
        <u/>
        <sz val="11"/>
        <rFont val="Times New Roman"/>
        <family val="1"/>
      </rPr>
      <t xml:space="preserve">Marzo: </t>
    </r>
    <r>
      <rPr>
        <sz val="11"/>
        <rFont val="Times New Roman"/>
        <family val="1"/>
      </rPr>
      <t xml:space="preserve"> Aplicación de la herramienta de autodiagnostico para 11 organizaciones del sector privado. Se realizó el evento de reconocimiento de 21 organizaciones privadas a través de la entrega de insignias del Sello En Igualdad. Se realizó 1 reunion de primer contacto con empresas y organizaciones interesadas en el sello. Se realizó acompañamiento a 2 empresas en la implementación del portafolio de servicios.
</t>
    </r>
    <r>
      <rPr>
        <b/>
        <u/>
        <sz val="11"/>
        <rFont val="Times New Roman"/>
        <family val="1"/>
      </rPr>
      <t xml:space="preserve">
</t>
    </r>
    <r>
      <rPr>
        <b/>
        <sz val="11"/>
        <rFont val="Times New Roman"/>
        <family val="1"/>
      </rPr>
      <t xml:space="preserve">Acumulado
</t>
    </r>
    <r>
      <rPr>
        <b/>
        <u/>
        <sz val="11"/>
        <rFont val="Times New Roman"/>
        <family val="1"/>
      </rPr>
      <t xml:space="preserve">
Acompañamiento técnico a ONU Mujeres durante el proceso de selección, retroalimentación y entrega de insumos al CNC consultora encargada de la implementación de la primera fase del Sello de Igualdad de Género Distrital-Sector privado</t>
    </r>
    <r>
      <rPr>
        <sz val="11"/>
        <rFont val="Times New Roman"/>
        <family val="1"/>
      </rPr>
      <t>: a) Seguimiento al avance de la construcción propuesta metodológica de implementación del Sello de Igualdad de Género Distrital para el sector privado. b) Se cuenta con la versión aprobada de la herramienta de autodiagnostico para sector privado. c)  4 empresas se adhidieron al Pacto de Ciudad de Igualdad de Género. d) El Centro Nacional de Consultoría realizó socialización de la propuesta metodológica del mecanismo con sector privado. e) Aplicación de la herramienta de autodiagnostico para 11 organizaciones del sector privado . f)  Se realizó el evento de reconocimiento de 21 organizaciones privadas a través de la entrega de insignias del Sello En Igualdad. g) Se realizó 1 reunion de primer contacto con empresas y organizaciones interesadas en el sello. h) se realizó acompañamiento a 2 empresa en la implementación del portafolio de servicios.</t>
    </r>
  </si>
  <si>
    <r>
      <t xml:space="preserve">Concertación de los logros de transversalización de género para 14 sectores. Construcción de los planes de trabajo para Sello en Igualdad de Género de 11 entidades. SDIG: </t>
    </r>
    <r>
      <rPr>
        <sz val="11"/>
        <rFont val="Times New Roman"/>
        <family val="1"/>
      </rPr>
      <t>versiones finales de diagnósticos institucionales de 25 entidades Distritales. A</t>
    </r>
    <r>
      <rPr>
        <sz val="11"/>
        <color rgb="FF000000"/>
        <rFont val="Times New Roman"/>
        <family val="1"/>
      </rPr>
      <t>utodiagnostico para sector privado aprobada y socializada con 13 empresas. Adhesiones de 4 empresas al Pacto de Ciudad de Igualdad de Género. D</t>
    </r>
    <r>
      <rPr>
        <sz val="11"/>
        <rFont val="Times New Roman"/>
        <family val="1"/>
      </rPr>
      <t xml:space="preserve">esarrolló del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t>
    </r>
    <r>
      <rPr>
        <sz val="11"/>
        <color rgb="FF000000"/>
        <rFont val="Times New Roman"/>
        <family val="1"/>
      </rPr>
      <t xml:space="preserve">
</t>
    </r>
  </si>
  <si>
    <r>
      <rPr>
        <sz val="11"/>
        <color rgb="FF000000"/>
        <rFont val="Times New Roman"/>
        <family val="1"/>
      </rPr>
      <t xml:space="preserve">Avance mes de marzo:
Se realizó revisión y retroalimentación de la PPMYEG a los reportes del IV trimestre 2022 de los sectores Ambiente, Planeación, Hábitat y Gobierno. Se realizó actualización de la consolidación PPMYEG de reportes con semaforización y consolidación de reportes en la matriz oficial de la Secretaría Distrital de Planeación. Se elaboró informe de logros de transversalización de género. Se realizó acompañamiento a mesas de trabajo sectorial orientadas a cualificar los reportes de política. Se proyectaron las matrices de solicitud de reporte de la PPMYEG para el primer trimestre del año 2023. </t>
    </r>
    <r>
      <rPr>
        <b/>
        <sz val="11"/>
        <color rgb="FF000000"/>
        <rFont val="Times New Roman"/>
        <family val="1"/>
      </rPr>
      <t xml:space="preserve">
</t>
    </r>
    <r>
      <rPr>
        <sz val="11"/>
        <rFont val="Times New Roman"/>
        <family val="1"/>
      </rPr>
      <t>Avance Acumulado
Plan de Acción: se realizó revisión y ajuste de las matrices de reporte del IV trimestre 2022 de la PPMYEG, insumo para la solicitud de seguimiento y se han retroalimentado los reportes iv trimestre 2022 de los sectores educación, jurídica, cultura, movilidad, hacienda, seguridad, integración social, mujeres, salud, gestión pública, desarrollo económico, ambiente, planeación, hábitat y gobierno. Se realizò acompañamiento a mesas de trabajo sectorial orientadas a cualificar los reportes de política. Se realizó actualización a la consolidación de reportes de la PPMYEG en la matriz de semáforo y en la matriz oficial de seguimiento de productos de la Secretaría Distrital de Planeación.
Logros de Transversalización de Género: se realizó revisión y consolidación del reporte de logros de cierre de vigencia 2022 e informe de balance.
Sello: se revisó la matriz de catálogo propuesta para formular el plan de trabajo del sello, el cual incluye los productos de política Plan de Igualdad de Oportunidades para la Equidad de Género y Estrategia de Transversalización de Género. Se proyectaron las matrices de solicitud de reporte de la PPMYEG para el primer trimestre del año 2023</t>
    </r>
    <r>
      <rPr>
        <b/>
        <sz val="11"/>
        <color rgb="FF000000"/>
        <rFont val="Times New Roman"/>
        <family val="1"/>
      </rPr>
      <t xml:space="preserve">
</t>
    </r>
  </si>
  <si>
    <t xml:space="preserve">Avance de marzo: Se realizó retroalimentación de la PPASP IV trimestre 2022 al reporte oficial del Sector Hábitat. Se realizó acompañamiento a mesas de trabajo sectorial orientadas a cualificar los reportes de política. Se realizó actualización a la consolidación PPASP de reportes con semaforización y consolidación de reportes en la matriz oficial de la Secretaría Distrital de Planeación. Se proyectaron las matrices de solicitud de reporte de la PPASP para el primer trimestre del año 2023
Reporte Acumulado:
Se realizó retroalimentación de la PPASP del IV trimestre 2022 a los sectores Educación, Jurídica, Movilidad, Cultura, Mujeres, Planeación, Salud, Integración Social, Seguridad, Gestión Pública, Gobierno, Desarrollo Económico, Ambiente y Hábitat. Se realizó acompañamiento a mesas de trabajo sectorial orientadas a cualificar los reportes de política. 
Se realizó actualización a la consolidación de reportes de la PPASP en la matriz de semaforo y en la matriz oficial de seguimiento de productos de la Secretaría Distrital de Planeación. Se proyectaron las matrices de solicitud de reporte de la PPASP para el primer trimestre del año 2023
</t>
  </si>
  <si>
    <t xml:space="preserve">Se realizó informe de los logros de transversalización de género de la vigencia 2022. Se realizó revisión técnica, acompañamiento por medio de retroalimentación de los reportes oficiales del plan de acción de la PPMYEG de los sectores Ambiente, Planeación, Hábitat y Gobierno y para la PPASP, se retroalimentó al Sector Hábitat. Se proyectaron las matrices de solicitud de reporte de la PPMYEG y PPASP del primer trimestre del año 2023
</t>
  </si>
  <si>
    <t xml:space="preserve">Se realizó revisión, consolidación e informe de los logros de transversalización de género de cierre de vigencia 2022. Se realizó retroalimentación de la Política Pública de Mujer y Equidad de Género (PPMYEG) a los reportes IV trimestre 2022 de los sectores educación, jurídica, cultura, movilidad, hacienda, seguridad, integración social, mujeres, salud, gestión pública, desarrollo económico, ambiente, planeación, hábitat y gobierno. Se realizó retroalimentación de la Política Pública de Actividades Sexuales Pagadas (PPASP) del IV trimestre 2022 a los sectores Educación, Jurídica, Movilidad, Cultura, Mujeres, Planeación, Salud, Integración Social, Seguridad, Gestión Pública, Gobierno, Desarrollo Económico, Ambiente y Hábitat
Se realizó actualización de la consolidación de reportes de las dos políticas que lidera la SDMujer en las matrices oficiales de la Secretaría Distrtial de Planeación. Se proyectaron las matrices de solicitud de reporte de la PPMYEG y PPASP del primer trimestre del año 2023
</t>
  </si>
  <si>
    <r>
      <rPr>
        <sz val="11"/>
        <color rgb="FF000000"/>
        <rFont val="Times New Roman"/>
        <family val="1"/>
      </rPr>
      <t>MARZO:</t>
    </r>
    <r>
      <rPr>
        <u/>
        <sz val="11"/>
        <color rgb="FF000000"/>
        <rFont val="Times New Roman"/>
        <family val="1"/>
      </rPr>
      <t xml:space="preserve"> Paz: </t>
    </r>
    <r>
      <rPr>
        <sz val="11"/>
        <color rgb="FF000000"/>
        <rFont val="Times New Roman"/>
        <family val="1"/>
      </rPr>
      <t xml:space="preserve">Intersectorial: Mesa técnica preparación Consejo Distrital Paz, Asistencia Consejo Distrital Paz, Mesa Técnica PDET, Reunión Mesa Enfoque Diferencial Mujeres Víctimas Conflicto Armado. Socialización  informe GPAZ. Reunión con Unidad de Búsqueda de personas desaparecidas. . </t>
    </r>
    <r>
      <rPr>
        <u/>
        <sz val="11"/>
        <color rgb="FF000000"/>
        <rFont val="Times New Roman"/>
        <family val="1"/>
      </rPr>
      <t>Participación:</t>
    </r>
    <r>
      <rPr>
        <sz val="11"/>
        <color rgb="FF000000"/>
        <rFont val="Times New Roman"/>
        <family val="1"/>
      </rPr>
      <t xml:space="preserve"> Articulación intersectorial: Sector Planeación documento mecanismo de participación POT. </t>
    </r>
    <r>
      <rPr>
        <u/>
        <sz val="11"/>
        <color rgb="FF000000"/>
        <rFont val="Times New Roman"/>
        <family val="1"/>
      </rPr>
      <t>Trabajo:</t>
    </r>
    <r>
      <rPr>
        <sz val="11"/>
        <color rgb="FF000000"/>
        <rFont val="Times New Roman"/>
        <family val="1"/>
      </rPr>
      <t xml:space="preserve"> Reuniones internas: referenta de Desarrollo Económico productos Acuerdo 877 de 2023.Líder técnica PPASP subsanación de productos. Ajustes Guía Proceso Disciplinario. </t>
    </r>
    <r>
      <rPr>
        <u/>
        <sz val="11"/>
        <color rgb="FF000000"/>
        <rFont val="Times New Roman"/>
        <family val="1"/>
      </rPr>
      <t>Salud:</t>
    </r>
    <r>
      <rPr>
        <sz val="11"/>
        <color rgb="FF000000"/>
        <rFont val="Times New Roman"/>
        <family val="1"/>
      </rPr>
      <t xml:space="preserve"> Intersectorial: Plan Rescate en Salud acciones vigencia 2023, Política Pública Distrital de salud mental, Acciones intersectoriales en Salud, mesa Promoción y Salud. Reunión con referenta Sector Salud procesos de sensibilización equipos territoriales. Asistencia evento primer año de la Sentencia C-055 de 2022. Matriz Ejecución Plan Rescate. Bullets Subsecretaria eventos Salud. Retroalimentación PP Salud Mental. Avance documento barreas acceso a salud. </t>
    </r>
    <r>
      <rPr>
        <u/>
        <sz val="11"/>
        <color rgb="FF000000"/>
        <rFont val="Times New Roman"/>
        <family val="1"/>
      </rPr>
      <t>Educación-Cultura:</t>
    </r>
    <r>
      <rPr>
        <sz val="11"/>
        <color rgb="FF000000"/>
        <rFont val="Times New Roman"/>
        <family val="1"/>
      </rPr>
      <t xml:space="preserve"> Propuesta ATENEA sensibilización a talento humano y pasantías sociales. </t>
    </r>
    <r>
      <rPr>
        <u/>
        <sz val="11"/>
        <color rgb="FF000000"/>
        <rFont val="Times New Roman"/>
        <family val="1"/>
      </rPr>
      <t>Educación:</t>
    </r>
    <r>
      <rPr>
        <sz val="11"/>
        <color rgb="FF000000"/>
        <rFont val="Times New Roman"/>
        <family val="1"/>
      </rPr>
      <t xml:space="preserve"> Línea de tiempo estrategia IES. Intersectorial: DEVAJ Mesa prevención y atención VBG en IES, SDDE y SDMujer mesa técnico prevención y atención VBG en IES, ATENEA asistencia técnica. Reunión con ICFES para sensibilización. Estructura PP Educativa.  </t>
    </r>
    <r>
      <rPr>
        <u/>
        <sz val="11"/>
        <color rgb="FF000000"/>
        <rFont val="Times New Roman"/>
        <family val="1"/>
      </rPr>
      <t>Cultura:</t>
    </r>
    <r>
      <rPr>
        <sz val="11"/>
        <color rgb="FF000000"/>
        <rFont val="Times New Roman"/>
        <family val="1"/>
      </rPr>
      <t xml:space="preserve"> Reunión interna propuesta Canal Capital. Avance producto PP Lectura, escritura y oralidad.  </t>
    </r>
    <r>
      <rPr>
        <u/>
        <sz val="11"/>
        <color rgb="FF000000"/>
        <rFont val="Times New Roman"/>
        <family val="1"/>
      </rPr>
      <t>Hábitat:</t>
    </r>
    <r>
      <rPr>
        <sz val="11"/>
        <color rgb="FF000000"/>
        <rFont val="Times New Roman"/>
        <family val="1"/>
      </rPr>
      <t xml:space="preserve"> Reunión interna SDMujer equipo POT. Intersectorial: reuniones con Secretaría Distrital de Planeación Decretos "Viviendas Colectivas con Servicios" y "Manual de Espacio Público". Bullets Reglamentación POT. Avances documento PP Espacio Público. 7 Derechos: Revisión acciones afirmativas Sello de Igualdad. Actualización normativa documentos técnicos. Solicitud de información cuantitativa OMEG. 
ACUMULADO:  </t>
    </r>
    <r>
      <rPr>
        <u/>
        <sz val="11"/>
        <color rgb="FF000000"/>
        <rFont val="Times New Roman"/>
        <family val="1"/>
      </rPr>
      <t>Paz:</t>
    </r>
    <r>
      <rPr>
        <sz val="11"/>
        <color rgb="FF000000"/>
        <rFont val="Times New Roman"/>
        <family val="1"/>
      </rPr>
      <t xml:space="preserve"> Articulación interna y Trazador presupuestal paz. Articulación intersectorial: Alta Consejería Paz, Mesa Enfoque Diferencial, Consejo Distrital Paz, PDET, Unidad Búsqueda de Personas Desaparecidas. Socialización GPAZ. Propuesta y articulación Talento Humano SDMujer. </t>
    </r>
    <r>
      <rPr>
        <u/>
        <sz val="11"/>
        <color rgb="FF000000"/>
        <rFont val="Times New Roman"/>
        <family val="1"/>
      </rPr>
      <t>Participación</t>
    </r>
    <r>
      <rPr>
        <sz val="11"/>
        <color rgb="FF000000"/>
        <rFont val="Times New Roman"/>
        <family val="1"/>
      </rPr>
      <t>: SDP mecanismo POT. Apoyo técnico CCM.</t>
    </r>
    <r>
      <rPr>
        <u/>
        <sz val="11"/>
        <color rgb="FF000000"/>
        <rFont val="Times New Roman"/>
        <family val="1"/>
      </rPr>
      <t xml:space="preserve"> Trabajo:</t>
    </r>
    <r>
      <rPr>
        <sz val="11"/>
        <color rgb="FF000000"/>
        <rFont val="Times New Roman"/>
        <family val="1"/>
      </rPr>
      <t xml:space="preserve"> Intersectorial: SDMovilidad. Articulación interna y avances productos PPASP y Acuerdo 877 de 2023. </t>
    </r>
    <r>
      <rPr>
        <u/>
        <sz val="11"/>
        <color rgb="FF000000"/>
        <rFont val="Times New Roman"/>
        <family val="1"/>
      </rPr>
      <t>Salud:</t>
    </r>
    <r>
      <rPr>
        <sz val="11"/>
        <color rgb="FF000000"/>
        <rFont val="Times New Roman"/>
        <family val="1"/>
      </rPr>
      <t xml:space="preserve"> Avance documento barreras acceso salud. Mesa IVE. IVE. Articulación interna e intersectorial: Sector Salud, Política Salud mental, Plan Rescate Salud. Matriz Plan Rescate. Evento C-055 de 2022. Bullets y PPT Subsecretaria. Retroalimentación PP Salud Mental. </t>
    </r>
    <r>
      <rPr>
        <u/>
        <sz val="11"/>
        <color rgb="FF000000"/>
        <rFont val="Times New Roman"/>
        <family val="1"/>
      </rPr>
      <t>Educación-Cultura:</t>
    </r>
    <r>
      <rPr>
        <sz val="11"/>
        <color rgb="FF000000"/>
        <rFont val="Times New Roman"/>
        <family val="1"/>
      </rPr>
      <t xml:space="preserve"> Articulación y propuesta Agencia Atenea. </t>
    </r>
    <r>
      <rPr>
        <u/>
        <sz val="11"/>
        <color rgb="FF000000"/>
        <rFont val="Times New Roman"/>
        <family val="1"/>
      </rPr>
      <t xml:space="preserve">Educación: </t>
    </r>
    <r>
      <rPr>
        <sz val="11"/>
        <color rgb="FF000000"/>
        <rFont val="Times New Roman"/>
        <family val="1"/>
      </rPr>
      <t xml:space="preserve">Prevención y atención VBG en IES. Asistencia técnica ATENEA. Avance  PP Educativa. </t>
    </r>
    <r>
      <rPr>
        <u/>
        <sz val="11"/>
        <color rgb="FF000000"/>
        <rFont val="Times New Roman"/>
        <family val="1"/>
      </rPr>
      <t>Cultura:</t>
    </r>
    <r>
      <rPr>
        <sz val="11"/>
        <color rgb="FF000000"/>
        <rFont val="Times New Roman"/>
        <family val="1"/>
      </rPr>
      <t xml:space="preserve"> Articulaciones internas. Propuesta Canal Capital.</t>
    </r>
    <r>
      <rPr>
        <u/>
        <sz val="11"/>
        <color rgb="FF000000"/>
        <rFont val="Times New Roman"/>
        <family val="1"/>
      </rPr>
      <t xml:space="preserve"> </t>
    </r>
    <r>
      <rPr>
        <sz val="11"/>
        <color rgb="FF000000"/>
        <rFont val="Times New Roman"/>
        <family val="1"/>
      </rPr>
      <t xml:space="preserve"> Avance PP lectura, escritura, oralidad.</t>
    </r>
    <r>
      <rPr>
        <u/>
        <sz val="11"/>
        <color rgb="FF000000"/>
        <rFont val="Times New Roman"/>
        <family val="1"/>
      </rPr>
      <t xml:space="preserve"> Hábitat:</t>
    </r>
    <r>
      <rPr>
        <sz val="11"/>
        <color rgb="FF000000"/>
        <rFont val="Times New Roman"/>
        <family val="1"/>
      </rPr>
      <t xml:space="preserve"> Audiencia pública Concejo - vivienda digna mujeres. Articulación intersectorial Sector Planeación Decretos. Bullets Reglamentación POT. Avances documento PP Espacio Público. 7 Derechos: Revisión acciones Sello de Igualdad. Actualización documentos técnicos. Solicitud información OMEG.</t>
    </r>
  </si>
  <si>
    <t xml:space="preserve">Para I Trimestre se realizaron un total de 15 conceptos técnicos: PP comunic comunitaria, PP TIC, PP acción climatica, Acuerdo IVE, Acuerdo plazas mercado, Proposición salud mental, Requerimiento Concejo parto humanizado, Petición ciudadana trabajo doméstico, Circular lenguaje incluyente DASCD, PA 162 de 2023, PA 024 de 2023, PA 161 de 2023, estrategias Plan Decenal de Lactancia Materna, Ecourbanismo y Construcción Sostenible POT,  PP del Peatón. </t>
  </si>
  <si>
    <r>
      <rPr>
        <sz val="11"/>
        <color rgb="FF000000"/>
        <rFont val="Times New Roman"/>
        <family val="1"/>
      </rPr>
      <t xml:space="preserve">
MARZO: Trabajo-Educación: 1 taller sensibilización a talento humano SDMujer 8M y derechos de las mujeres. Educación: Senbilización Talento Humano ICFES. 2 Espacios de información de la estrategia de IES con: UniClaretiana y UNAD. Cultura: 1 sensibilización Talento Humano Subred de Servicios Integrados de Salud. Salud: 1 sensibilización sobre género y salud talento humano del DASCD.  </t>
    </r>
    <r>
      <rPr>
        <u/>
        <sz val="11"/>
        <color rgb="FF000000"/>
        <rFont val="Times New Roman"/>
        <family val="1"/>
      </rPr>
      <t>Paz:</t>
    </r>
    <r>
      <rPr>
        <sz val="11"/>
        <color rgb="FF000000"/>
        <rFont val="Times New Roman"/>
        <family val="1"/>
      </rPr>
      <t xml:space="preserve"> Propuesta Sensibilización Talento Humano SDMujer. </t>
    </r>
  </si>
  <si>
    <r>
      <t xml:space="preserve">Marzo: 1 jornada de socialización de la PPMYEG con el sector mujeres y se desarrollaron 17 mesas de implementación de la PPMYEG con los siguientes sectores: 4 con el sector mujeres, 1 Seguridad, 2 Planeación, 1 Desarrollo Económico, 1 Salud, 1 gobierno, 1 Integración Social, 1 Cultura, 2 Gestión Pública, 1 Gestión Jurídca, 1 Ambiente y 1 Hábitat
</t>
    </r>
    <r>
      <rPr>
        <b/>
        <sz val="11"/>
        <color rgb="FF000000"/>
        <rFont val="Times New Roman"/>
        <family val="1"/>
      </rPr>
      <t>Acumulado:</t>
    </r>
    <r>
      <rPr>
        <sz val="11"/>
        <color rgb="FF000000"/>
        <rFont val="Times New Roman"/>
        <family val="1"/>
      </rPr>
      <t xml:space="preserve"> Durante los meses de enero a marzo se incluyeron los ajustes a la matriz de plan de acción de la PPMYEG y a los apartados del Documento CONPES No 14 de 2020, según las modificaciones aprobadas por la SDP a 43 productos. Se realizaron 3 jornadas de socialización: 1 con el Departamento Administrativo del Servicio Civil y 2 con equipos de la Secretaría Distrital de la Mujer. Se llevaron a cabo 26 mesas de implementación de la PPMYEG con los siguientes sectores: 9 con el sector mujeres, 2 Gestión Jurídica, 1 Hacienda, 1 Movilidad, 1 Educación, 1 Seguridad, 2 Planeación, 1 Desarrollo Económico, 1 Salud, 1 gobierno, 1 Integración Social, 1 Cultura, 2 Gestión Pública y 1 Hábitat</t>
    </r>
  </si>
  <si>
    <r>
      <rPr>
        <b/>
        <sz val="11"/>
        <color rgb="FF000000"/>
        <rFont val="Times New Roman"/>
        <family val="1"/>
      </rPr>
      <t xml:space="preserve">Marzo: </t>
    </r>
    <r>
      <rPr>
        <sz val="11"/>
        <color rgb="FF000000"/>
        <rFont val="Times New Roman"/>
        <family val="1"/>
      </rPr>
      <t>Se realizaron 2 reportes de seguimiento de las siguientes Política Públicas: Habitabilidad en calle y Adultez. Se hizo acompañamiento técnico  para la formulación de 4 Políticas Públicas: Discapacidad, Migrantes, Acción climática y Salud Mental. Se emitieron 2 conceptos técnicos de incorporación de enfoque de género en políticas distritales, en el marco del ciclo de política Pública. Se consolidó la versión final de las matrices de plan de acción de la PPMYEG y PPASP incluyendo los ajustes aprobados para los dos políticas.</t>
    </r>
    <r>
      <rPr>
        <b/>
        <sz val="11"/>
        <color rgb="FF000000"/>
        <rFont val="Times New Roman"/>
        <family val="1"/>
      </rPr>
      <t xml:space="preserve">
Acumulado: </t>
    </r>
    <r>
      <rPr>
        <sz val="11"/>
        <color rgb="FF000000"/>
        <rFont val="Times New Roman"/>
        <family val="1"/>
      </rPr>
      <t>De enero a marzo se realizaron 15 reportes y/o informes de seguimiento de políticas públicas Distritales en las que la SDMujer tiene responsabilidad: 2 Habitabilidad en Calle, Envejecimiento y Vejez, Servicio a la Ciudadanía, Transparencia, Economía Cultural, Ruralidad, LGBTI, Familias, Seguridad Alimentaria, Lucha contra la trata de personas, Derechos humanos, Gestión integral del hábitat, Juventud y Adultez. Se hizo acompañamiento técnico  para la formulación de 6 políticas públicas: Vendedoras y vendedores informales,  Lectura, Escritura y Oralidad, Discapacidad, Migrantes, Acción Climática y Salud Menta. Se emitieron 6 conceptos técnicos de incorporación de enfoque de género en políticas distritales, en el marco del ciclo de política Pública. Se consolidaron 2 reportes de seguimiento de productos de la DDDP 1 para la PPMYEG y 1 para la PPASP y se consolidó la versión final de las matrices de plan de acción de la PPMYEG y PPASP incluyendo los ajustes aprobados para los dos políticas.</t>
    </r>
  </si>
  <si>
    <t>Se realizó 1  jornada de socialización de la Política Pública de Mujer y Equidad de Género (PPMYEG) y 17 mesas de trabajo para la implementación de esta política. Se desarrollaron 22 mesas de trabajo para la implementación de la Política Pública Actividades Sexuales Pagadas (PPASP) y 4 jornada de socialización. Así mismo se consolidaron  2 reportes de productos en responsabilidad de la SDMujer en políticas públicas distritales y se tuvo acompañamiento en la formulación de 4 políticas públicas en el marco del ciclo de polítcas</t>
  </si>
  <si>
    <t>Se realizaron  4 jornadas de socialización de la Política Pública de Mujer y Equidad de Género (PPMYEG) y 26 mesas de trabajo para la implementación de esta política. Se desarrollaron 38 mesas de trabajo para la implementación de la Política Pública Actividades Sexuales Pagadas (PPASP) y 5 jornada de socialización. Así mismo se consolidaron 15 reportes de productos en responsabilidad de la SDMujer en políticas públicas distritales y se tuvo acompañamiento en la formulación de 6 políticas públicas en el marco del ciclo de polítcas</t>
  </si>
  <si>
    <t xml:space="preserve">1 jornada de socialización de la PPMYEG con el sector mujeres y se desarrollaron 17 mesas de implementación de la PPMYEG con los siguientes sectores: 4 con el sector mujeres, 1 Seguridad, 2 Planeación, 1 Desarrollo Económico, 1 Salud, 1 gobierno, 1 Integración Social, 1 Cultura, 2 Gestión Pública, 1 Gestión Jurídca y 1 Hábitat. Se realizó revisión y retroalimentación de la PPMYEG a los reportes IV trimestre 2022 de los sectores Ambiente, Planeación, Hábitat y Gobierno, se realizó actualización de la consolidación PPMYEG de reportes con semaforización y consolidación de reportes en la matriz oficial de la Secretaría Distrital de Planeación. </t>
  </si>
  <si>
    <t>Se realizó revisión y retroalimentación a los 15 reportes oficiales sectoriales de plan de acción de la PPMYEG. Así mismo, se incluyeron los ajustes a la matriz de plan de acción de la PPMYEG y a los apartados del Documento CONPES No 14 de 2020, según las modificaciones aprobadas por la SDP a 43 productos. Se realizaron 4 jornadas de socialización: 1 con el Departamento Administrativo del Servicio Civil y 3 con equipos de la Secretaría Distrital de la Mujer. Se llevaron a cabo 26 mesas de implementación de la PPMYEG con los siguientes sectores: 9 con el sector mujeres, 2 Gestión Jurídica, 1 Hacienda, 1 Movilidad, 1 Educación, 1 Seguridad, 2 Planeación, 1 Desarrollo Económico, 1 Salud, 1 gobierno, 1 Integración Social, 1 Cultura, 2 Gestión Pública y 1 Hábitat</t>
  </si>
  <si>
    <t>MARZO: Se realizó la tercera sesión de la Unidad Técnica de Apoyo el 23 de marzo en la cual se socializa la matriz de buenas prácticas y logros de Transversalización de Género de los sectores 2023. El acta se encuentra en revisión. Se anexa acta segunda sesión de Unidad Técnica de Apoyo y Presentación tercera sesión Unidad Técnica de Apoyo.</t>
  </si>
  <si>
    <t>Se envía a los 15 sectores el oficio de solicitud de delegaciones de la Comisión Intersectorial de Mujeres – CIM y su Unidad Técnica de Apoyo-UTA 2023 y fechas de sesiones, así como la propuesta de plan de acción 2023 y cronograma de sesiones. La primera sesión de la UTA se realiza de manera asincrónica el 02 de febrero con el objetivo de definir los planes de acción de la CIM y UTA 2023. La segunda sesión, se realiza el  16 de febrero, presentando el balance de la propuesta de los planes de acción CIM y UTA 2023, aspectos generales para la socialización de buenas prácticas de entidades y  aspectos generales sobre la conmemoración del 8M, Así mismo, se socializa el cronograma de entrega de reportes 2023 de las PPMyEG y PPASP. El acta se encuentra en revisión. Se realiza la tercera sesión de la Unidad Técnica de Apoyo el 23 de marzo en la cual se socializa la matriz de buenas prácticas y logros de Transversalización de Género de los sectores 2023. El acta se encuentra en revisión. Se anexa acta segunda sesión de Unidad Técnica de Apoyo y Presentación tercera sesión Unidad Técnica de Apoyo.</t>
  </si>
  <si>
    <t>Se realizaron los informes de asistencia técnica para la transversalización del enfoque de género de los 15 sectores de la Administración Distrital: Ambiente, Cultura, Desarrollo Económico, Educación, Gestión Pública, Gobierno, Hábitat, Hacienda, Integración Social, Movilidad, Mujeres, Planeación, Salud y Seguridad, informes correspondientes a los meses de febrero y marzo de 2023.</t>
  </si>
  <si>
    <r>
      <rPr>
        <b/>
        <u/>
        <sz val="11"/>
        <rFont val="Times New Roman"/>
        <family val="1"/>
      </rPr>
      <t xml:space="preserve">Marzo: </t>
    </r>
    <r>
      <rPr>
        <b/>
        <sz val="11"/>
        <rFont val="Times New Roman"/>
        <family val="1"/>
      </rPr>
      <t>Diagnósticos institucionales de 25 entidades con versiones finales. Desarrollo del evento de premiación de las entidades públicas de acuerdo a sus resultados del Ranking del Sello En Igualdad.</t>
    </r>
    <r>
      <rPr>
        <b/>
        <sz val="11"/>
        <color rgb="FFFF0000"/>
        <rFont val="Times New Roman"/>
        <family val="1"/>
      </rPr>
      <t xml:space="preserve">
</t>
    </r>
    <r>
      <rPr>
        <b/>
        <u/>
        <sz val="11"/>
        <color rgb="FF000000"/>
        <rFont val="Times New Roman"/>
        <family val="1"/>
      </rPr>
      <t xml:space="preserve">
</t>
    </r>
    <r>
      <rPr>
        <b/>
        <sz val="11"/>
        <color rgb="FF000000"/>
        <rFont val="Times New Roman"/>
        <family val="1"/>
      </rPr>
      <t xml:space="preserve">Acumulado:
</t>
    </r>
    <r>
      <rPr>
        <b/>
        <u/>
        <sz val="11"/>
        <color rgb="FF000000"/>
        <rFont val="Times New Roman"/>
        <family val="1"/>
      </rPr>
      <t>Supervisión del Convenio 819-2021</t>
    </r>
    <r>
      <rPr>
        <b/>
        <sz val="11"/>
        <color rgb="FF000000"/>
        <rFont val="Times New Roman"/>
        <family val="1"/>
      </rPr>
      <t xml:space="preserve"> </t>
    </r>
    <r>
      <rPr>
        <sz val="11"/>
        <color rgb="FF000000"/>
        <rFont val="Times New Roman"/>
        <family val="1"/>
      </rPr>
      <t xml:space="preserve">se revisó el VII Informe Bimensual. </t>
    </r>
    <r>
      <rPr>
        <b/>
        <u/>
        <sz val="11"/>
        <color rgb="FF000000"/>
        <rFont val="Times New Roman"/>
        <family val="1"/>
      </rPr>
      <t>En el marco de la implementación del Sello de Igualdad de Género Distrital:</t>
    </r>
    <r>
      <rPr>
        <sz val="11"/>
        <color rgb="FF000000"/>
        <rFont val="Times New Roman"/>
        <family val="1"/>
      </rPr>
      <t xml:space="preserve"> a) De enero a</t>
    </r>
    <r>
      <rPr>
        <sz val="11"/>
        <color rgb="FFFF0000"/>
        <rFont val="Times New Roman"/>
        <family val="1"/>
      </rPr>
      <t xml:space="preserve"> </t>
    </r>
    <r>
      <rPr>
        <sz val="11"/>
        <rFont val="Times New Roman"/>
        <family val="1"/>
      </rPr>
      <t>marzo se cuenta con versiones finales de diagnósticos institucionales de 25 entidades Distritales. b) Se corroboró la asignación de puntaje de los diagnósticos institucionales de las entidades de los primeros 5 lugares del Ranking del Sello En Igualdad. c) De enero a marzo se realizaron los preparativos e implementación del evento de premiación de las entidades públicas de acuerdo a sus resultados del Ranking del Sello En Igualdad.</t>
    </r>
  </si>
  <si>
    <t>Actividad no programada para el mes de marzo</t>
  </si>
  <si>
    <r>
      <rPr>
        <sz val="11"/>
        <color rgb="FF000000"/>
        <rFont val="Times New Roman"/>
        <family val="1"/>
      </rPr>
      <t>Concertación logros de transversalización de 14 sectores para 2023. Propuesta plan de trabajo del Sello para 12 entidades del Distrito. Propuesta de Pautas para la Transversalización del Enfoque de Género y participación en Mesa Modelo Integrado Planeación y Gestión. Sensibilización del 8M en 5 sectores de la administración. Informe Trazador Presupuestal 2022. Participación en las mesas intersectoriales de 10 sectores. SIGD</t>
    </r>
    <r>
      <rPr>
        <sz val="11"/>
        <rFont val="Times New Roman"/>
        <family val="1"/>
      </rPr>
      <t xml:space="preserve">: Diagnósticos institucionales de 25 entidades. Premiación de las entidades públicas en el Ranking del Sello En Igualdad y entrega de insignias de reconocimiento a 21 organizaciones del sector privado. </t>
    </r>
    <r>
      <rPr>
        <sz val="11"/>
        <color rgb="FF000000"/>
        <rFont val="Times New Roman"/>
        <family val="1"/>
      </rPr>
      <t xml:space="preserve">Aplicación de la herramienta de autodiagnostico para 11 organizaciones del sector privado. </t>
    </r>
  </si>
  <si>
    <r>
      <t xml:space="preserve">En cada uno de los derechos, se acompañaron y realizaron las siguientes acciones. </t>
    </r>
    <r>
      <rPr>
        <u/>
        <sz val="11"/>
        <color rgb="FF000000"/>
        <rFont val="Times New Roman"/>
        <family val="1"/>
      </rPr>
      <t xml:space="preserve">Paz: </t>
    </r>
    <r>
      <rPr>
        <sz val="11"/>
        <color rgb="FF000000"/>
        <rFont val="Times New Roman"/>
        <family val="1"/>
      </rPr>
      <t xml:space="preserve"> Acompañamiento Consejo Distrital Paz, Mesa Técnica PDET, Mesa Enfoque Diferencial Mujeres Víctimas Conflicto Armado. Informe GPAZ. Reunión con Unidad de Búsqueda de personas desaparecidas. Propuesta Sensibilización Talento Humano. </t>
    </r>
    <r>
      <rPr>
        <u/>
        <sz val="11"/>
        <color rgb="FF000000"/>
        <rFont val="Times New Roman"/>
        <family val="1"/>
      </rPr>
      <t xml:space="preserve">Participación: </t>
    </r>
    <r>
      <rPr>
        <sz val="11"/>
        <color rgb="FF000000"/>
        <rFont val="Times New Roman"/>
        <family val="1"/>
      </rPr>
      <t xml:space="preserve">Mecanismo de participación POT. </t>
    </r>
    <r>
      <rPr>
        <u/>
        <sz val="11"/>
        <color rgb="FF000000"/>
        <rFont val="Times New Roman"/>
        <family val="1"/>
      </rPr>
      <t>Trabajo:</t>
    </r>
    <r>
      <rPr>
        <sz val="11"/>
        <color rgb="FF000000"/>
        <rFont val="Times New Roman"/>
        <family val="1"/>
      </rPr>
      <t xml:space="preserve"> productos Acuerdo 877 de 2023. Avance subsanación de producto inclusión laboral PPASP. Ajustes Guía Proceso Disciplinario.</t>
    </r>
    <r>
      <rPr>
        <u/>
        <sz val="11"/>
        <color rgb="FF000000"/>
        <rFont val="Times New Roman"/>
        <family val="1"/>
      </rPr>
      <t xml:space="preserve"> Trabajo-Educación: </t>
    </r>
    <r>
      <rPr>
        <sz val="11"/>
        <color rgb="FF000000"/>
        <rFont val="Times New Roman"/>
        <family val="1"/>
      </rPr>
      <t xml:space="preserve">Sensiblización 8M. </t>
    </r>
    <r>
      <rPr>
        <u/>
        <sz val="11"/>
        <color rgb="FF000000"/>
        <rFont val="Times New Roman"/>
        <family val="1"/>
      </rPr>
      <t>Salud:</t>
    </r>
    <r>
      <rPr>
        <sz val="11"/>
        <color rgb="FF000000"/>
        <rFont val="Times New Roman"/>
        <family val="1"/>
      </rPr>
      <t xml:space="preserve"> Plan Rescate en Salud acciones vigencia 2023, Política Pública Distrital de salud mental, Acciones intersectoriales en Salud. Retroalimentación PP Salud Mental. Avance documento barreas acceso a salud. Sensibilización DASCD.</t>
    </r>
    <r>
      <rPr>
        <u/>
        <sz val="11"/>
        <color rgb="FF000000"/>
        <rFont val="Times New Roman"/>
        <family val="1"/>
      </rPr>
      <t xml:space="preserve"> Educación:</t>
    </r>
    <r>
      <rPr>
        <sz val="11"/>
        <color rgb="FF000000"/>
        <rFont val="Times New Roman"/>
        <family val="1"/>
      </rPr>
      <t xml:space="preserve"> Línea de tiempo estrategia IES intersectorial, articulación con DEVAJ Mesa prevención y atención VBG en IES, SDDE y SDMujer mesa técnico prevención y atención VBG en IES, ATENEA asistencia técnica. </t>
    </r>
    <r>
      <rPr>
        <u/>
        <sz val="11"/>
        <color rgb="FF000000"/>
        <rFont val="Times New Roman"/>
        <family val="1"/>
      </rPr>
      <t>Cultura:</t>
    </r>
    <r>
      <rPr>
        <sz val="11"/>
        <color rgb="FF000000"/>
        <rFont val="Times New Roman"/>
        <family val="1"/>
      </rPr>
      <t xml:space="preserve"> Reunión interna propuesta Canal Capital. Avance producto PP Lectura, escritura y oralidad.  </t>
    </r>
    <r>
      <rPr>
        <u/>
        <sz val="11"/>
        <color rgb="FF000000"/>
        <rFont val="Times New Roman"/>
        <family val="1"/>
      </rPr>
      <t>Hábitat:</t>
    </r>
    <r>
      <rPr>
        <sz val="11"/>
        <color rgb="FF000000"/>
        <rFont val="Times New Roman"/>
        <family val="1"/>
      </rPr>
      <t xml:space="preserve"> Reunión interna SDMujer equipo POT. Intersectorial: reuniones con Secretaría Distrital de Planeación Decretos "Viviendas Colectivas con Servicios" y "Manual de Espacio Público". Bullets Reglamentación POT. Avances documento PP Espacio Público.</t>
    </r>
    <r>
      <rPr>
        <u/>
        <sz val="11"/>
        <color rgb="FF000000"/>
        <rFont val="Times New Roman"/>
        <family val="1"/>
      </rPr>
      <t xml:space="preserve"> 7 Derechos:</t>
    </r>
    <r>
      <rPr>
        <sz val="11"/>
        <color rgb="FF000000"/>
        <rFont val="Times New Roman"/>
        <family val="1"/>
      </rPr>
      <t xml:space="preserve"> Revisión acciones afirmativas Sello de Igualdad. Actualización normativa documentos técnicos. Solicitud de información cuantitativa OMEG. </t>
    </r>
  </si>
  <si>
    <t xml:space="preserve">En cada uno de los derechos, se acompañaron y realizaron las siguientes acciones. Paz:  Acompañamiento Consejo Distrital Paz, Mesa Técnica PDET, Mesa Enfoque Diferencial Mujeres Víctimas Conflicto Armado. Informe GPAZ. Reunión con Unidad de Búsqueda de personas desaparecidas. Propuesta Sensibilización Talento Humano. Participación: Mecanismo de participación POT. Trabajo: productos Acuerdo 877 de 2023. Avance subsanación de producto inclusión laboral PPASP. Ajustes Guía Proceso Disciplinario. Trabajo-Educación: Sensiblización 8M. Salud: Plan Rescate en Salud acciones vigencia 2023, Política Pública Distrital de salud mental, Acciones intersectoriales en Salud. Retroalimentación PP Salud Mental. Avance documento barreas acceso a salud. Sensibilización DASCD. Educación: Línea de tiempo estrategia IES intersectorial, articulación con DEVAJ Mesa prevención y atención VBG en IES, SDDE y SDMujer mesa técnico prevención y atención VBG en IES, ATENEA asistencia técnica. Cultura: Reunión interna propuesta Canal Capital. Avance producto PP Lectura, escritura y oralidad.  Hábitat: Reunión interna SDMujer equipo POT. Intersectorial: reuniones con Secretaría Distrital de Planeación Decretos "Viviendas Colectivas con Servicios" y "Manual de Espacio Público". Bullets Reglamentación POT. Avances documento PP Espacio Público. 7 Derechos: Revisión acciones afirmativas Sello de Igualdad. Actualización normativa documentos técnicos. Solicitud de información cuantitativa OMEG. </t>
  </si>
  <si>
    <r>
      <rPr>
        <sz val="11"/>
        <color rgb="FF000000"/>
        <rFont val="Times New Roman"/>
        <family val="1"/>
      </rPr>
      <t xml:space="preserve">Concertación logros de transversalización de 14 sectores para 2023. Propuesta plan de trabajo del Sello para 12 entidades del Distrito. Propuesta de Pautas para la Transversalización del Enfoque de Género y participación en Mesa Modelo Integrado Planeación y Gestión. Sensibilización del 8M en 5 sectores de la administración. Informe Trazador Presupuestal 2022. Participación en las mesas intersectoriales de 10 sectores. SIGD: Diagnósticos institucionales de 25 entidades. Premiación de las entidades públicas en el Ranking del Sello En Igualdad y entrega de insignias de reconocimiento a 21 organizaciones del sector privado. Aplicación de la herramienta de autodiagnostico para 11 organizaciones del sector privado. 
</t>
    </r>
    <r>
      <rPr>
        <sz val="11"/>
        <color rgb="FFFF0000"/>
        <rFont val="Times New Roman"/>
        <family val="1"/>
      </rPr>
      <t xml:space="preserve">
</t>
    </r>
    <r>
      <rPr>
        <u/>
        <sz val="11"/>
        <rFont val="Times New Roman"/>
        <family val="1"/>
      </rPr>
      <t xml:space="preserve">Paz: </t>
    </r>
    <r>
      <rPr>
        <sz val="11"/>
        <rFont val="Times New Roman"/>
        <family val="1"/>
      </rPr>
      <t xml:space="preserve"> Acompañamiento Consejo Distrital Paz, Mesa Técnica PDET, Mesa Enfoque Diferencial Mujeres Víctimas Conflicto Armado.Informe GPAZ. Reunión con Unidad de Búsqueda de personas desaparecidas. Propuesta Sensibilización Talento Humano. </t>
    </r>
    <r>
      <rPr>
        <u/>
        <sz val="11"/>
        <rFont val="Times New Roman"/>
        <family val="1"/>
      </rPr>
      <t>Participación:</t>
    </r>
    <r>
      <rPr>
        <sz val="11"/>
        <rFont val="Times New Roman"/>
        <family val="1"/>
      </rPr>
      <t xml:space="preserve"> Mecanismo de participación POT. </t>
    </r>
    <r>
      <rPr>
        <u/>
        <sz val="11"/>
        <rFont val="Times New Roman"/>
        <family val="1"/>
      </rPr>
      <t>Trabajo</t>
    </r>
    <r>
      <rPr>
        <sz val="11"/>
        <rFont val="Times New Roman"/>
        <family val="1"/>
      </rPr>
      <t xml:space="preserve">: productos Acuerdo 877 de 2023. Avance subsanación de producto inclusión laboral PPASP. Ajustes Guía Proceso Disciplinario. </t>
    </r>
    <r>
      <rPr>
        <u/>
        <sz val="11"/>
        <rFont val="Times New Roman"/>
        <family val="1"/>
      </rPr>
      <t>Trabajo-Educación:</t>
    </r>
    <r>
      <rPr>
        <sz val="11"/>
        <rFont val="Times New Roman"/>
        <family val="1"/>
      </rPr>
      <t xml:space="preserve"> Sensiblización 8M. </t>
    </r>
    <r>
      <rPr>
        <u/>
        <sz val="11"/>
        <rFont val="Times New Roman"/>
        <family val="1"/>
      </rPr>
      <t>Salud:</t>
    </r>
    <r>
      <rPr>
        <sz val="11"/>
        <rFont val="Times New Roman"/>
        <family val="1"/>
      </rPr>
      <t xml:space="preserve"> Plan Rescate en Salud acciones vigencia 2023, Política Pública Distrital de salud mental, Acciones intersectoriales en Salud, mesa Promoción y Salud. Articulaciones Sector Salud procesos de sensibilización equipos territoriales. Asistencia evento primer año de la Sentencia C-055 de 2022. Matriz Ejecución Plan Rescate. Bullets eventos Salud. Retroalimentación PP Salud Mental. Avance documento barreas acceso a salud. Sensibilización DASCD.</t>
    </r>
    <r>
      <rPr>
        <u/>
        <sz val="11"/>
        <rFont val="Times New Roman"/>
        <family val="1"/>
      </rPr>
      <t xml:space="preserve"> Educación</t>
    </r>
    <r>
      <rPr>
        <sz val="11"/>
        <rFont val="Times New Roman"/>
        <family val="1"/>
      </rPr>
      <t>: Línea de tiempo estrategia IES. Intersectorial: DEVAJ Mesa prevención y atención VBG en IES, SDDE y SDMujer mesa técnico prevención y atención VBG en IES, ATENEA asistencia técnica. Reunión con ICFES para sensibilización. Estructura PP Educativa. Educación-Cultura: Propuesta ATENEA.</t>
    </r>
    <r>
      <rPr>
        <u/>
        <sz val="11"/>
        <rFont val="Times New Roman"/>
        <family val="1"/>
      </rPr>
      <t xml:space="preserve"> Educación-Cultura-Trabajo: </t>
    </r>
    <r>
      <rPr>
        <sz val="11"/>
        <rFont val="Times New Roman"/>
        <family val="1"/>
      </rPr>
      <t xml:space="preserve">Metodología 8M. </t>
    </r>
    <r>
      <rPr>
        <u/>
        <sz val="11"/>
        <rFont val="Times New Roman"/>
        <family val="1"/>
      </rPr>
      <t>Cultura</t>
    </r>
    <r>
      <rPr>
        <sz val="11"/>
        <rFont val="Times New Roman"/>
        <family val="1"/>
      </rPr>
      <t xml:space="preserve">: Reunión interna propuesta Canal Capital. Avance producto PP Lectura, escritura y oralidad. </t>
    </r>
    <r>
      <rPr>
        <u/>
        <sz val="11"/>
        <rFont val="Times New Roman"/>
        <family val="1"/>
      </rPr>
      <t xml:space="preserve"> Hábitat: </t>
    </r>
    <r>
      <rPr>
        <sz val="11"/>
        <rFont val="Times New Roman"/>
        <family val="1"/>
      </rPr>
      <t xml:space="preserve">Reunión interna SDMujer equipo POT. Intersectorial: reuniones con Secretaría Distrital de Planeación Decretos "Viviendas Colectivas con Servicios" y "Manual de Espacio Público". Bullets Reglamentación POT. Avances documento PP Espacio Público. </t>
    </r>
    <r>
      <rPr>
        <u/>
        <sz val="11"/>
        <rFont val="Times New Roman"/>
        <family val="1"/>
      </rPr>
      <t>7 Derechos:</t>
    </r>
    <r>
      <rPr>
        <sz val="11"/>
        <rFont val="Times New Roman"/>
        <family val="1"/>
      </rPr>
      <t xml:space="preserve"> Revisión acciones afirmativas Sello de Igualdad. Actualización normativa documentos técnicos. Solicitud de información cuantitativa OMEG. </t>
    </r>
  </si>
  <si>
    <r>
      <t xml:space="preserve">Se definieron los logros de transversalización de los 15 sectores para el año 2023, se articuló con la Secretaría de Salud y la Subred Servicios de Salud Sur para definir e implementar acciones 2023: estrategia transversalización de género, acompañamiento Mesa Plan Rescate, participación en X Congreso orientación escolar, concepto técnico Ruta de Bienestar y acompañamiento Agencia Atenea, articulación  incorporación enfoque de género en Política Pública Distrital de Acogida, Inclusión y Desarrollo para los Nuevos Bogotanos y Bogotanas, Mesa Biciexperiencia IDRD, Comisión Distrital de Seguridad, Convivencia y Comodidad en el Fútbol en Bogotá, Mesa de Seguridad de la Bicicleta, realización primera y segunda sesión UTA, conceptos y acompañamiento técnico a Política Pública Distrital de Acogida, Inclusión y Desarrollo para los Nuevos Bogotanos y Bogotanas y Proceso de Participación, sensibilización enfoque de género para Talento Humano de SDIS. 
Concertación logros de transversalización de 14 sectores para 2023. Propuesta plan de trabajo del Sello para 12 entidades del Distrito. Propuesta de Pautas para la Transversalización del Enfoque de Género y participación en Mesa Modelo Integrado Planeación y Gestión. Sensibilización del 8M en 5 sectores de la administración. Informe Trazador Presupuestal 2022. Participación en las mesas intersectoriales de 10 sectores. 
</t>
    </r>
    <r>
      <rPr>
        <b/>
        <sz val="11"/>
        <color rgb="FF000000"/>
        <rFont val="Times New Roman"/>
        <family val="1"/>
      </rPr>
      <t xml:space="preserve">
</t>
    </r>
    <r>
      <rPr>
        <sz val="11"/>
        <color rgb="FF000000"/>
        <rFont val="Times New Roman"/>
        <family val="1"/>
      </rPr>
      <t>SIG</t>
    </r>
    <r>
      <rPr>
        <sz val="11"/>
        <rFont val="Times New Roman"/>
        <family val="1"/>
      </rPr>
      <t xml:space="preserve">:Se cuenta con versiones finales de diagnósticos institucionales de 25 entidades Distritales. </t>
    </r>
    <r>
      <rPr>
        <sz val="11"/>
        <color rgb="FF000000"/>
        <rFont val="Times New Roman"/>
        <family val="1"/>
      </rPr>
      <t>Autodiagnóstico para sector privado aprobada y socializada con 13 empresas. Adhesiones de  4 empresas al Pacto de Ciudad de Igualdad de Género. Pr</t>
    </r>
    <r>
      <rPr>
        <sz val="11"/>
        <rFont val="Times New Roman"/>
        <family val="1"/>
      </rPr>
      <t xml:space="preserve">emiación de las entidades públicas de acuerdo al Ranking del Sello En Igualdad y entrega de insignias de reconocimiento a 21 organizaciones del sector privado. Aplicación de la herramienta de autodiagnostico para 11 organizaciones del sector privado. 
En el marco de la </t>
    </r>
    <r>
      <rPr>
        <b/>
        <sz val="11"/>
        <rFont val="Times New Roman"/>
        <family val="1"/>
      </rPr>
      <t>implementación de 7 derechos de la PPMyEG</t>
    </r>
    <r>
      <rPr>
        <sz val="11"/>
        <rFont val="Times New Roman"/>
        <family val="1"/>
      </rPr>
      <t xml:space="preserve"> se ha avanzado:
</t>
    </r>
    <r>
      <rPr>
        <b/>
        <sz val="11"/>
        <rFont val="Times New Roman"/>
        <family val="1"/>
      </rPr>
      <t xml:space="preserve">Educación: </t>
    </r>
    <r>
      <rPr>
        <sz val="11"/>
        <rFont val="Times New Roman"/>
        <family val="1"/>
      </rPr>
      <t>Avance 2 estrategias transversalización: universidades y sector privado.</t>
    </r>
    <r>
      <rPr>
        <b/>
        <sz val="11"/>
        <rFont val="Times New Roman"/>
        <family val="1"/>
      </rPr>
      <t xml:space="preserve"> Paz:</t>
    </r>
    <r>
      <rPr>
        <sz val="11"/>
        <rFont val="Times New Roman"/>
        <family val="1"/>
      </rPr>
      <t xml:space="preserve"> Articulación interna e intersectorial temas paz; finalización 2º curso paz y reconciliación; 3 sesiones proceso memorias y trayectorias políticas lideresas; seguimiento Acuerdo Paz; articulación pruebas Saber mujeres reincorporadas. Conmemoración día DDHH. </t>
    </r>
    <r>
      <rPr>
        <b/>
        <sz val="11"/>
        <rFont val="Times New Roman"/>
        <family val="1"/>
      </rPr>
      <t>Participación:</t>
    </r>
    <r>
      <rPr>
        <sz val="11"/>
        <rFont val="Times New Roman"/>
        <family val="1"/>
      </rPr>
      <t xml:space="preserve"> Apoyo Consejo Consultivo de Mujeres: convocatoria, asambleas eleccionarias 5 derechos, 3 diversidades y 4 localidades; articulación temas participación. </t>
    </r>
    <r>
      <rPr>
        <b/>
        <sz val="11"/>
        <rFont val="Times New Roman"/>
        <family val="1"/>
      </rPr>
      <t>Trabajo:</t>
    </r>
    <r>
      <rPr>
        <sz val="11"/>
        <rFont val="Times New Roman"/>
        <family val="1"/>
      </rPr>
      <t xml:space="preserve"> Documento buenas prácticas sector transporte; articulación temas trabajo y generación ingresos. Documento de sentido 8M y conmemoración 22Julio, Mesa de trabajo sector Movilidad para articular temas vinculación laboral de mujeres al sector transporte urbano. </t>
    </r>
    <r>
      <rPr>
        <b/>
        <sz val="11"/>
        <rFont val="Times New Roman"/>
        <family val="1"/>
      </rPr>
      <t xml:space="preserve">Salud: </t>
    </r>
    <r>
      <rPr>
        <sz val="11"/>
        <rFont val="Times New Roman"/>
        <family val="1"/>
      </rPr>
      <t xml:space="preserve">Articulación intersectorial: IVE, parto humanizado, prevención maternidades tempranas, lactancia materna, salud mental y Derechos sexuales y reproductivos. Conmemoraciones 28Mayo y 28 Sep. </t>
    </r>
    <r>
      <rPr>
        <b/>
        <sz val="11"/>
        <rFont val="Times New Roman"/>
        <family val="1"/>
      </rPr>
      <t>Educación:</t>
    </r>
    <r>
      <rPr>
        <sz val="11"/>
        <rFont val="Times New Roman"/>
        <family val="1"/>
      </rPr>
      <t xml:space="preserve"> Articulación interna e intersectorial estrategia universidades. 2 laboratorios sociales universidades. Conmemoración 21Junio. </t>
    </r>
    <r>
      <rPr>
        <b/>
        <sz val="11"/>
        <rFont val="Times New Roman"/>
        <family val="1"/>
      </rPr>
      <t>Salud y Educación</t>
    </r>
    <r>
      <rPr>
        <sz val="11"/>
        <rFont val="Times New Roman"/>
        <family val="1"/>
      </rPr>
      <t xml:space="preserve">: Articulación universidad JN Corpas y UNAL. </t>
    </r>
    <r>
      <rPr>
        <b/>
        <sz val="11"/>
        <rFont val="Times New Roman"/>
        <family val="1"/>
      </rPr>
      <t xml:space="preserve">Cultura: </t>
    </r>
    <r>
      <rPr>
        <sz val="11"/>
        <rFont val="Times New Roman"/>
        <family val="1"/>
      </rPr>
      <t xml:space="preserve">Articulación cultura ciudadana, SOFA y Smartfilms. Exposición tejiendo derechos en Casa Todas y 3 CIOM. </t>
    </r>
    <r>
      <rPr>
        <b/>
        <sz val="11"/>
        <rFont val="Times New Roman"/>
        <family val="1"/>
      </rPr>
      <t xml:space="preserve">Cultura y Privados: </t>
    </r>
    <r>
      <rPr>
        <sz val="11"/>
        <rFont val="Times New Roman"/>
        <family val="1"/>
      </rPr>
      <t xml:space="preserve">Avances manual comunicación privados. </t>
    </r>
    <r>
      <rPr>
        <b/>
        <sz val="11"/>
        <rFont val="Times New Roman"/>
        <family val="1"/>
      </rPr>
      <t xml:space="preserve">Hábitat: </t>
    </r>
    <r>
      <rPr>
        <sz val="11"/>
        <rFont val="Times New Roman"/>
        <family val="1"/>
      </rPr>
      <t xml:space="preserve">Articulación intersectorial: reglamentación POT, SDHáb, S. Plan, S.Mov, UAESP, Empresa Renovación Urbana. Participación audiencia pública Concejo sobre vivienda digna para mujeres. </t>
    </r>
    <r>
      <rPr>
        <b/>
        <sz val="11"/>
        <rFont val="Times New Roman"/>
        <family val="1"/>
      </rPr>
      <t>Privado</t>
    </r>
    <r>
      <rPr>
        <sz val="11"/>
        <rFont val="Times New Roman"/>
        <family val="1"/>
      </rPr>
      <t xml:space="preserve">: Articulación Alianzas Estratégicas y 30 empresas privadas. Proceso transversalización 16 empresas. </t>
    </r>
    <r>
      <rPr>
        <b/>
        <sz val="11"/>
        <rFont val="Times New Roman"/>
        <family val="1"/>
      </rPr>
      <t xml:space="preserve">Trabajo, Privados y Participación: </t>
    </r>
    <r>
      <rPr>
        <sz val="11"/>
        <rFont val="Times New Roman"/>
        <family val="1"/>
      </rPr>
      <t xml:space="preserve">Articulación equipo empleo y sello de género. 8Marzo: bullets, documentos y ponencias eventos conmemoración. 7 Derechos: Plan de Igualdad Oportunidad y Equidad Género. Diseño y pilotaje metodologías sensibilización sectores. Propuesta fortalecimiento Consejo Consultivo de Mujeres. Sensibilización derechos cultura, salud, trabajo, paz, educación, participación y hábitat con talento humano SDMujer y ciudadanía. Acciones sello. Informes gestión derechos.
</t>
    </r>
    <r>
      <rPr>
        <sz val="11"/>
        <rFont val="Times New Roman"/>
        <family val="1"/>
      </rPr>
      <t xml:space="preserve"> </t>
    </r>
    <r>
      <rPr>
        <b/>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</si>
</sst>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sz val="11"/>
      <color rgb="FF000000"/>
      <name val="Times New Roman"/>
      <family val="1"/>
    </font>
    <font>
      <u/>
      <sz val="11"/>
      <color rgb="FF000000"/>
      <name val="Times New Roman"/>
      <family val="1"/>
    </font>
    <font>
      <b/>
      <u/>
      <sz val="11"/>
      <color rgb="FF000000"/>
      <name val="Times New Roman"/>
      <family val="1"/>
    </font>
    <font>
      <b/>
      <sz val="11"/>
      <color rgb="FFFF0000"/>
      <name val="Times New Roman"/>
      <family val="1"/>
    </font>
    <font>
      <b/>
      <i/>
      <sz val="11"/>
      <color rgb="FF000000"/>
      <name val="Times New Roman"/>
      <family val="1"/>
    </font>
    <font>
      <b/>
      <u/>
      <sz val="11"/>
      <name val="Times New Roman"/>
      <family val="1"/>
    </font>
    <font>
      <sz val="9"/>
      <color indexed="81"/>
      <name val="Tahoma"/>
      <family val="2"/>
    </font>
    <font>
      <b/>
      <sz val="9"/>
      <color indexed="81"/>
      <name val="Tahoma"/>
      <family val="2"/>
    </font>
    <font>
      <u/>
      <sz val="1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3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9" fontId="38" fillId="0" borderId="79" xfId="29" applyFont="1" applyFill="1" applyBorder="1" applyAlignment="1" applyProtection="1">
      <alignment horizontal="center" vertical="center" wrapText="1"/>
      <protection locked="0"/>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11" fillId="0" borderId="1" xfId="28" applyFont="1" applyBorder="1" applyAlignment="1">
      <alignment vertical="center" wrapText="1"/>
    </xf>
    <xf numFmtId="9" fontId="11" fillId="0" borderId="1" xfId="28" applyFont="1" applyFill="1" applyBorder="1" applyAlignment="1">
      <alignment vertical="center" wrapText="1"/>
    </xf>
    <xf numFmtId="9" fontId="32" fillId="0" borderId="1" xfId="28" applyFont="1" applyFill="1" applyBorder="1" applyAlignment="1">
      <alignment vertical="center"/>
    </xf>
    <xf numFmtId="9" fontId="32" fillId="0" borderId="1" xfId="28" applyFont="1" applyFill="1" applyBorder="1" applyAlignment="1">
      <alignment horizontal="center" vertical="center"/>
    </xf>
    <xf numFmtId="0" fontId="17" fillId="0" borderId="1" xfId="0" applyFont="1" applyBorder="1" applyAlignment="1">
      <alignment vertical="center" wrapText="1"/>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80"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0" fontId="32" fillId="0" borderId="1" xfId="28" applyNumberFormat="1" applyFont="1" applyBorder="1" applyAlignment="1">
      <alignment vertical="center" wrapText="1"/>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173" fontId="35" fillId="0" borderId="10" xfId="10" applyNumberFormat="1" applyFont="1" applyFill="1" applyBorder="1" applyAlignment="1" applyProtection="1">
      <alignment horizontal="center" vertical="center" wrapText="1"/>
    </xf>
    <xf numFmtId="0" fontId="35" fillId="9" borderId="19" xfId="22" applyFont="1" applyFill="1" applyBorder="1" applyAlignment="1">
      <alignment horizontal="left" vertical="center" wrapText="1"/>
    </xf>
    <xf numFmtId="9" fontId="36" fillId="9" borderId="19" xfId="30" applyFont="1" applyFill="1" applyBorder="1" applyAlignment="1" applyProtection="1">
      <alignment vertical="center" wrapText="1"/>
    </xf>
    <xf numFmtId="174" fontId="35" fillId="9" borderId="19" xfId="28" applyNumberFormat="1" applyFont="1" applyFill="1" applyBorder="1" applyAlignment="1" applyProtection="1">
      <alignment vertical="center" wrapText="1"/>
    </xf>
    <xf numFmtId="1" fontId="35" fillId="9" borderId="19" xfId="28" applyNumberFormat="1" applyFont="1" applyFill="1" applyBorder="1" applyAlignment="1" applyProtection="1">
      <alignment horizontal="center" vertical="center" wrapText="1"/>
    </xf>
    <xf numFmtId="0" fontId="35" fillId="20" borderId="1" xfId="22" applyFont="1" applyFill="1" applyBorder="1" applyAlignment="1">
      <alignment horizontal="center" vertical="center" wrapText="1"/>
    </xf>
    <xf numFmtId="9" fontId="36" fillId="0" borderId="4" xfId="29" applyFont="1" applyFill="1" applyBorder="1" applyAlignment="1" applyProtection="1">
      <alignment horizontal="center" vertical="center" wrapText="1"/>
      <protection locked="0"/>
    </xf>
    <xf numFmtId="9" fontId="35" fillId="0" borderId="20" xfId="22" applyNumberFormat="1" applyFont="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9" fontId="35" fillId="0" borderId="2" xfId="22" applyNumberFormat="1" applyFont="1" applyBorder="1" applyAlignment="1">
      <alignment horizontal="center" vertical="center" wrapText="1"/>
    </xf>
    <xf numFmtId="0" fontId="35" fillId="0" borderId="1" xfId="22" applyFont="1" applyBorder="1" applyAlignment="1">
      <alignment horizontal="left" vertical="center" wrapText="1"/>
    </xf>
    <xf numFmtId="9" fontId="36" fillId="9" borderId="2" xfId="28" applyFont="1" applyFill="1" applyBorder="1" applyAlignment="1" applyProtection="1">
      <alignment horizontal="center" vertical="center" wrapText="1"/>
      <protection locked="0"/>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9" fontId="36" fillId="9" borderId="19" xfId="28" applyFont="1" applyFill="1" applyBorder="1" applyAlignment="1" applyProtection="1">
      <alignment horizontal="center" vertical="center" wrapText="1"/>
      <protection locked="0"/>
    </xf>
    <xf numFmtId="9" fontId="36" fillId="9" borderId="21" xfId="28" applyFont="1" applyFill="1" applyBorder="1" applyAlignment="1" applyProtection="1">
      <alignment horizontal="center" vertical="center" wrapText="1"/>
      <protection locked="0"/>
    </xf>
    <xf numFmtId="9" fontId="35" fillId="0" borderId="21" xfId="22" applyNumberFormat="1" applyFont="1" applyBorder="1" applyAlignment="1">
      <alignment horizontal="center" vertical="center" wrapText="1"/>
    </xf>
    <xf numFmtId="0" fontId="39" fillId="0" borderId="0" xfId="0" applyFont="1" applyAlignment="1">
      <alignment vertical="center"/>
    </xf>
    <xf numFmtId="1" fontId="36" fillId="9" borderId="19" xfId="30" applyNumberFormat="1" applyFont="1" applyFill="1" applyBorder="1" applyAlignment="1" applyProtection="1">
      <alignment horizontal="center" vertical="center" wrapText="1"/>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9" fontId="35" fillId="9" borderId="19" xfId="28" applyFont="1" applyFill="1" applyBorder="1" applyAlignment="1" applyProtection="1">
      <alignment horizontal="center" vertical="center" wrapText="1"/>
    </xf>
    <xf numFmtId="9" fontId="35" fillId="0" borderId="10" xfId="28" applyFont="1" applyFill="1" applyBorder="1" applyAlignment="1" applyProtection="1">
      <alignment horizontal="center" vertical="center" wrapText="1"/>
    </xf>
    <xf numFmtId="9" fontId="32" fillId="0" borderId="4" xfId="28" applyFont="1" applyBorder="1" applyAlignment="1">
      <alignment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80"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8"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1" fillId="0" borderId="0" xfId="0" applyFont="1" applyAlignment="1">
      <alignment vertical="center" wrapText="1"/>
    </xf>
    <xf numFmtId="0" fontId="36" fillId="0" borderId="23" xfId="0" applyFont="1" applyBorder="1" applyAlignment="1">
      <alignment vertical="center" wrapText="1"/>
    </xf>
    <xf numFmtId="0" fontId="32" fillId="25" borderId="0" xfId="0" applyFont="1" applyFill="1" applyAlignment="1">
      <alignment vertical="center"/>
    </xf>
    <xf numFmtId="2" fontId="11" fillId="0" borderId="1" xfId="22" applyNumberFormat="1" applyFont="1" applyBorder="1" applyAlignment="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23"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25" xfId="22" applyNumberFormat="1" applyFont="1" applyBorder="1" applyAlignment="1">
      <alignment horizontal="left" vertical="center" wrapText="1"/>
    </xf>
    <xf numFmtId="2" fontId="11" fillId="0" borderId="1" xfId="22" applyNumberFormat="1" applyFont="1" applyBorder="1" applyAlignment="1">
      <alignment vertical="center" wrapText="1"/>
    </xf>
    <xf numFmtId="0" fontId="27" fillId="0" borderId="1" xfId="0" applyFont="1" applyBorder="1" applyAlignment="1">
      <alignment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42"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9" fontId="36" fillId="0" borderId="36"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2" fontId="11" fillId="0" borderId="4" xfId="22" applyNumberFormat="1" applyFont="1" applyBorder="1" applyAlignment="1">
      <alignment horizontal="center" vertical="center" wrapText="1"/>
    </xf>
    <xf numFmtId="9" fontId="11" fillId="0" borderId="37" xfId="22" applyNumberFormat="1" applyFont="1" applyBorder="1" applyAlignment="1">
      <alignment horizontal="left"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6" fillId="0" borderId="22" xfId="30" applyFont="1" applyBorder="1" applyAlignment="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2" fontId="36" fillId="0" borderId="18" xfId="22" applyNumberFormat="1" applyFont="1" applyBorder="1" applyAlignment="1">
      <alignment vertical="center" wrapText="1"/>
    </xf>
    <xf numFmtId="0" fontId="39" fillId="0" borderId="40" xfId="0" applyFont="1" applyBorder="1" applyAlignment="1">
      <alignment vertical="center" wrapText="1"/>
    </xf>
    <xf numFmtId="2" fontId="36" fillId="0" borderId="10" xfId="22" applyNumberFormat="1" applyFont="1" applyBorder="1" applyAlignment="1">
      <alignment horizontal="center" vertical="center" wrapText="1"/>
    </xf>
    <xf numFmtId="2" fontId="36" fillId="0" borderId="41" xfId="22" applyNumberFormat="1" applyFont="1" applyBorder="1" applyAlignment="1">
      <alignment horizontal="center" vertical="center" wrapText="1"/>
    </xf>
    <xf numFmtId="9" fontId="36" fillId="0" borderId="22" xfId="22" applyNumberFormat="1" applyFont="1" applyBorder="1" applyAlignment="1">
      <alignment horizontal="left" vertical="center" wrapText="1"/>
    </xf>
    <xf numFmtId="9" fontId="36" fillId="0" borderId="37" xfId="22" applyNumberFormat="1" applyFont="1" applyBorder="1" applyAlignment="1">
      <alignment horizontal="left" vertical="center" wrapText="1"/>
    </xf>
    <xf numFmtId="9" fontId="36" fillId="0" borderId="42"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6" xfId="22" applyNumberFormat="1"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2" fontId="36" fillId="0" borderId="32" xfId="22" applyNumberFormat="1" applyFont="1" applyBorder="1" applyAlignment="1">
      <alignment vertical="center" wrapText="1"/>
    </xf>
    <xf numFmtId="2" fontId="36" fillId="0" borderId="8" xfId="22" applyNumberFormat="1" applyFont="1" applyBorder="1" applyAlignment="1">
      <alignment vertical="center" wrapText="1"/>
    </xf>
    <xf numFmtId="2" fontId="36" fillId="0" borderId="35" xfId="22" applyNumberFormat="1" applyFont="1" applyBorder="1" applyAlignment="1">
      <alignment horizontal="center" vertical="center" wrapText="1"/>
    </xf>
    <xf numFmtId="2" fontId="36" fillId="0" borderId="4" xfId="22" applyNumberFormat="1" applyFont="1" applyBorder="1" applyAlignment="1">
      <alignment horizontal="center" vertical="center" wrapText="1"/>
    </xf>
    <xf numFmtId="9" fontId="35" fillId="0" borderId="36" xfId="22" applyNumberFormat="1" applyFont="1" applyBorder="1" applyAlignment="1">
      <alignment horizontal="left" vertical="center" wrapText="1"/>
    </xf>
    <xf numFmtId="9" fontId="36" fillId="0" borderId="38" xfId="22" applyNumberFormat="1" applyFont="1" applyBorder="1" applyAlignment="1">
      <alignment horizontal="left" vertical="center" wrapText="1"/>
    </xf>
    <xf numFmtId="9" fontId="36" fillId="0" borderId="0" xfId="22" applyNumberFormat="1" applyFont="1" applyAlignment="1">
      <alignment horizontal="left" vertical="center" wrapText="1"/>
    </xf>
    <xf numFmtId="9" fontId="36" fillId="0" borderId="14" xfId="22" applyNumberFormat="1" applyFont="1" applyBorder="1" applyAlignment="1">
      <alignment horizontal="left" vertical="center" wrapText="1"/>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42"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36" fillId="0" borderId="37"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6" fillId="0" borderId="36" xfId="30" applyFont="1" applyFill="1" applyBorder="1" applyAlignment="1" applyProtection="1">
      <alignment horizontal="left" vertical="center" wrapText="1"/>
    </xf>
    <xf numFmtId="9" fontId="36" fillId="0" borderId="22" xfId="30" applyFont="1" applyFill="1" applyBorder="1" applyAlignment="1" applyProtection="1">
      <alignment horizontal="left" vertical="center" wrapText="1"/>
    </xf>
    <xf numFmtId="9" fontId="36" fillId="0" borderId="23" xfId="30" applyFont="1" applyFill="1" applyBorder="1" applyAlignment="1" applyProtection="1">
      <alignment horizontal="left" vertical="center" wrapText="1"/>
    </xf>
    <xf numFmtId="9" fontId="36" fillId="0" borderId="42" xfId="30" applyFont="1" applyFill="1" applyBorder="1" applyAlignment="1" applyProtection="1">
      <alignment horizontal="left" vertical="center" wrapText="1"/>
    </xf>
    <xf numFmtId="9" fontId="36" fillId="0" borderId="15" xfId="30" applyFont="1" applyFill="1" applyBorder="1" applyAlignment="1" applyProtection="1">
      <alignment horizontal="left" vertical="center" wrapText="1"/>
    </xf>
    <xf numFmtId="9" fontId="36" fillId="0" borderId="50" xfId="30" applyFont="1" applyFill="1" applyBorder="1" applyAlignment="1" applyProtection="1">
      <alignment horizontal="left" vertical="center" wrapText="1"/>
    </xf>
    <xf numFmtId="9" fontId="36" fillId="0" borderId="36" xfId="30" applyFont="1" applyBorder="1" applyAlignment="1">
      <alignment horizontal="left" vertical="center" wrapText="1"/>
    </xf>
    <xf numFmtId="9" fontId="36" fillId="0" borderId="22" xfId="30" applyFont="1" applyBorder="1" applyAlignment="1">
      <alignment horizontal="left" vertical="center" wrapText="1"/>
    </xf>
    <xf numFmtId="9" fontId="36" fillId="0" borderId="23" xfId="30" applyFont="1" applyBorder="1" applyAlignment="1">
      <alignment horizontal="left" vertical="center" wrapText="1"/>
    </xf>
    <xf numFmtId="9" fontId="36" fillId="0" borderId="42" xfId="30" applyFont="1" applyBorder="1" applyAlignment="1">
      <alignment horizontal="left" vertical="center" wrapText="1"/>
    </xf>
    <xf numFmtId="9" fontId="36" fillId="0" borderId="15" xfId="30" applyFont="1" applyBorder="1" applyAlignment="1">
      <alignment horizontal="left" vertical="center" wrapText="1"/>
    </xf>
    <xf numFmtId="9" fontId="36" fillId="0" borderId="50" xfId="30" applyFont="1" applyBorder="1" applyAlignment="1">
      <alignment horizontal="left"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1" xfId="0" applyFont="1" applyBorder="1" applyAlignment="1">
      <alignment horizontal="left" vertical="center" wrapText="1"/>
    </xf>
    <xf numFmtId="0" fontId="36" fillId="0" borderId="38" xfId="0" applyFont="1" applyBorder="1" applyAlignment="1">
      <alignment horizontal="left" vertical="center" wrapText="1"/>
    </xf>
    <xf numFmtId="0" fontId="36" fillId="0" borderId="0" xfId="0" applyFont="1" applyAlignment="1">
      <alignment horizontal="left" vertical="center" wrapText="1"/>
    </xf>
    <xf numFmtId="0" fontId="36" fillId="0" borderId="82" xfId="0" applyFont="1" applyBorder="1" applyAlignment="1">
      <alignment horizontal="left" vertical="center" wrapText="1"/>
    </xf>
    <xf numFmtId="0" fontId="44" fillId="0" borderId="83" xfId="0" applyFont="1" applyBorder="1" applyAlignment="1">
      <alignment horizontal="left" vertical="center" wrapText="1"/>
    </xf>
    <xf numFmtId="0" fontId="36" fillId="0" borderId="84" xfId="0" applyFont="1" applyBorder="1" applyAlignment="1">
      <alignment horizontal="left" vertical="center" wrapText="1"/>
    </xf>
    <xf numFmtId="0" fontId="36" fillId="0" borderId="85" xfId="0" applyFont="1" applyBorder="1" applyAlignment="1">
      <alignment horizontal="left" vertical="center" wrapText="1"/>
    </xf>
    <xf numFmtId="0" fontId="36" fillId="0" borderId="86" xfId="0" applyFont="1" applyBorder="1" applyAlignment="1">
      <alignment horizontal="left" vertical="center" wrapText="1"/>
    </xf>
    <xf numFmtId="0" fontId="36" fillId="0" borderId="87" xfId="0" applyFont="1" applyBorder="1" applyAlignment="1">
      <alignment horizontal="left" vertical="center" wrapText="1"/>
    </xf>
    <xf numFmtId="0" fontId="36" fillId="0" borderId="88"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6" fillId="0" borderId="91" xfId="0" applyFont="1" applyBorder="1" applyAlignment="1">
      <alignment horizontal="left" vertical="center"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92" xfId="0" applyFont="1" applyBorder="1" applyAlignment="1">
      <alignment vertical="center" wrapText="1"/>
    </xf>
    <xf numFmtId="0" fontId="36" fillId="0" borderId="89" xfId="0" applyFont="1" applyBorder="1" applyAlignment="1">
      <alignment vertical="center" wrapText="1"/>
    </xf>
    <xf numFmtId="0" fontId="36" fillId="0" borderId="90" xfId="0" applyFont="1" applyBorder="1" applyAlignment="1">
      <alignment vertical="center" wrapText="1"/>
    </xf>
    <xf numFmtId="0" fontId="36" fillId="0" borderId="93"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6" fillId="20" borderId="1" xfId="22" applyFont="1" applyFill="1" applyBorder="1" applyAlignment="1">
      <alignment horizontal="center" vertical="center" wrapText="1"/>
    </xf>
    <xf numFmtId="0" fontId="46"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0" fontId="35" fillId="20" borderId="9" xfId="22" applyFont="1" applyFill="1" applyBorder="1" applyAlignment="1">
      <alignment horizontal="center" vertical="center" wrapText="1"/>
    </xf>
    <xf numFmtId="9" fontId="36" fillId="0" borderId="36" xfId="22" applyNumberFormat="1" applyFont="1" applyBorder="1" applyAlignment="1">
      <alignment vertical="center" wrapText="1"/>
    </xf>
    <xf numFmtId="9" fontId="36" fillId="0" borderId="22" xfId="22" applyNumberFormat="1" applyFont="1" applyBorder="1" applyAlignment="1">
      <alignment vertical="center" wrapText="1"/>
    </xf>
    <xf numFmtId="9" fontId="36" fillId="0" borderId="37" xfId="22" applyNumberFormat="1" applyFont="1" applyBorder="1" applyAlignment="1">
      <alignment vertical="center" wrapText="1"/>
    </xf>
    <xf numFmtId="9" fontId="36" fillId="0" borderId="38" xfId="22" applyNumberFormat="1" applyFont="1" applyBorder="1" applyAlignment="1">
      <alignment vertical="center" wrapText="1"/>
    </xf>
    <xf numFmtId="9" fontId="36" fillId="0" borderId="0" xfId="22" applyNumberFormat="1" applyFont="1" applyAlignment="1">
      <alignment vertical="center" wrapText="1"/>
    </xf>
    <xf numFmtId="9" fontId="36" fillId="0" borderId="14" xfId="22" applyNumberFormat="1" applyFont="1" applyBorder="1" applyAlignment="1">
      <alignment vertical="center" wrapText="1"/>
    </xf>
    <xf numFmtId="9" fontId="36" fillId="0" borderId="42" xfId="22" applyNumberFormat="1" applyFont="1" applyBorder="1" applyAlignment="1">
      <alignment vertical="center" wrapText="1"/>
    </xf>
    <xf numFmtId="9" fontId="36" fillId="0" borderId="15" xfId="22" applyNumberFormat="1" applyFont="1" applyBorder="1" applyAlignment="1">
      <alignment vertical="center" wrapText="1"/>
    </xf>
    <xf numFmtId="9" fontId="36" fillId="0" borderId="16" xfId="22" applyNumberFormat="1" applyFont="1" applyBorder="1" applyAlignment="1">
      <alignment vertical="center" wrapText="1"/>
    </xf>
    <xf numFmtId="9" fontId="44" fillId="0" borderId="36"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9" fontId="33" fillId="0" borderId="1" xfId="28" applyFont="1" applyFill="1" applyBorder="1" applyAlignment="1">
      <alignment vertical="center" wrapText="1"/>
    </xf>
    <xf numFmtId="9" fontId="36" fillId="0" borderId="1" xfId="28" applyFont="1" applyFill="1" applyBorder="1" applyAlignment="1">
      <alignment vertical="center" wrapText="1"/>
    </xf>
    <xf numFmtId="0" fontId="36" fillId="0" borderId="36" xfId="0" applyFont="1" applyFill="1" applyBorder="1" applyAlignment="1">
      <alignment horizontal="left" vertical="top" wrapText="1"/>
    </xf>
    <xf numFmtId="0" fontId="36" fillId="0" borderId="22" xfId="0" applyFont="1" applyFill="1" applyBorder="1" applyAlignment="1">
      <alignment horizontal="left" vertical="top" wrapText="1"/>
    </xf>
    <xf numFmtId="0" fontId="36" fillId="0" borderId="92" xfId="0" applyFont="1" applyFill="1" applyBorder="1" applyAlignment="1">
      <alignment horizontal="left" vertical="top" wrapText="1"/>
    </xf>
    <xf numFmtId="0" fontId="36" fillId="0" borderId="89" xfId="0" applyFont="1" applyFill="1" applyBorder="1" applyAlignment="1">
      <alignment horizontal="left" vertical="top" wrapText="1"/>
    </xf>
    <xf numFmtId="0" fontId="36" fillId="0" borderId="90" xfId="0" applyFont="1" applyFill="1" applyBorder="1" applyAlignment="1">
      <alignment horizontal="left" vertical="top" wrapText="1"/>
    </xf>
    <xf numFmtId="0" fontId="36" fillId="0" borderId="93" xfId="0" applyFont="1" applyFill="1" applyBorder="1" applyAlignment="1">
      <alignment horizontal="left" vertical="top"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65B538A1-3C5E-D4AA-9979-7813383F0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8879EE71-0E76-8D86-CF87-9702EDDD8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87FFCF8A-21C7-9FE5-8D5E-4B9BDF238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954086A5-0282-0319-BDB6-B3D7B7734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60E05972-EE62-4A18-8B98-B63BE61F0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M31" zoomScale="70" zoomScaleNormal="70" workbookViewId="0">
      <selection activeCell="Q38" sqref="N38:AD39"/>
    </sheetView>
  </sheetViews>
  <sheetFormatPr baseColWidth="10" defaultColWidth="10.85546875" defaultRowHeight="15" x14ac:dyDescent="0.25"/>
  <cols>
    <col min="1" max="1" width="38.42578125" style="50" customWidth="1"/>
    <col min="2" max="2" width="15.42578125" style="50" customWidth="1"/>
    <col min="3" max="3" width="19.85546875" style="50" customWidth="1"/>
    <col min="4" max="4" width="20.7109375" style="50" customWidth="1"/>
    <col min="5" max="5" width="21.28515625" style="50" customWidth="1"/>
    <col min="6" max="6" width="20.7109375" style="50" customWidth="1"/>
    <col min="7" max="7" width="20.5703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0"/>
      <c r="B1" s="438"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40"/>
      <c r="AB1" s="435" t="s">
        <v>1</v>
      </c>
      <c r="AC1" s="436"/>
      <c r="AD1" s="437"/>
    </row>
    <row r="2" spans="1:30" ht="30.75" customHeight="1" thickBot="1" x14ac:dyDescent="0.3">
      <c r="A2" s="451"/>
      <c r="B2" s="438" t="s">
        <v>2</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3</v>
      </c>
      <c r="AC2" s="442"/>
      <c r="AD2" s="443"/>
    </row>
    <row r="3" spans="1:30" ht="24" customHeight="1" x14ac:dyDescent="0.25">
      <c r="A3" s="451"/>
      <c r="B3" s="355" t="s">
        <v>4</v>
      </c>
      <c r="C3" s="356"/>
      <c r="D3" s="356"/>
      <c r="E3" s="356"/>
      <c r="F3" s="356"/>
      <c r="G3" s="356"/>
      <c r="H3" s="356"/>
      <c r="I3" s="356"/>
      <c r="J3" s="356"/>
      <c r="K3" s="356"/>
      <c r="L3" s="356"/>
      <c r="M3" s="356"/>
      <c r="N3" s="356"/>
      <c r="O3" s="356"/>
      <c r="P3" s="356"/>
      <c r="Q3" s="356"/>
      <c r="R3" s="356"/>
      <c r="S3" s="356"/>
      <c r="T3" s="356"/>
      <c r="U3" s="356"/>
      <c r="V3" s="356"/>
      <c r="W3" s="356"/>
      <c r="X3" s="356"/>
      <c r="Y3" s="356"/>
      <c r="Z3" s="356"/>
      <c r="AA3" s="357"/>
      <c r="AB3" s="441" t="s">
        <v>5</v>
      </c>
      <c r="AC3" s="442"/>
      <c r="AD3" s="443"/>
    </row>
    <row r="4" spans="1:30" ht="21.95" customHeight="1" thickBot="1" x14ac:dyDescent="0.3">
      <c r="A4" s="452"/>
      <c r="B4" s="444"/>
      <c r="C4" s="445"/>
      <c r="D4" s="445"/>
      <c r="E4" s="445"/>
      <c r="F4" s="445"/>
      <c r="G4" s="445"/>
      <c r="H4" s="445"/>
      <c r="I4" s="445"/>
      <c r="J4" s="445"/>
      <c r="K4" s="445"/>
      <c r="L4" s="445"/>
      <c r="M4" s="445"/>
      <c r="N4" s="445"/>
      <c r="O4" s="445"/>
      <c r="P4" s="445"/>
      <c r="Q4" s="445"/>
      <c r="R4" s="445"/>
      <c r="S4" s="445"/>
      <c r="T4" s="445"/>
      <c r="U4" s="445"/>
      <c r="V4" s="445"/>
      <c r="W4" s="445"/>
      <c r="X4" s="445"/>
      <c r="Y4" s="445"/>
      <c r="Z4" s="445"/>
      <c r="AA4" s="446"/>
      <c r="AB4" s="447" t="s">
        <v>6</v>
      </c>
      <c r="AC4" s="448"/>
      <c r="AD4" s="449"/>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4" t="s">
        <v>7</v>
      </c>
      <c r="B7" s="405"/>
      <c r="C7" s="419" t="s">
        <v>8</v>
      </c>
      <c r="D7" s="404" t="s">
        <v>9</v>
      </c>
      <c r="E7" s="422"/>
      <c r="F7" s="422"/>
      <c r="G7" s="422"/>
      <c r="H7" s="405"/>
      <c r="I7" s="425">
        <v>45021</v>
      </c>
      <c r="J7" s="426"/>
      <c r="K7" s="404" t="s">
        <v>10</v>
      </c>
      <c r="L7" s="405"/>
      <c r="M7" s="459" t="s">
        <v>11</v>
      </c>
      <c r="N7" s="460"/>
      <c r="O7" s="453"/>
      <c r="P7" s="454"/>
      <c r="Q7" s="54"/>
      <c r="R7" s="54"/>
      <c r="S7" s="54"/>
      <c r="T7" s="54"/>
      <c r="U7" s="54"/>
      <c r="V7" s="54"/>
      <c r="W7" s="54"/>
      <c r="X7" s="54"/>
      <c r="Y7" s="54"/>
      <c r="Z7" s="55"/>
      <c r="AA7" s="54"/>
      <c r="AB7" s="54"/>
      <c r="AC7" s="60"/>
      <c r="AD7" s="61"/>
    </row>
    <row r="8" spans="1:30" x14ac:dyDescent="0.25">
      <c r="A8" s="406"/>
      <c r="B8" s="407"/>
      <c r="C8" s="420"/>
      <c r="D8" s="406"/>
      <c r="E8" s="423"/>
      <c r="F8" s="423"/>
      <c r="G8" s="423"/>
      <c r="H8" s="407"/>
      <c r="I8" s="427"/>
      <c r="J8" s="428"/>
      <c r="K8" s="406"/>
      <c r="L8" s="407"/>
      <c r="M8" s="455" t="s">
        <v>12</v>
      </c>
      <c r="N8" s="456"/>
      <c r="O8" s="457"/>
      <c r="P8" s="458"/>
      <c r="Q8" s="54"/>
      <c r="R8" s="54"/>
      <c r="S8" s="54"/>
      <c r="T8" s="54"/>
      <c r="U8" s="54"/>
      <c r="V8" s="54"/>
      <c r="W8" s="54"/>
      <c r="X8" s="54"/>
      <c r="Y8" s="54"/>
      <c r="Z8" s="55"/>
      <c r="AA8" s="54"/>
      <c r="AB8" s="54"/>
      <c r="AC8" s="60"/>
      <c r="AD8" s="61"/>
    </row>
    <row r="9" spans="1:30" ht="15.75" thickBot="1" x14ac:dyDescent="0.3">
      <c r="A9" s="408"/>
      <c r="B9" s="409"/>
      <c r="C9" s="421"/>
      <c r="D9" s="408"/>
      <c r="E9" s="424"/>
      <c r="F9" s="424"/>
      <c r="G9" s="424"/>
      <c r="H9" s="409"/>
      <c r="I9" s="429"/>
      <c r="J9" s="430"/>
      <c r="K9" s="408"/>
      <c r="L9" s="409"/>
      <c r="M9" s="431" t="s">
        <v>13</v>
      </c>
      <c r="N9" s="432"/>
      <c r="O9" s="433" t="s">
        <v>14</v>
      </c>
      <c r="P9" s="434"/>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4" t="s">
        <v>15</v>
      </c>
      <c r="B11" s="405"/>
      <c r="C11" s="410" t="s">
        <v>16</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x14ac:dyDescent="0.25">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x14ac:dyDescent="0.3">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89" t="s">
        <v>17</v>
      </c>
      <c r="B15" s="390"/>
      <c r="C15" s="398" t="s">
        <v>18</v>
      </c>
      <c r="D15" s="399"/>
      <c r="E15" s="399"/>
      <c r="F15" s="399"/>
      <c r="G15" s="399"/>
      <c r="H15" s="399"/>
      <c r="I15" s="399"/>
      <c r="J15" s="399"/>
      <c r="K15" s="400"/>
      <c r="L15" s="376" t="s">
        <v>19</v>
      </c>
      <c r="M15" s="377"/>
      <c r="N15" s="377"/>
      <c r="O15" s="377"/>
      <c r="P15" s="377"/>
      <c r="Q15" s="378"/>
      <c r="R15" s="401" t="s">
        <v>20</v>
      </c>
      <c r="S15" s="402"/>
      <c r="T15" s="402"/>
      <c r="U15" s="402"/>
      <c r="V15" s="402"/>
      <c r="W15" s="402"/>
      <c r="X15" s="403"/>
      <c r="Y15" s="376" t="s">
        <v>21</v>
      </c>
      <c r="Z15" s="378"/>
      <c r="AA15" s="385" t="s">
        <v>22</v>
      </c>
      <c r="AB15" s="386"/>
      <c r="AC15" s="386"/>
      <c r="AD15" s="387"/>
    </row>
    <row r="16" spans="1:30" ht="9" customHeight="1" thickBot="1" x14ac:dyDescent="0.3">
      <c r="A16" s="59"/>
      <c r="B16" s="54"/>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73"/>
      <c r="AD16" s="74"/>
    </row>
    <row r="17" spans="1:41" s="76" customFormat="1" ht="37.5" customHeight="1" thickBot="1" x14ac:dyDescent="0.3">
      <c r="A17" s="389" t="s">
        <v>23</v>
      </c>
      <c r="B17" s="390"/>
      <c r="C17" s="391" t="s">
        <v>24</v>
      </c>
      <c r="D17" s="392"/>
      <c r="E17" s="392"/>
      <c r="F17" s="392"/>
      <c r="G17" s="392"/>
      <c r="H17" s="392"/>
      <c r="I17" s="392"/>
      <c r="J17" s="392"/>
      <c r="K17" s="392"/>
      <c r="L17" s="392"/>
      <c r="M17" s="392"/>
      <c r="N17" s="392"/>
      <c r="O17" s="392"/>
      <c r="P17" s="392"/>
      <c r="Q17" s="393"/>
      <c r="R17" s="376" t="s">
        <v>25</v>
      </c>
      <c r="S17" s="377"/>
      <c r="T17" s="377"/>
      <c r="U17" s="377"/>
      <c r="V17" s="378"/>
      <c r="W17" s="394">
        <v>15</v>
      </c>
      <c r="X17" s="395"/>
      <c r="Y17" s="377" t="s">
        <v>26</v>
      </c>
      <c r="Z17" s="377"/>
      <c r="AA17" s="377"/>
      <c r="AB17" s="378"/>
      <c r="AC17" s="396">
        <v>0.45</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6"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82" t="s">
        <v>29</v>
      </c>
      <c r="R20" s="383"/>
      <c r="S20" s="383"/>
      <c r="T20" s="383"/>
      <c r="U20" s="383"/>
      <c r="V20" s="383"/>
      <c r="W20" s="383"/>
      <c r="X20" s="383"/>
      <c r="Y20" s="383"/>
      <c r="Z20" s="383"/>
      <c r="AA20" s="383"/>
      <c r="AB20" s="383"/>
      <c r="AC20" s="383"/>
      <c r="AD20" s="384"/>
      <c r="AE20" s="83"/>
      <c r="AF20" s="83"/>
    </row>
    <row r="21" spans="1:41" ht="32.1" customHeight="1" thickBot="1" x14ac:dyDescent="0.3">
      <c r="A21" s="59"/>
      <c r="B21" s="54"/>
      <c r="C21" s="160" t="s">
        <v>30</v>
      </c>
      <c r="D21" s="161" t="s">
        <v>31</v>
      </c>
      <c r="E21" s="161" t="s">
        <v>8</v>
      </c>
      <c r="F21" s="161" t="s">
        <v>32</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8</v>
      </c>
      <c r="T21" s="161" t="s">
        <v>32</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33" t="s">
        <v>43</v>
      </c>
      <c r="B22" s="338"/>
      <c r="C22" s="221">
        <v>22878899</v>
      </c>
      <c r="D22" s="222"/>
      <c r="E22" s="180"/>
      <c r="F22" s="180"/>
      <c r="G22" s="180"/>
      <c r="H22" s="180"/>
      <c r="I22" s="180"/>
      <c r="J22" s="180"/>
      <c r="K22" s="180"/>
      <c r="L22" s="180"/>
      <c r="M22" s="180"/>
      <c r="N22" s="180"/>
      <c r="O22" s="180">
        <f>SUM(C22:N22)</f>
        <v>22878899</v>
      </c>
      <c r="P22" s="183"/>
      <c r="Q22" s="221">
        <v>1334419471</v>
      </c>
      <c r="R22" s="222">
        <v>75240000</v>
      </c>
      <c r="S22" s="222"/>
      <c r="T22" s="180"/>
      <c r="U22" s="180">
        <v>8351665</v>
      </c>
      <c r="V22" s="180"/>
      <c r="W22" s="180"/>
      <c r="X22" s="180"/>
      <c r="Y22" s="180"/>
      <c r="Z22" s="180"/>
      <c r="AA22" s="180"/>
      <c r="AB22" s="180"/>
      <c r="AC22" s="180">
        <f>SUM(Q22:AB22)</f>
        <v>1418011136</v>
      </c>
      <c r="AD22" s="187"/>
      <c r="AE22" s="3"/>
      <c r="AF22" s="3"/>
    </row>
    <row r="23" spans="1:41" ht="32.1" customHeight="1" x14ac:dyDescent="0.25">
      <c r="A23" s="334" t="s">
        <v>44</v>
      </c>
      <c r="B23" s="341"/>
      <c r="C23" s="223"/>
      <c r="D23" s="224"/>
      <c r="E23" s="176"/>
      <c r="F23" s="176"/>
      <c r="G23" s="176"/>
      <c r="H23" s="176"/>
      <c r="I23" s="176"/>
      <c r="J23" s="176"/>
      <c r="K23" s="176"/>
      <c r="L23" s="176"/>
      <c r="M23" s="176"/>
      <c r="N23" s="176"/>
      <c r="O23" s="176">
        <f>SUM(C23:N23)</f>
        <v>0</v>
      </c>
      <c r="P23" s="195" t="str">
        <f>IFERROR(O23/(SUMIF(C23:N23,"&gt;0",C22:N22))," ")</f>
        <v xml:space="preserve"> </v>
      </c>
      <c r="Q23" s="223">
        <v>990509470</v>
      </c>
      <c r="R23" s="224">
        <v>419150001</v>
      </c>
      <c r="S23" s="224">
        <f>-15291731</f>
        <v>-15291731</v>
      </c>
      <c r="T23" s="176"/>
      <c r="U23" s="176"/>
      <c r="V23" s="176"/>
      <c r="W23" s="176"/>
      <c r="X23" s="176"/>
      <c r="Y23" s="176"/>
      <c r="Z23" s="176"/>
      <c r="AA23" s="176"/>
      <c r="AB23" s="176"/>
      <c r="AC23" s="176">
        <f>SUM(Q23:AB23)</f>
        <v>1394367740</v>
      </c>
      <c r="AD23" s="185">
        <f>IFERROR(AC23/(SUMIF(Q23:AB23,"&gt;0",Q22:AB22))," ")</f>
        <v>0.98915218085318701</v>
      </c>
      <c r="AE23" s="3"/>
      <c r="AF23" s="3"/>
    </row>
    <row r="24" spans="1:41" ht="32.1" customHeight="1" x14ac:dyDescent="0.25">
      <c r="A24" s="334" t="s">
        <v>45</v>
      </c>
      <c r="B24" s="341"/>
      <c r="C24" s="177">
        <v>5133518</v>
      </c>
      <c r="D24" s="224">
        <f>4100000+1000000+1083214</f>
        <v>6183214</v>
      </c>
      <c r="E24" s="176"/>
      <c r="F24" s="176">
        <f>1562167+10000000</f>
        <v>11562167</v>
      </c>
      <c r="G24" s="176"/>
      <c r="H24" s="176"/>
      <c r="I24" s="176"/>
      <c r="J24" s="176"/>
      <c r="K24" s="176"/>
      <c r="L24" s="176"/>
      <c r="M24" s="176"/>
      <c r="N24" s="176"/>
      <c r="O24" s="176">
        <f>SUM(C24:N24)</f>
        <v>22878899</v>
      </c>
      <c r="P24" s="181"/>
      <c r="Q24" s="223"/>
      <c r="R24" s="224">
        <v>45552771</v>
      </c>
      <c r="S24" s="224">
        <f>117169700+6840000</f>
        <v>124009700</v>
      </c>
      <c r="T24" s="224">
        <f t="shared" ref="T24:AA24" si="0">117169700+6840000</f>
        <v>124009700</v>
      </c>
      <c r="U24" s="224">
        <f t="shared" si="0"/>
        <v>124009700</v>
      </c>
      <c r="V24" s="224">
        <f>117169700+6840000+8351665</f>
        <v>132361365</v>
      </c>
      <c r="W24" s="224">
        <f t="shared" si="0"/>
        <v>124009700</v>
      </c>
      <c r="X24" s="224">
        <f t="shared" si="0"/>
        <v>124009700</v>
      </c>
      <c r="Y24" s="224">
        <f t="shared" si="0"/>
        <v>124009700</v>
      </c>
      <c r="Z24" s="224">
        <f t="shared" si="0"/>
        <v>124009700</v>
      </c>
      <c r="AA24" s="224">
        <f t="shared" si="0"/>
        <v>124009700</v>
      </c>
      <c r="AB24" s="176">
        <f>234339400+13680000</f>
        <v>248019400</v>
      </c>
      <c r="AC24" s="176">
        <f>SUM(Q24:AB24)</f>
        <v>1418011136</v>
      </c>
      <c r="AD24" s="185"/>
      <c r="AE24" s="3"/>
      <c r="AF24" s="3"/>
    </row>
    <row r="25" spans="1:41" ht="32.1" customHeight="1" thickBot="1" x14ac:dyDescent="0.3">
      <c r="A25" s="365" t="s">
        <v>46</v>
      </c>
      <c r="B25" s="366"/>
      <c r="C25" s="225">
        <v>5078090</v>
      </c>
      <c r="D25" s="226">
        <v>5100000</v>
      </c>
      <c r="E25" s="179">
        <v>1083214</v>
      </c>
      <c r="F25" s="179"/>
      <c r="G25" s="179"/>
      <c r="H25" s="179"/>
      <c r="I25" s="179"/>
      <c r="J25" s="179"/>
      <c r="K25" s="179"/>
      <c r="L25" s="179"/>
      <c r="M25" s="179"/>
      <c r="N25" s="179"/>
      <c r="O25" s="179">
        <f>SUM(C25:N25)</f>
        <v>11261304</v>
      </c>
      <c r="P25" s="186">
        <f>IFERROR(O25/(SUMIF(C25:N25,"&gt;0",C24:N24))," ")</f>
        <v>0.99510211958717409</v>
      </c>
      <c r="Q25" s="225"/>
      <c r="R25" s="226">
        <v>17691205</v>
      </c>
      <c r="S25" s="226">
        <v>109538534</v>
      </c>
      <c r="T25" s="179"/>
      <c r="U25" s="179"/>
      <c r="V25" s="179"/>
      <c r="W25" s="179"/>
      <c r="X25" s="179"/>
      <c r="Y25" s="179"/>
      <c r="Z25" s="179"/>
      <c r="AA25" s="179"/>
      <c r="AB25" s="179"/>
      <c r="AC25" s="179">
        <f>SUM(Q25:AB25)</f>
        <v>127229739</v>
      </c>
      <c r="AD25" s="186">
        <f>IFERROR(AC25/(SUMIF(Q25:AB25,"&gt;0",Q24:AB24))," ")</f>
        <v>0.75034138302926712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5">
      <c r="A28" s="371" t="s">
        <v>48</v>
      </c>
      <c r="B28" s="373" t="s">
        <v>49</v>
      </c>
      <c r="C28" s="374"/>
      <c r="D28" s="341" t="s">
        <v>50</v>
      </c>
      <c r="E28" s="342"/>
      <c r="F28" s="342"/>
      <c r="G28" s="342"/>
      <c r="H28" s="342"/>
      <c r="I28" s="342"/>
      <c r="J28" s="342"/>
      <c r="K28" s="342"/>
      <c r="L28" s="342"/>
      <c r="M28" s="342"/>
      <c r="N28" s="342"/>
      <c r="O28" s="375"/>
      <c r="P28" s="358" t="s">
        <v>41</v>
      </c>
      <c r="Q28" s="358" t="s">
        <v>51</v>
      </c>
      <c r="R28" s="358"/>
      <c r="S28" s="358"/>
      <c r="T28" s="358"/>
      <c r="U28" s="358"/>
      <c r="V28" s="358"/>
      <c r="W28" s="358"/>
      <c r="X28" s="358"/>
      <c r="Y28" s="358"/>
      <c r="Z28" s="358"/>
      <c r="AA28" s="358"/>
      <c r="AB28" s="358"/>
      <c r="AC28" s="358"/>
      <c r="AD28" s="360"/>
    </row>
    <row r="29" spans="1:41" ht="27" customHeight="1" x14ac:dyDescent="0.25">
      <c r="A29" s="372"/>
      <c r="B29" s="361"/>
      <c r="C29" s="363"/>
      <c r="D29" s="88" t="s">
        <v>30</v>
      </c>
      <c r="E29" s="88" t="s">
        <v>31</v>
      </c>
      <c r="F29" s="88" t="s">
        <v>8</v>
      </c>
      <c r="G29" s="88" t="s">
        <v>32</v>
      </c>
      <c r="H29" s="88" t="s">
        <v>33</v>
      </c>
      <c r="I29" s="88" t="s">
        <v>34</v>
      </c>
      <c r="J29" s="88" t="s">
        <v>35</v>
      </c>
      <c r="K29" s="88" t="s">
        <v>36</v>
      </c>
      <c r="L29" s="88" t="s">
        <v>37</v>
      </c>
      <c r="M29" s="88" t="s">
        <v>38</v>
      </c>
      <c r="N29" s="88" t="s">
        <v>39</v>
      </c>
      <c r="O29" s="88" t="s">
        <v>40</v>
      </c>
      <c r="P29" s="375"/>
      <c r="Q29" s="358"/>
      <c r="R29" s="358"/>
      <c r="S29" s="358"/>
      <c r="T29" s="358"/>
      <c r="U29" s="358"/>
      <c r="V29" s="358"/>
      <c r="W29" s="358"/>
      <c r="X29" s="358"/>
      <c r="Y29" s="358"/>
      <c r="Z29" s="358"/>
      <c r="AA29" s="358"/>
      <c r="AB29" s="358"/>
      <c r="AC29" s="358"/>
      <c r="AD29" s="360"/>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351" t="s">
        <v>52</v>
      </c>
      <c r="C30" s="352"/>
      <c r="D30" s="89"/>
      <c r="E30" s="89"/>
      <c r="F30" s="89"/>
      <c r="G30" s="89"/>
      <c r="H30" s="89"/>
      <c r="I30" s="89"/>
      <c r="J30" s="89"/>
      <c r="K30" s="89"/>
      <c r="L30" s="89"/>
      <c r="M30" s="89"/>
      <c r="N30" s="89"/>
      <c r="O30" s="89"/>
      <c r="P30" s="86">
        <f>SUM(D30:O30)</f>
        <v>0</v>
      </c>
      <c r="Q30" s="353"/>
      <c r="R30" s="353"/>
      <c r="S30" s="353"/>
      <c r="T30" s="353"/>
      <c r="U30" s="353"/>
      <c r="V30" s="353"/>
      <c r="W30" s="353"/>
      <c r="X30" s="353"/>
      <c r="Y30" s="353"/>
      <c r="Z30" s="353"/>
      <c r="AA30" s="353"/>
      <c r="AB30" s="353"/>
      <c r="AC30" s="353"/>
      <c r="AD30" s="354"/>
    </row>
    <row r="31" spans="1:41" ht="45" customHeight="1" x14ac:dyDescent="0.25">
      <c r="A31" s="355" t="s">
        <v>53</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7"/>
    </row>
    <row r="32" spans="1:41" ht="23.1" customHeight="1" x14ac:dyDescent="0.25">
      <c r="A32" s="334" t="s">
        <v>54</v>
      </c>
      <c r="B32" s="358" t="s">
        <v>55</v>
      </c>
      <c r="C32" s="358" t="s">
        <v>49</v>
      </c>
      <c r="D32" s="358" t="s">
        <v>56</v>
      </c>
      <c r="E32" s="358"/>
      <c r="F32" s="358"/>
      <c r="G32" s="358"/>
      <c r="H32" s="358"/>
      <c r="I32" s="358"/>
      <c r="J32" s="358"/>
      <c r="K32" s="358"/>
      <c r="L32" s="358"/>
      <c r="M32" s="358"/>
      <c r="N32" s="358"/>
      <c r="O32" s="358"/>
      <c r="P32" s="358"/>
      <c r="Q32" s="358" t="s">
        <v>57</v>
      </c>
      <c r="R32" s="358"/>
      <c r="S32" s="358"/>
      <c r="T32" s="358"/>
      <c r="U32" s="358"/>
      <c r="V32" s="358"/>
      <c r="W32" s="358"/>
      <c r="X32" s="358"/>
      <c r="Y32" s="358"/>
      <c r="Z32" s="358"/>
      <c r="AA32" s="358"/>
      <c r="AB32" s="358"/>
      <c r="AC32" s="358"/>
      <c r="AD32" s="360"/>
      <c r="AG32" s="87"/>
      <c r="AH32" s="87"/>
      <c r="AI32" s="87"/>
      <c r="AJ32" s="87"/>
      <c r="AK32" s="87"/>
      <c r="AL32" s="87"/>
      <c r="AM32" s="87"/>
      <c r="AN32" s="87"/>
      <c r="AO32" s="87"/>
    </row>
    <row r="33" spans="1:41" ht="27" customHeight="1" x14ac:dyDescent="0.25">
      <c r="A33" s="334"/>
      <c r="B33" s="358"/>
      <c r="C33" s="359"/>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358" t="s">
        <v>58</v>
      </c>
      <c r="R33" s="358"/>
      <c r="S33" s="358"/>
      <c r="T33" s="358" t="s">
        <v>59</v>
      </c>
      <c r="U33" s="358"/>
      <c r="V33" s="358"/>
      <c r="W33" s="361" t="s">
        <v>60</v>
      </c>
      <c r="X33" s="362"/>
      <c r="Y33" s="362"/>
      <c r="Z33" s="363"/>
      <c r="AA33" s="361" t="s">
        <v>61</v>
      </c>
      <c r="AB33" s="362"/>
      <c r="AC33" s="362"/>
      <c r="AD33" s="364"/>
      <c r="AG33" s="87"/>
      <c r="AH33" s="87"/>
      <c r="AI33" s="87"/>
      <c r="AJ33" s="87"/>
      <c r="AK33" s="87"/>
      <c r="AL33" s="87"/>
      <c r="AM33" s="87"/>
      <c r="AN33" s="87"/>
      <c r="AO33" s="87"/>
    </row>
    <row r="34" spans="1:41" ht="57.75" customHeight="1" x14ac:dyDescent="0.25">
      <c r="A34" s="344" t="str">
        <f>A30</f>
        <v>1 - Acompañar técnicamente a 15 sectores de la Administración Distrital en la inclusión del enfoque de género en las políticas, planes,  programas y proyectos así como en su cultura organizacional e institucional</v>
      </c>
      <c r="B34" s="346">
        <v>0.45</v>
      </c>
      <c r="C34" s="90" t="s">
        <v>62</v>
      </c>
      <c r="D34" s="89">
        <v>15</v>
      </c>
      <c r="E34" s="89">
        <v>15</v>
      </c>
      <c r="F34" s="89">
        <v>15</v>
      </c>
      <c r="G34" s="89">
        <v>15</v>
      </c>
      <c r="H34" s="89">
        <v>15</v>
      </c>
      <c r="I34" s="89">
        <v>15</v>
      </c>
      <c r="J34" s="89">
        <v>15</v>
      </c>
      <c r="K34" s="89">
        <v>15</v>
      </c>
      <c r="L34" s="89">
        <v>15</v>
      </c>
      <c r="M34" s="89">
        <v>15</v>
      </c>
      <c r="N34" s="89">
        <v>15</v>
      </c>
      <c r="O34" s="89">
        <v>15</v>
      </c>
      <c r="P34" s="270">
        <v>15</v>
      </c>
      <c r="Q34" s="327" t="s">
        <v>537</v>
      </c>
      <c r="R34" s="328"/>
      <c r="S34" s="349"/>
      <c r="T34" s="348" t="s">
        <v>518</v>
      </c>
      <c r="U34" s="328"/>
      <c r="V34" s="349"/>
      <c r="W34" s="327" t="s">
        <v>63</v>
      </c>
      <c r="X34" s="328"/>
      <c r="Y34" s="328"/>
      <c r="Z34" s="349"/>
      <c r="AA34" s="327" t="s">
        <v>64</v>
      </c>
      <c r="AB34" s="328"/>
      <c r="AC34" s="328"/>
      <c r="AD34" s="329"/>
      <c r="AG34" s="87"/>
      <c r="AH34" s="87"/>
      <c r="AI34" s="87"/>
      <c r="AJ34" s="87"/>
      <c r="AK34" s="87"/>
      <c r="AL34" s="87"/>
      <c r="AM34" s="87"/>
      <c r="AN34" s="87"/>
      <c r="AO34" s="87"/>
    </row>
    <row r="35" spans="1:41" ht="157.5" customHeight="1" thickBot="1" x14ac:dyDescent="0.3">
      <c r="A35" s="345"/>
      <c r="B35" s="347"/>
      <c r="C35" s="91" t="s">
        <v>65</v>
      </c>
      <c r="D35" s="271">
        <v>15</v>
      </c>
      <c r="E35" s="271">
        <v>15</v>
      </c>
      <c r="F35" s="271">
        <v>15</v>
      </c>
      <c r="G35" s="93"/>
      <c r="H35" s="93"/>
      <c r="I35" s="93"/>
      <c r="J35" s="93"/>
      <c r="K35" s="93"/>
      <c r="L35" s="93"/>
      <c r="M35" s="93"/>
      <c r="N35" s="93"/>
      <c r="O35" s="93"/>
      <c r="P35" s="272"/>
      <c r="Q35" s="330"/>
      <c r="R35" s="331"/>
      <c r="S35" s="350"/>
      <c r="T35" s="331"/>
      <c r="U35" s="331"/>
      <c r="V35" s="350"/>
      <c r="W35" s="330"/>
      <c r="X35" s="331"/>
      <c r="Y35" s="331"/>
      <c r="Z35" s="350"/>
      <c r="AA35" s="330"/>
      <c r="AB35" s="331"/>
      <c r="AC35" s="331"/>
      <c r="AD35" s="332"/>
      <c r="AE35" s="49"/>
      <c r="AG35" s="87"/>
      <c r="AH35" s="87"/>
      <c r="AI35" s="87"/>
      <c r="AJ35" s="87"/>
      <c r="AK35" s="87"/>
      <c r="AL35" s="87"/>
      <c r="AM35" s="87"/>
      <c r="AN35" s="87"/>
      <c r="AO35" s="87"/>
    </row>
    <row r="36" spans="1:41" ht="26.1" customHeight="1" x14ac:dyDescent="0.25">
      <c r="A36" s="333" t="s">
        <v>66</v>
      </c>
      <c r="B36" s="335" t="s">
        <v>67</v>
      </c>
      <c r="C36" s="337" t="s">
        <v>68</v>
      </c>
      <c r="D36" s="337"/>
      <c r="E36" s="337"/>
      <c r="F36" s="337"/>
      <c r="G36" s="337"/>
      <c r="H36" s="337"/>
      <c r="I36" s="337"/>
      <c r="J36" s="337"/>
      <c r="K36" s="337"/>
      <c r="L36" s="337"/>
      <c r="M36" s="337"/>
      <c r="N36" s="337"/>
      <c r="O36" s="337"/>
      <c r="P36" s="337"/>
      <c r="Q36" s="338" t="s">
        <v>69</v>
      </c>
      <c r="R36" s="339"/>
      <c r="S36" s="339"/>
      <c r="T36" s="339"/>
      <c r="U36" s="339"/>
      <c r="V36" s="339"/>
      <c r="W36" s="339"/>
      <c r="X36" s="339"/>
      <c r="Y36" s="339"/>
      <c r="Z36" s="339"/>
      <c r="AA36" s="339"/>
      <c r="AB36" s="339"/>
      <c r="AC36" s="339"/>
      <c r="AD36" s="340"/>
      <c r="AG36" s="87"/>
      <c r="AH36" s="87"/>
      <c r="AI36" s="87"/>
      <c r="AJ36" s="87"/>
      <c r="AK36" s="87"/>
      <c r="AL36" s="87"/>
      <c r="AM36" s="87"/>
      <c r="AN36" s="87"/>
      <c r="AO36" s="87"/>
    </row>
    <row r="37" spans="1:41" ht="26.1" customHeight="1" x14ac:dyDescent="0.25">
      <c r="A37" s="334"/>
      <c r="B37" s="33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41" t="s">
        <v>84</v>
      </c>
      <c r="R37" s="342"/>
      <c r="S37" s="342"/>
      <c r="T37" s="342"/>
      <c r="U37" s="342"/>
      <c r="V37" s="342"/>
      <c r="W37" s="342"/>
      <c r="X37" s="342"/>
      <c r="Y37" s="342"/>
      <c r="Z37" s="342"/>
      <c r="AA37" s="342"/>
      <c r="AB37" s="342"/>
      <c r="AC37" s="342"/>
      <c r="AD37" s="343"/>
      <c r="AG37" s="94"/>
      <c r="AH37" s="94"/>
      <c r="AI37" s="94"/>
      <c r="AJ37" s="94"/>
      <c r="AK37" s="94"/>
      <c r="AL37" s="94"/>
      <c r="AM37" s="94"/>
      <c r="AN37" s="94"/>
      <c r="AO37" s="94"/>
    </row>
    <row r="38" spans="1:41" ht="88.5" customHeight="1" x14ac:dyDescent="0.25">
      <c r="A38" s="320" t="s">
        <v>85</v>
      </c>
      <c r="B38" s="310">
        <v>3</v>
      </c>
      <c r="C38" s="90" t="s">
        <v>62</v>
      </c>
      <c r="D38" s="95">
        <v>0.05</v>
      </c>
      <c r="E38" s="273">
        <v>0.05</v>
      </c>
      <c r="F38" s="95">
        <v>0.05</v>
      </c>
      <c r="G38" s="95">
        <v>0.1</v>
      </c>
      <c r="H38" s="95">
        <v>0.1</v>
      </c>
      <c r="I38" s="95">
        <v>0.1</v>
      </c>
      <c r="J38" s="95">
        <v>0.1</v>
      </c>
      <c r="K38" s="95">
        <v>0.1</v>
      </c>
      <c r="L38" s="95">
        <v>0.1</v>
      </c>
      <c r="M38" s="95">
        <v>0.1</v>
      </c>
      <c r="N38" s="95">
        <v>0.1</v>
      </c>
      <c r="O38" s="95">
        <v>0.05</v>
      </c>
      <c r="P38" s="96">
        <f>SUM(D38:O38)</f>
        <v>0.99999999999999989</v>
      </c>
      <c r="Q38" s="318" t="s">
        <v>514</v>
      </c>
      <c r="R38" s="301"/>
      <c r="S38" s="301"/>
      <c r="T38" s="301"/>
      <c r="U38" s="301"/>
      <c r="V38" s="301"/>
      <c r="W38" s="301"/>
      <c r="X38" s="301"/>
      <c r="Y38" s="301"/>
      <c r="Z38" s="301"/>
      <c r="AA38" s="301"/>
      <c r="AB38" s="301"/>
      <c r="AC38" s="301"/>
      <c r="AD38" s="323"/>
      <c r="AE38" s="97"/>
      <c r="AG38" s="98"/>
      <c r="AH38" s="98"/>
      <c r="AI38" s="98"/>
      <c r="AJ38" s="98"/>
      <c r="AK38" s="98"/>
      <c r="AL38" s="98"/>
      <c r="AM38" s="98"/>
      <c r="AN38" s="98"/>
      <c r="AO38" s="98"/>
    </row>
    <row r="39" spans="1:41" ht="108.75" customHeight="1" x14ac:dyDescent="0.25">
      <c r="A39" s="321"/>
      <c r="B39" s="322"/>
      <c r="C39" s="99" t="s">
        <v>65</v>
      </c>
      <c r="D39" s="100">
        <v>0.05</v>
      </c>
      <c r="E39" s="100">
        <v>0.05</v>
      </c>
      <c r="F39" s="100">
        <v>0.05</v>
      </c>
      <c r="G39" s="100"/>
      <c r="H39" s="100"/>
      <c r="I39" s="100"/>
      <c r="J39" s="100"/>
      <c r="K39" s="100"/>
      <c r="L39" s="100"/>
      <c r="M39" s="100"/>
      <c r="N39" s="100"/>
      <c r="O39" s="100"/>
      <c r="P39" s="101">
        <f t="shared" ref="P39:P55" si="1">SUM(D39:O39)</f>
        <v>0.15000000000000002</v>
      </c>
      <c r="Q39" s="312"/>
      <c r="R39" s="313"/>
      <c r="S39" s="313"/>
      <c r="T39" s="313"/>
      <c r="U39" s="313"/>
      <c r="V39" s="313"/>
      <c r="W39" s="313"/>
      <c r="X39" s="313"/>
      <c r="Y39" s="313"/>
      <c r="Z39" s="313"/>
      <c r="AA39" s="313"/>
      <c r="AB39" s="313"/>
      <c r="AC39" s="313"/>
      <c r="AD39" s="314"/>
      <c r="AE39" s="97"/>
    </row>
    <row r="40" spans="1:41" ht="80.25" customHeight="1" x14ac:dyDescent="0.25">
      <c r="A40" s="321" t="s">
        <v>86</v>
      </c>
      <c r="B40" s="324">
        <v>2</v>
      </c>
      <c r="C40" s="102" t="s">
        <v>62</v>
      </c>
      <c r="D40" s="274">
        <v>0</v>
      </c>
      <c r="E40" s="274">
        <v>0.1</v>
      </c>
      <c r="F40" s="274">
        <v>0.09</v>
      </c>
      <c r="G40" s="274">
        <v>0.09</v>
      </c>
      <c r="H40" s="274">
        <v>0.09</v>
      </c>
      <c r="I40" s="274">
        <v>0.09</v>
      </c>
      <c r="J40" s="274">
        <v>0.09</v>
      </c>
      <c r="K40" s="274">
        <v>0.09</v>
      </c>
      <c r="L40" s="274">
        <v>0.09</v>
      </c>
      <c r="M40" s="274">
        <v>0.09</v>
      </c>
      <c r="N40" s="274">
        <v>0.09</v>
      </c>
      <c r="O40" s="274">
        <v>0.09</v>
      </c>
      <c r="P40" s="101">
        <f>SUM(D40:O40)</f>
        <v>0.99999999999999978</v>
      </c>
      <c r="Q40" s="318" t="s">
        <v>515</v>
      </c>
      <c r="R40" s="301"/>
      <c r="S40" s="301"/>
      <c r="T40" s="301"/>
      <c r="U40" s="301"/>
      <c r="V40" s="301"/>
      <c r="W40" s="301"/>
      <c r="X40" s="301"/>
      <c r="Y40" s="301"/>
      <c r="Z40" s="301"/>
      <c r="AA40" s="301"/>
      <c r="AB40" s="301"/>
      <c r="AC40" s="301"/>
      <c r="AD40" s="323"/>
      <c r="AE40" s="97"/>
    </row>
    <row r="41" spans="1:41" ht="68.25" customHeight="1" x14ac:dyDescent="0.25">
      <c r="A41" s="321"/>
      <c r="B41" s="322"/>
      <c r="C41" s="99" t="s">
        <v>65</v>
      </c>
      <c r="D41" s="100">
        <v>0</v>
      </c>
      <c r="E41" s="100">
        <v>0.1</v>
      </c>
      <c r="F41" s="100">
        <v>0.09</v>
      </c>
      <c r="G41" s="100"/>
      <c r="H41" s="100"/>
      <c r="I41" s="100"/>
      <c r="J41" s="100"/>
      <c r="K41" s="100"/>
      <c r="L41" s="104"/>
      <c r="M41" s="104"/>
      <c r="N41" s="104"/>
      <c r="O41" s="104"/>
      <c r="P41" s="101">
        <f t="shared" si="1"/>
        <v>0.19</v>
      </c>
      <c r="Q41" s="312"/>
      <c r="R41" s="313"/>
      <c r="S41" s="313"/>
      <c r="T41" s="313"/>
      <c r="U41" s="313"/>
      <c r="V41" s="313"/>
      <c r="W41" s="313"/>
      <c r="X41" s="313"/>
      <c r="Y41" s="313"/>
      <c r="Z41" s="313"/>
      <c r="AA41" s="313"/>
      <c r="AB41" s="313"/>
      <c r="AC41" s="313"/>
      <c r="AD41" s="314"/>
      <c r="AE41" s="97"/>
    </row>
    <row r="42" spans="1:41" ht="55.5" customHeight="1" x14ac:dyDescent="0.25">
      <c r="A42" s="325" t="s">
        <v>87</v>
      </c>
      <c r="B42" s="324">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300" t="s">
        <v>88</v>
      </c>
      <c r="R42" s="301"/>
      <c r="S42" s="301"/>
      <c r="T42" s="301"/>
      <c r="U42" s="301"/>
      <c r="V42" s="301"/>
      <c r="W42" s="301"/>
      <c r="X42" s="301"/>
      <c r="Y42" s="301"/>
      <c r="Z42" s="301"/>
      <c r="AA42" s="301"/>
      <c r="AB42" s="301"/>
      <c r="AC42" s="301"/>
      <c r="AD42" s="323"/>
      <c r="AE42" s="97"/>
    </row>
    <row r="43" spans="1:41" ht="66.75" customHeight="1" x14ac:dyDescent="0.25">
      <c r="A43" s="326"/>
      <c r="B43" s="322"/>
      <c r="C43" s="99" t="s">
        <v>65</v>
      </c>
      <c r="D43" s="100">
        <v>0</v>
      </c>
      <c r="E43" s="100">
        <v>0.05</v>
      </c>
      <c r="F43" s="100">
        <v>0.1</v>
      </c>
      <c r="G43" s="100"/>
      <c r="H43" s="100"/>
      <c r="I43" s="100"/>
      <c r="J43" s="100"/>
      <c r="K43" s="100"/>
      <c r="L43" s="104"/>
      <c r="M43" s="104"/>
      <c r="N43" s="104"/>
      <c r="O43" s="104"/>
      <c r="P43" s="101">
        <f t="shared" si="1"/>
        <v>0.15000000000000002</v>
      </c>
      <c r="Q43" s="312"/>
      <c r="R43" s="313"/>
      <c r="S43" s="313"/>
      <c r="T43" s="313"/>
      <c r="U43" s="313"/>
      <c r="V43" s="313"/>
      <c r="W43" s="313"/>
      <c r="X43" s="313"/>
      <c r="Y43" s="313"/>
      <c r="Z43" s="313"/>
      <c r="AA43" s="313"/>
      <c r="AB43" s="313"/>
      <c r="AC43" s="313"/>
      <c r="AD43" s="314"/>
      <c r="AE43" s="97"/>
    </row>
    <row r="44" spans="1:41" ht="60" customHeight="1" x14ac:dyDescent="0.25">
      <c r="A44" s="306" t="s">
        <v>89</v>
      </c>
      <c r="B44" s="299">
        <v>7</v>
      </c>
      <c r="C44" s="102" t="s">
        <v>62</v>
      </c>
      <c r="D44" s="103">
        <v>0</v>
      </c>
      <c r="E44" s="103">
        <v>0.06</v>
      </c>
      <c r="F44" s="103">
        <v>0.09</v>
      </c>
      <c r="G44" s="103">
        <v>0.1</v>
      </c>
      <c r="H44" s="103">
        <v>0.09</v>
      </c>
      <c r="I44" s="103">
        <v>0.09</v>
      </c>
      <c r="J44" s="103">
        <v>0.1</v>
      </c>
      <c r="K44" s="103">
        <v>0.09</v>
      </c>
      <c r="L44" s="103">
        <v>0.09</v>
      </c>
      <c r="M44" s="103">
        <v>0.09</v>
      </c>
      <c r="N44" s="103">
        <v>0.1</v>
      </c>
      <c r="O44" s="275">
        <v>0.1</v>
      </c>
      <c r="P44" s="276">
        <f t="shared" si="1"/>
        <v>0.99999999999999978</v>
      </c>
      <c r="Q44" s="319" t="s">
        <v>516</v>
      </c>
      <c r="R44" s="319"/>
      <c r="S44" s="319"/>
      <c r="T44" s="319"/>
      <c r="U44" s="319"/>
      <c r="V44" s="319"/>
      <c r="W44" s="319"/>
      <c r="X44" s="319"/>
      <c r="Y44" s="319"/>
      <c r="Z44" s="319"/>
      <c r="AA44" s="319"/>
      <c r="AB44" s="319"/>
      <c r="AC44" s="319"/>
      <c r="AD44" s="319"/>
      <c r="AE44" s="97"/>
    </row>
    <row r="45" spans="1:41" ht="54" customHeight="1" x14ac:dyDescent="0.25">
      <c r="A45" s="307"/>
      <c r="B45" s="299"/>
      <c r="C45" s="99" t="s">
        <v>65</v>
      </c>
      <c r="D45" s="100">
        <v>0</v>
      </c>
      <c r="E45" s="100">
        <v>0.06</v>
      </c>
      <c r="F45" s="100">
        <v>0.09</v>
      </c>
      <c r="G45" s="100"/>
      <c r="H45" s="100"/>
      <c r="I45" s="100"/>
      <c r="J45" s="100"/>
      <c r="K45" s="100"/>
      <c r="L45" s="100"/>
      <c r="M45" s="100"/>
      <c r="N45" s="100"/>
      <c r="O45" s="100"/>
      <c r="P45" s="276">
        <f t="shared" si="1"/>
        <v>0.15</v>
      </c>
      <c r="Q45" s="319"/>
      <c r="R45" s="319"/>
      <c r="S45" s="319"/>
      <c r="T45" s="319"/>
      <c r="U45" s="319"/>
      <c r="V45" s="319"/>
      <c r="W45" s="319"/>
      <c r="X45" s="319"/>
      <c r="Y45" s="319"/>
      <c r="Z45" s="319"/>
      <c r="AA45" s="319"/>
      <c r="AB45" s="319"/>
      <c r="AC45" s="319"/>
      <c r="AD45" s="319"/>
      <c r="AE45" s="97"/>
    </row>
    <row r="46" spans="1:41" ht="58.5" customHeight="1" x14ac:dyDescent="0.25">
      <c r="A46" s="306" t="s">
        <v>90</v>
      </c>
      <c r="B46" s="299">
        <v>4</v>
      </c>
      <c r="C46" s="102" t="s">
        <v>62</v>
      </c>
      <c r="D46" s="103">
        <v>0</v>
      </c>
      <c r="E46" s="103">
        <v>0</v>
      </c>
      <c r="F46" s="103">
        <v>0.25</v>
      </c>
      <c r="G46" s="103">
        <v>0</v>
      </c>
      <c r="H46" s="103">
        <v>0</v>
      </c>
      <c r="I46" s="103">
        <v>0.25</v>
      </c>
      <c r="J46" s="103">
        <v>0</v>
      </c>
      <c r="K46" s="103">
        <v>0</v>
      </c>
      <c r="L46" s="103">
        <v>0.25</v>
      </c>
      <c r="M46" s="103">
        <v>0</v>
      </c>
      <c r="N46" s="103">
        <v>0</v>
      </c>
      <c r="O46" s="103">
        <v>0.25</v>
      </c>
      <c r="P46" s="276">
        <f t="shared" si="1"/>
        <v>1</v>
      </c>
      <c r="Q46" s="319" t="s">
        <v>91</v>
      </c>
      <c r="R46" s="319"/>
      <c r="S46" s="319"/>
      <c r="T46" s="319"/>
      <c r="U46" s="319"/>
      <c r="V46" s="319"/>
      <c r="W46" s="319"/>
      <c r="X46" s="319"/>
      <c r="Y46" s="319"/>
      <c r="Z46" s="319"/>
      <c r="AA46" s="319"/>
      <c r="AB46" s="319"/>
      <c r="AC46" s="319"/>
      <c r="AD46" s="319"/>
      <c r="AE46" s="97"/>
    </row>
    <row r="47" spans="1:41" ht="72" customHeight="1" x14ac:dyDescent="0.25">
      <c r="A47" s="307"/>
      <c r="B47" s="299"/>
      <c r="C47" s="99" t="s">
        <v>65</v>
      </c>
      <c r="D47" s="100">
        <v>0</v>
      </c>
      <c r="E47" s="100">
        <v>0</v>
      </c>
      <c r="F47" s="100">
        <v>0.25</v>
      </c>
      <c r="G47" s="100"/>
      <c r="H47" s="100"/>
      <c r="I47" s="100"/>
      <c r="J47" s="100"/>
      <c r="K47" s="100"/>
      <c r="L47" s="100"/>
      <c r="M47" s="100"/>
      <c r="N47" s="100"/>
      <c r="O47" s="100"/>
      <c r="P47" s="276">
        <f t="shared" si="1"/>
        <v>0.25</v>
      </c>
      <c r="Q47" s="319"/>
      <c r="R47" s="319"/>
      <c r="S47" s="319"/>
      <c r="T47" s="319"/>
      <c r="U47" s="319"/>
      <c r="V47" s="319"/>
      <c r="W47" s="319"/>
      <c r="X47" s="319"/>
      <c r="Y47" s="319"/>
      <c r="Z47" s="319"/>
      <c r="AA47" s="319"/>
      <c r="AB47" s="319"/>
      <c r="AC47" s="319"/>
      <c r="AD47" s="319"/>
      <c r="AE47" s="97"/>
    </row>
    <row r="48" spans="1:41" ht="51.75" customHeight="1" x14ac:dyDescent="0.25">
      <c r="A48" s="306" t="s">
        <v>92</v>
      </c>
      <c r="B48" s="299">
        <v>3</v>
      </c>
      <c r="C48" s="102" t="s">
        <v>62</v>
      </c>
      <c r="D48" s="103">
        <v>0</v>
      </c>
      <c r="E48" s="103">
        <v>0.05</v>
      </c>
      <c r="F48" s="103">
        <v>0.1</v>
      </c>
      <c r="G48" s="103">
        <v>0.1</v>
      </c>
      <c r="H48" s="103">
        <v>0.1</v>
      </c>
      <c r="I48" s="103">
        <v>0.1</v>
      </c>
      <c r="J48" s="103">
        <v>0.1</v>
      </c>
      <c r="K48" s="103">
        <v>0.1</v>
      </c>
      <c r="L48" s="103">
        <v>0.1</v>
      </c>
      <c r="M48" s="103">
        <v>0.1</v>
      </c>
      <c r="N48" s="103">
        <v>0.1</v>
      </c>
      <c r="O48" s="103">
        <v>0.05</v>
      </c>
      <c r="P48" s="276">
        <f t="shared" si="1"/>
        <v>0.99999999999999989</v>
      </c>
      <c r="Q48" s="300" t="s">
        <v>93</v>
      </c>
      <c r="R48" s="301"/>
      <c r="S48" s="301"/>
      <c r="T48" s="301"/>
      <c r="U48" s="301"/>
      <c r="V48" s="301"/>
      <c r="W48" s="301"/>
      <c r="X48" s="301"/>
      <c r="Y48" s="301"/>
      <c r="Z48" s="301"/>
      <c r="AA48" s="301"/>
      <c r="AB48" s="301"/>
      <c r="AC48" s="301"/>
      <c r="AD48" s="302"/>
      <c r="AE48" s="97"/>
    </row>
    <row r="49" spans="1:31" ht="50.25" customHeight="1" x14ac:dyDescent="0.25">
      <c r="A49" s="307"/>
      <c r="B49" s="299"/>
      <c r="C49" s="99" t="s">
        <v>65</v>
      </c>
      <c r="D49" s="100">
        <v>0</v>
      </c>
      <c r="E49" s="100">
        <v>0.05</v>
      </c>
      <c r="F49" s="100">
        <v>0.1</v>
      </c>
      <c r="G49" s="100"/>
      <c r="H49" s="100"/>
      <c r="I49" s="100"/>
      <c r="J49" s="100"/>
      <c r="K49" s="100"/>
      <c r="L49" s="100"/>
      <c r="M49" s="100"/>
      <c r="N49" s="100"/>
      <c r="O49" s="100"/>
      <c r="P49" s="276">
        <f t="shared" si="1"/>
        <v>0.15000000000000002</v>
      </c>
      <c r="Q49" s="303"/>
      <c r="R49" s="304"/>
      <c r="S49" s="304"/>
      <c r="T49" s="304"/>
      <c r="U49" s="304"/>
      <c r="V49" s="304"/>
      <c r="W49" s="304"/>
      <c r="X49" s="304"/>
      <c r="Y49" s="304"/>
      <c r="Z49" s="304"/>
      <c r="AA49" s="304"/>
      <c r="AB49" s="304"/>
      <c r="AC49" s="304"/>
      <c r="AD49" s="305"/>
      <c r="AE49" s="97"/>
    </row>
    <row r="50" spans="1:31" ht="33" customHeight="1" x14ac:dyDescent="0.25">
      <c r="A50" s="306" t="s">
        <v>94</v>
      </c>
      <c r="B50" s="299">
        <v>5</v>
      </c>
      <c r="C50" s="102" t="s">
        <v>62</v>
      </c>
      <c r="D50" s="207">
        <v>0</v>
      </c>
      <c r="E50" s="207">
        <v>0</v>
      </c>
      <c r="F50" s="207">
        <v>0.25</v>
      </c>
      <c r="G50" s="207">
        <v>0</v>
      </c>
      <c r="H50" s="207">
        <v>0</v>
      </c>
      <c r="I50" s="207">
        <v>0</v>
      </c>
      <c r="J50" s="207">
        <v>0.25</v>
      </c>
      <c r="K50" s="207">
        <v>0</v>
      </c>
      <c r="L50" s="207">
        <v>0</v>
      </c>
      <c r="M50" s="207">
        <v>0.25</v>
      </c>
      <c r="N50" s="207">
        <v>0</v>
      </c>
      <c r="O50" s="207">
        <v>0.25</v>
      </c>
      <c r="P50" s="276">
        <f t="shared" si="1"/>
        <v>1</v>
      </c>
      <c r="Q50" s="300" t="s">
        <v>95</v>
      </c>
      <c r="R50" s="301"/>
      <c r="S50" s="301"/>
      <c r="T50" s="301"/>
      <c r="U50" s="301"/>
      <c r="V50" s="301"/>
      <c r="W50" s="301"/>
      <c r="X50" s="301"/>
      <c r="Y50" s="301"/>
      <c r="Z50" s="301"/>
      <c r="AA50" s="301"/>
      <c r="AB50" s="301"/>
      <c r="AC50" s="301"/>
      <c r="AD50" s="302"/>
      <c r="AE50" s="97"/>
    </row>
    <row r="51" spans="1:31" ht="44.25" customHeight="1" x14ac:dyDescent="0.25">
      <c r="A51" s="307"/>
      <c r="B51" s="299"/>
      <c r="C51" s="99" t="s">
        <v>65</v>
      </c>
      <c r="D51" s="100">
        <v>0</v>
      </c>
      <c r="E51" s="100">
        <v>0</v>
      </c>
      <c r="F51" s="100">
        <v>0.25</v>
      </c>
      <c r="G51" s="100"/>
      <c r="H51" s="100"/>
      <c r="I51" s="100"/>
      <c r="J51" s="100"/>
      <c r="K51" s="100"/>
      <c r="L51" s="100"/>
      <c r="M51" s="100"/>
      <c r="N51" s="100"/>
      <c r="O51" s="100"/>
      <c r="P51" s="276">
        <f t="shared" si="1"/>
        <v>0.25</v>
      </c>
      <c r="Q51" s="303"/>
      <c r="R51" s="304"/>
      <c r="S51" s="304"/>
      <c r="T51" s="304"/>
      <c r="U51" s="304"/>
      <c r="V51" s="304"/>
      <c r="W51" s="304"/>
      <c r="X51" s="304"/>
      <c r="Y51" s="304"/>
      <c r="Z51" s="304"/>
      <c r="AA51" s="304"/>
      <c r="AB51" s="304"/>
      <c r="AC51" s="304"/>
      <c r="AD51" s="305"/>
      <c r="AE51" s="97"/>
    </row>
    <row r="52" spans="1:31" ht="66" customHeight="1" x14ac:dyDescent="0.25">
      <c r="A52" s="306" t="s">
        <v>96</v>
      </c>
      <c r="B52" s="299">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76">
        <f>SUM(D52:O52)</f>
        <v>0.99999999999999989</v>
      </c>
      <c r="Q52" s="318" t="s">
        <v>535</v>
      </c>
      <c r="R52" s="301"/>
      <c r="S52" s="301"/>
      <c r="T52" s="301"/>
      <c r="U52" s="301"/>
      <c r="V52" s="301"/>
      <c r="W52" s="301"/>
      <c r="X52" s="301"/>
      <c r="Y52" s="301"/>
      <c r="Z52" s="301"/>
      <c r="AA52" s="301"/>
      <c r="AB52" s="301"/>
      <c r="AC52" s="301"/>
      <c r="AD52" s="302"/>
    </row>
    <row r="53" spans="1:31" ht="66.75" customHeight="1" x14ac:dyDescent="0.25">
      <c r="A53" s="307"/>
      <c r="B53" s="299"/>
      <c r="C53" s="99" t="s">
        <v>65</v>
      </c>
      <c r="D53" s="100">
        <v>0.04</v>
      </c>
      <c r="E53" s="100">
        <v>0.08</v>
      </c>
      <c r="F53" s="100">
        <v>0.14000000000000001</v>
      </c>
      <c r="G53" s="100"/>
      <c r="H53" s="100"/>
      <c r="I53" s="100"/>
      <c r="J53" s="100"/>
      <c r="K53" s="100"/>
      <c r="L53" s="100"/>
      <c r="M53" s="100"/>
      <c r="N53" s="100"/>
      <c r="O53" s="100"/>
      <c r="P53" s="276">
        <f>SUM(D53:O53)</f>
        <v>0.26</v>
      </c>
      <c r="Q53" s="303"/>
      <c r="R53" s="304"/>
      <c r="S53" s="304"/>
      <c r="T53" s="304"/>
      <c r="U53" s="304"/>
      <c r="V53" s="304"/>
      <c r="W53" s="304"/>
      <c r="X53" s="304"/>
      <c r="Y53" s="304"/>
      <c r="Z53" s="304"/>
      <c r="AA53" s="304"/>
      <c r="AB53" s="304"/>
      <c r="AC53" s="304"/>
      <c r="AD53" s="305"/>
    </row>
    <row r="54" spans="1:31" ht="60.75" customHeight="1" x14ac:dyDescent="0.25">
      <c r="A54" s="308" t="s">
        <v>97</v>
      </c>
      <c r="B54" s="310">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312" t="s">
        <v>517</v>
      </c>
      <c r="R54" s="313"/>
      <c r="S54" s="313"/>
      <c r="T54" s="313"/>
      <c r="U54" s="313"/>
      <c r="V54" s="313"/>
      <c r="W54" s="313"/>
      <c r="X54" s="313"/>
      <c r="Y54" s="313"/>
      <c r="Z54" s="313"/>
      <c r="AA54" s="313"/>
      <c r="AB54" s="313"/>
      <c r="AC54" s="313"/>
      <c r="AD54" s="314"/>
    </row>
    <row r="55" spans="1:31" ht="94.5" customHeight="1" thickBot="1" x14ac:dyDescent="0.3">
      <c r="A55" s="309"/>
      <c r="B55" s="311"/>
      <c r="C55" s="91" t="s">
        <v>65</v>
      </c>
      <c r="D55" s="105">
        <v>0.03</v>
      </c>
      <c r="E55" s="105">
        <v>0.08</v>
      </c>
      <c r="F55" s="105">
        <v>0.14000000000000001</v>
      </c>
      <c r="G55" s="105"/>
      <c r="H55" s="105"/>
      <c r="I55" s="105"/>
      <c r="J55" s="105"/>
      <c r="K55" s="105"/>
      <c r="L55" s="106"/>
      <c r="M55" s="106"/>
      <c r="N55" s="106"/>
      <c r="O55" s="106"/>
      <c r="P55" s="107">
        <f t="shared" si="1"/>
        <v>0.25</v>
      </c>
      <c r="Q55" s="315"/>
      <c r="R55" s="316"/>
      <c r="S55" s="316"/>
      <c r="T55" s="316"/>
      <c r="U55" s="316"/>
      <c r="V55" s="316"/>
      <c r="W55" s="316"/>
      <c r="X55" s="316"/>
      <c r="Y55" s="316"/>
      <c r="Z55" s="316"/>
      <c r="AA55" s="316"/>
      <c r="AB55" s="316"/>
      <c r="AC55" s="316"/>
      <c r="AD55" s="317"/>
    </row>
    <row r="56" spans="1:31" x14ac:dyDescent="0.25">
      <c r="A56" s="259" t="s">
        <v>98</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row>
  </sheetData>
  <mergeCells count="97">
    <mergeCell ref="A1:A4"/>
    <mergeCell ref="B1:AA1"/>
    <mergeCell ref="O7:P7"/>
    <mergeCell ref="M8:N8"/>
    <mergeCell ref="O8:P8"/>
    <mergeCell ref="M7:N7"/>
    <mergeCell ref="AB1:AD1"/>
    <mergeCell ref="B2:AA2"/>
    <mergeCell ref="AB2:AD2"/>
    <mergeCell ref="B3:AA4"/>
    <mergeCell ref="AB3:AD3"/>
    <mergeCell ref="AB4:AD4"/>
    <mergeCell ref="A11:B13"/>
    <mergeCell ref="C11:AD13"/>
    <mergeCell ref="A7:B9"/>
    <mergeCell ref="C7:C9"/>
    <mergeCell ref="D7:H9"/>
    <mergeCell ref="I7:J9"/>
    <mergeCell ref="K7:L9"/>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46:A47"/>
    <mergeCell ref="B46:B47"/>
    <mergeCell ref="Q46:AD47"/>
    <mergeCell ref="A48:A49"/>
    <mergeCell ref="A38:A39"/>
    <mergeCell ref="B38:B39"/>
    <mergeCell ref="Q38:AD39"/>
    <mergeCell ref="A40:A41"/>
    <mergeCell ref="B40:B41"/>
    <mergeCell ref="Q40:AD41"/>
    <mergeCell ref="A42:A43"/>
    <mergeCell ref="B42:B43"/>
    <mergeCell ref="Q42:AD43"/>
    <mergeCell ref="A44:A45"/>
    <mergeCell ref="B44:B45"/>
    <mergeCell ref="Q44:AD45"/>
    <mergeCell ref="A54:A55"/>
    <mergeCell ref="B54:B55"/>
    <mergeCell ref="Q54:AD55"/>
    <mergeCell ref="A52:A53"/>
    <mergeCell ref="B52:B53"/>
    <mergeCell ref="Q52:AD53"/>
    <mergeCell ref="B48:B49"/>
    <mergeCell ref="Q48:AD49"/>
    <mergeCell ref="A50:A51"/>
    <mergeCell ref="B50:B51"/>
    <mergeCell ref="Q50:AD51"/>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55" xr:uid="{00000000-0002-0000-0000-000002000000}">
      <formula1>2000</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497</v>
      </c>
      <c r="C1" s="723" t="s">
        <v>498</v>
      </c>
      <c r="D1" s="723"/>
      <c r="E1" s="723"/>
      <c r="F1" s="723"/>
      <c r="G1" s="724" t="s">
        <v>499</v>
      </c>
      <c r="H1" s="725"/>
      <c r="I1" s="725"/>
      <c r="J1" s="726"/>
      <c r="K1" s="722" t="s">
        <v>500</v>
      </c>
      <c r="L1" s="722"/>
      <c r="M1" s="722"/>
      <c r="N1" s="722"/>
    </row>
    <row r="2" spans="1:14" x14ac:dyDescent="0.25">
      <c r="C2" s="4"/>
      <c r="D2" s="4"/>
      <c r="E2" s="4"/>
      <c r="F2" s="4" t="s">
        <v>501</v>
      </c>
      <c r="G2" s="30"/>
      <c r="H2" s="4"/>
      <c r="I2" s="4"/>
      <c r="J2" s="31" t="s">
        <v>501</v>
      </c>
      <c r="K2" s="4"/>
      <c r="L2" s="4"/>
      <c r="M2" s="4"/>
      <c r="N2" s="4" t="s">
        <v>501</v>
      </c>
    </row>
    <row r="3" spans="1:14" x14ac:dyDescent="0.25">
      <c r="A3" s="720" t="s">
        <v>502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2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20"/>
      <c r="B5" s="5">
        <v>3</v>
      </c>
      <c r="C5" s="6">
        <v>0.05</v>
      </c>
      <c r="D5" s="6">
        <v>0.05</v>
      </c>
      <c r="E5" s="6">
        <v>0.1</v>
      </c>
      <c r="F5" s="7">
        <f>(C5+D5+E5)</f>
        <v>0.2</v>
      </c>
      <c r="G5" s="32">
        <v>0.1</v>
      </c>
      <c r="H5" s="6">
        <v>0.1</v>
      </c>
      <c r="I5" s="6">
        <v>0.1</v>
      </c>
      <c r="J5" s="33">
        <f>(G5+H5+I5)</f>
        <v>0.30000000000000004</v>
      </c>
      <c r="K5" s="24"/>
      <c r="L5" s="5"/>
      <c r="M5" s="5"/>
      <c r="N5" s="5"/>
    </row>
    <row r="6" spans="1:14" x14ac:dyDescent="0.25">
      <c r="A6" s="720"/>
      <c r="B6" s="5">
        <v>4</v>
      </c>
      <c r="C6" s="6">
        <v>0.1</v>
      </c>
      <c r="D6" s="6">
        <v>0.1</v>
      </c>
      <c r="E6" s="6">
        <v>0.2</v>
      </c>
      <c r="F6" s="7">
        <f>(C6+D6+E6)</f>
        <v>0.4</v>
      </c>
      <c r="G6" s="32">
        <v>0</v>
      </c>
      <c r="H6" s="6">
        <v>0</v>
      </c>
      <c r="I6" s="6">
        <v>0.1</v>
      </c>
      <c r="J6" s="33">
        <f>(G6+H6+I6)</f>
        <v>0.1</v>
      </c>
      <c r="K6" s="24"/>
      <c r="L6" s="5"/>
      <c r="M6" s="5"/>
      <c r="N6" s="5"/>
    </row>
    <row r="7" spans="1:14" x14ac:dyDescent="0.25">
      <c r="A7" s="720"/>
      <c r="B7" s="5">
        <v>5</v>
      </c>
      <c r="C7" s="6">
        <v>0</v>
      </c>
      <c r="D7" s="6">
        <v>0</v>
      </c>
      <c r="E7" s="6">
        <v>0</v>
      </c>
      <c r="F7" s="7">
        <f>(C7+D7+E7)</f>
        <v>0</v>
      </c>
      <c r="G7" s="32">
        <v>0</v>
      </c>
      <c r="H7" s="6">
        <v>0</v>
      </c>
      <c r="I7" s="6">
        <v>0</v>
      </c>
      <c r="J7" s="33">
        <f>(G7+H7+I7)</f>
        <v>0</v>
      </c>
      <c r="K7" s="24"/>
      <c r="L7" s="5"/>
      <c r="M7" s="5"/>
      <c r="N7" s="5"/>
    </row>
    <row r="8" spans="1:14" x14ac:dyDescent="0.25">
      <c r="A8" s="720" t="s">
        <v>503</v>
      </c>
      <c r="B8" s="9">
        <v>6</v>
      </c>
      <c r="C8" s="10">
        <v>0.1</v>
      </c>
      <c r="D8" s="10">
        <v>0.1</v>
      </c>
      <c r="E8" s="10">
        <v>0.1</v>
      </c>
      <c r="F8" s="11">
        <f>C8+D8+E8</f>
        <v>0.30000000000000004</v>
      </c>
      <c r="G8" s="34"/>
      <c r="H8" s="9"/>
      <c r="I8" s="9"/>
      <c r="J8" s="35"/>
      <c r="K8" s="25"/>
      <c r="L8" s="9"/>
      <c r="M8" s="9"/>
      <c r="N8" s="9"/>
    </row>
    <row r="9" spans="1:14" x14ac:dyDescent="0.25">
      <c r="A9" s="720"/>
      <c r="B9" s="9">
        <v>7</v>
      </c>
      <c r="C9" s="9"/>
      <c r="D9" s="9"/>
      <c r="E9" s="9"/>
      <c r="F9" s="19"/>
      <c r="G9" s="36"/>
      <c r="H9" s="9"/>
      <c r="I9" s="9"/>
      <c r="J9" s="35"/>
      <c r="K9" s="25"/>
      <c r="L9" s="9"/>
      <c r="M9" s="9"/>
      <c r="N9" s="9"/>
    </row>
    <row r="10" spans="1:14" x14ac:dyDescent="0.25">
      <c r="A10" s="720"/>
      <c r="B10" s="9">
        <v>8</v>
      </c>
      <c r="C10" s="9"/>
      <c r="D10" s="9"/>
      <c r="E10" s="9"/>
      <c r="F10" s="19"/>
      <c r="G10" s="36"/>
      <c r="H10" s="9"/>
      <c r="I10" s="9"/>
      <c r="J10" s="35"/>
      <c r="K10" s="25"/>
      <c r="L10" s="9"/>
      <c r="M10" s="9"/>
      <c r="N10" s="9"/>
    </row>
    <row r="11" spans="1:14" x14ac:dyDescent="0.25">
      <c r="A11" s="720"/>
      <c r="B11" s="9">
        <v>9</v>
      </c>
      <c r="C11" s="9"/>
      <c r="D11" s="9"/>
      <c r="E11" s="9"/>
      <c r="F11" s="19"/>
      <c r="G11" s="36"/>
      <c r="H11" s="9"/>
      <c r="I11" s="9"/>
      <c r="J11" s="35"/>
      <c r="K11" s="25"/>
      <c r="L11" s="9"/>
      <c r="M11" s="9"/>
      <c r="N11" s="9"/>
    </row>
    <row r="12" spans="1:14" x14ac:dyDescent="0.25">
      <c r="A12" s="720" t="s">
        <v>504</v>
      </c>
      <c r="B12" s="14">
        <v>10</v>
      </c>
      <c r="C12" s="14"/>
      <c r="D12" s="14"/>
      <c r="E12" s="14"/>
      <c r="F12" s="20"/>
      <c r="G12" s="37"/>
      <c r="H12" s="14"/>
      <c r="I12" s="14"/>
      <c r="J12" s="38"/>
      <c r="K12" s="26"/>
      <c r="L12" s="14"/>
      <c r="M12" s="14"/>
      <c r="N12" s="14"/>
    </row>
    <row r="13" spans="1:14" x14ac:dyDescent="0.25">
      <c r="A13" s="720"/>
      <c r="B13" s="14">
        <v>11</v>
      </c>
      <c r="C13" s="14"/>
      <c r="D13" s="14"/>
      <c r="E13" s="14"/>
      <c r="F13" s="20"/>
      <c r="G13" s="37"/>
      <c r="H13" s="14"/>
      <c r="I13" s="14"/>
      <c r="J13" s="38"/>
      <c r="K13" s="26"/>
      <c r="L13" s="14"/>
      <c r="M13" s="14"/>
      <c r="N13" s="14"/>
    </row>
    <row r="14" spans="1:14" x14ac:dyDescent="0.25">
      <c r="A14" s="720"/>
      <c r="B14" s="14">
        <v>12</v>
      </c>
      <c r="C14" s="14"/>
      <c r="D14" s="14"/>
      <c r="E14" s="14"/>
      <c r="F14" s="20"/>
      <c r="G14" s="37"/>
      <c r="H14" s="14"/>
      <c r="I14" s="14"/>
      <c r="J14" s="38"/>
      <c r="K14" s="26"/>
      <c r="L14" s="14"/>
      <c r="M14" s="14"/>
      <c r="N14" s="14"/>
    </row>
    <row r="15" spans="1:14" x14ac:dyDescent="0.25">
      <c r="A15" s="720"/>
      <c r="B15" s="14">
        <v>13</v>
      </c>
      <c r="C15" s="14"/>
      <c r="D15" s="14"/>
      <c r="E15" s="14"/>
      <c r="F15" s="20"/>
      <c r="G15" s="37"/>
      <c r="H15" s="14"/>
      <c r="I15" s="14"/>
      <c r="J15" s="38"/>
      <c r="K15" s="26"/>
      <c r="L15" s="14"/>
      <c r="M15" s="14"/>
      <c r="N15" s="14"/>
    </row>
    <row r="16" spans="1:14" x14ac:dyDescent="0.25">
      <c r="A16" s="720" t="s">
        <v>505</v>
      </c>
      <c r="B16" s="15">
        <v>14</v>
      </c>
      <c r="C16" s="15"/>
      <c r="D16" s="15"/>
      <c r="E16" s="15"/>
      <c r="F16" s="21"/>
      <c r="G16" s="39"/>
      <c r="H16" s="15"/>
      <c r="I16" s="15"/>
      <c r="J16" s="40"/>
      <c r="K16" s="27"/>
      <c r="L16" s="15"/>
      <c r="M16" s="15"/>
      <c r="N16" s="15"/>
    </row>
    <row r="17" spans="1:14" x14ac:dyDescent="0.25">
      <c r="A17" s="720"/>
      <c r="B17" s="15">
        <v>15</v>
      </c>
      <c r="C17" s="15"/>
      <c r="D17" s="15"/>
      <c r="E17" s="15"/>
      <c r="F17" s="21"/>
      <c r="G17" s="39"/>
      <c r="H17" s="15"/>
      <c r="I17" s="15"/>
      <c r="J17" s="40"/>
      <c r="K17" s="27"/>
      <c r="L17" s="15"/>
      <c r="M17" s="15"/>
      <c r="N17" s="15"/>
    </row>
    <row r="18" spans="1:14" x14ac:dyDescent="0.25">
      <c r="A18" s="720"/>
      <c r="B18" s="15">
        <v>16</v>
      </c>
      <c r="C18" s="15"/>
      <c r="D18" s="15"/>
      <c r="E18" s="15"/>
      <c r="F18" s="21"/>
      <c r="G18" s="39"/>
      <c r="H18" s="15"/>
      <c r="I18" s="15"/>
      <c r="J18" s="40"/>
      <c r="K18" s="27"/>
      <c r="L18" s="15"/>
      <c r="M18" s="15"/>
      <c r="N18" s="15"/>
    </row>
    <row r="19" spans="1:14" x14ac:dyDescent="0.25">
      <c r="A19" s="720" t="s">
        <v>506</v>
      </c>
      <c r="B19" s="18">
        <v>17</v>
      </c>
      <c r="C19" s="18"/>
      <c r="D19" s="18"/>
      <c r="E19" s="18"/>
      <c r="F19" s="22"/>
      <c r="G19" s="41"/>
      <c r="H19" s="18"/>
      <c r="I19" s="18"/>
      <c r="J19" s="42"/>
      <c r="K19" s="28"/>
      <c r="L19" s="18"/>
      <c r="M19" s="18"/>
      <c r="N19" s="18"/>
    </row>
    <row r="20" spans="1:14" x14ac:dyDescent="0.25">
      <c r="A20" s="720"/>
      <c r="B20" s="18">
        <v>18</v>
      </c>
      <c r="C20" s="18"/>
      <c r="D20" s="18"/>
      <c r="E20" s="18"/>
      <c r="F20" s="22"/>
      <c r="G20" s="41"/>
      <c r="H20" s="18"/>
      <c r="I20" s="18"/>
      <c r="J20" s="42"/>
      <c r="K20" s="28"/>
      <c r="L20" s="18"/>
      <c r="M20" s="18"/>
      <c r="N20" s="18"/>
    </row>
    <row r="21" spans="1:14" x14ac:dyDescent="0.25">
      <c r="A21" s="720"/>
      <c r="B21" s="18">
        <v>19</v>
      </c>
      <c r="C21" s="18"/>
      <c r="D21" s="18"/>
      <c r="E21" s="18"/>
      <c r="F21" s="22"/>
      <c r="G21" s="41"/>
      <c r="H21" s="18"/>
      <c r="I21" s="18"/>
      <c r="J21" s="42"/>
      <c r="K21" s="28"/>
      <c r="L21" s="18"/>
      <c r="M21" s="18"/>
      <c r="N21" s="18"/>
    </row>
    <row r="22" spans="1:14" x14ac:dyDescent="0.25">
      <c r="A22" s="720"/>
      <c r="B22" s="18">
        <v>20</v>
      </c>
      <c r="C22" s="18"/>
      <c r="D22" s="18"/>
      <c r="E22" s="18"/>
      <c r="F22" s="22"/>
      <c r="G22" s="41"/>
      <c r="H22" s="18"/>
      <c r="I22" s="18"/>
      <c r="J22" s="42"/>
      <c r="K22" s="28"/>
      <c r="L22" s="18"/>
      <c r="M22" s="18"/>
      <c r="N22" s="18"/>
    </row>
    <row r="23" spans="1:14" x14ac:dyDescent="0.25">
      <c r="A23" s="720" t="s">
        <v>507</v>
      </c>
      <c r="B23" s="13">
        <v>21</v>
      </c>
      <c r="C23" s="13"/>
      <c r="D23" s="13"/>
      <c r="E23" s="13"/>
      <c r="F23" s="23"/>
      <c r="G23" s="43"/>
      <c r="H23" s="13"/>
      <c r="I23" s="13"/>
      <c r="J23" s="44"/>
      <c r="K23" s="29"/>
      <c r="L23" s="13"/>
      <c r="M23" s="13"/>
      <c r="N23" s="13"/>
    </row>
    <row r="24" spans="1:14" x14ac:dyDescent="0.25">
      <c r="A24" s="720"/>
      <c r="B24" s="13">
        <v>22</v>
      </c>
      <c r="C24" s="13"/>
      <c r="D24" s="13"/>
      <c r="E24" s="13"/>
      <c r="F24" s="23"/>
      <c r="G24" s="43"/>
      <c r="H24" s="13"/>
      <c r="I24" s="13"/>
      <c r="J24" s="44"/>
      <c r="K24" s="29"/>
      <c r="L24" s="13"/>
      <c r="M24" s="13"/>
      <c r="N24" s="13"/>
    </row>
    <row r="25" spans="1:14" x14ac:dyDescent="0.25">
      <c r="A25" s="720"/>
      <c r="B25" s="13">
        <v>23</v>
      </c>
      <c r="C25" s="13"/>
      <c r="D25" s="13"/>
      <c r="E25" s="13"/>
      <c r="F25" s="23"/>
      <c r="G25" s="43"/>
      <c r="H25" s="13"/>
      <c r="I25" s="13"/>
      <c r="J25" s="44"/>
      <c r="K25" s="29"/>
      <c r="L25" s="13"/>
      <c r="M25" s="13"/>
      <c r="N25" s="13"/>
    </row>
    <row r="26" spans="1:14" x14ac:dyDescent="0.25">
      <c r="A26" s="720"/>
      <c r="B26" s="13">
        <v>24</v>
      </c>
      <c r="C26" s="13"/>
      <c r="D26" s="13"/>
      <c r="E26" s="13"/>
      <c r="F26" s="23"/>
      <c r="G26" s="43"/>
      <c r="H26" s="13"/>
      <c r="I26" s="13"/>
      <c r="J26" s="44"/>
      <c r="K26" s="29"/>
      <c r="L26" s="13"/>
      <c r="M26" s="13"/>
      <c r="N26" s="13"/>
    </row>
    <row r="27" spans="1:14" x14ac:dyDescent="0.25">
      <c r="A27" s="720" t="s">
        <v>508</v>
      </c>
      <c r="B27" s="9">
        <v>25</v>
      </c>
      <c r="C27" s="9"/>
      <c r="D27" s="9"/>
      <c r="E27" s="9"/>
      <c r="F27" s="9"/>
      <c r="G27" s="9"/>
      <c r="H27" s="9"/>
      <c r="I27" s="9"/>
      <c r="J27" s="9"/>
      <c r="K27" s="9"/>
      <c r="L27" s="9"/>
      <c r="M27" s="9"/>
      <c r="N27" s="9"/>
    </row>
    <row r="28" spans="1:14" x14ac:dyDescent="0.25">
      <c r="A28" s="720"/>
      <c r="B28" s="9">
        <v>26</v>
      </c>
      <c r="C28" s="9"/>
      <c r="D28" s="9"/>
      <c r="E28" s="9"/>
      <c r="F28" s="9"/>
      <c r="G28" s="9"/>
      <c r="H28" s="9"/>
      <c r="I28" s="9"/>
      <c r="J28" s="9"/>
      <c r="K28" s="9"/>
      <c r="L28" s="9"/>
      <c r="M28" s="9"/>
      <c r="N28" s="9"/>
    </row>
    <row r="29" spans="1:14" x14ac:dyDescent="0.25">
      <c r="A29" s="720"/>
      <c r="B29" s="9">
        <v>27</v>
      </c>
      <c r="C29" s="9"/>
      <c r="D29" s="9"/>
      <c r="E29" s="9"/>
      <c r="F29" s="9"/>
      <c r="G29" s="9"/>
      <c r="H29" s="9"/>
      <c r="I29" s="9"/>
      <c r="J29" s="9"/>
      <c r="K29" s="9"/>
      <c r="L29" s="9"/>
      <c r="M29" s="9"/>
      <c r="N29" s="9"/>
    </row>
    <row r="30" spans="1:14" x14ac:dyDescent="0.25">
      <c r="A30" s="720"/>
      <c r="B30" s="9">
        <v>28</v>
      </c>
      <c r="C30" s="9"/>
      <c r="D30" s="9"/>
      <c r="E30" s="9"/>
      <c r="F30" s="9"/>
      <c r="G30" s="9"/>
      <c r="H30" s="9"/>
      <c r="I30" s="9"/>
      <c r="J30" s="9"/>
      <c r="K30" s="9"/>
      <c r="L30" s="9"/>
      <c r="M30" s="9"/>
      <c r="N30" s="9"/>
    </row>
    <row r="31" spans="1:14" x14ac:dyDescent="0.25">
      <c r="A31" s="720"/>
      <c r="B31" s="9">
        <v>29</v>
      </c>
      <c r="C31" s="9"/>
      <c r="D31" s="9"/>
      <c r="E31" s="9"/>
      <c r="F31" s="9"/>
      <c r="G31" s="9"/>
      <c r="H31" s="9"/>
      <c r="I31" s="9"/>
      <c r="J31" s="9"/>
      <c r="K31" s="9"/>
      <c r="L31" s="9"/>
      <c r="M31" s="9"/>
      <c r="N31" s="9"/>
    </row>
    <row r="32" spans="1:14" x14ac:dyDescent="0.25">
      <c r="A32" s="720" t="s">
        <v>509</v>
      </c>
      <c r="B32" s="16">
        <v>30</v>
      </c>
      <c r="C32" s="16"/>
      <c r="D32" s="16"/>
      <c r="E32" s="16"/>
      <c r="F32" s="16"/>
      <c r="G32" s="16"/>
      <c r="H32" s="16"/>
      <c r="I32" s="16"/>
      <c r="J32" s="16"/>
      <c r="K32" s="16"/>
      <c r="L32" s="16"/>
      <c r="M32" s="16"/>
      <c r="N32" s="16"/>
    </row>
    <row r="33" spans="1:14" x14ac:dyDescent="0.25">
      <c r="A33" s="720"/>
      <c r="B33" s="16">
        <v>31</v>
      </c>
      <c r="C33" s="16"/>
      <c r="D33" s="16"/>
      <c r="E33" s="16"/>
      <c r="F33" s="16"/>
      <c r="G33" s="16"/>
      <c r="H33" s="16"/>
      <c r="I33" s="16"/>
      <c r="J33" s="16"/>
      <c r="K33" s="16"/>
      <c r="L33" s="16"/>
      <c r="M33" s="16"/>
      <c r="N33" s="16"/>
    </row>
    <row r="34" spans="1:14" x14ac:dyDescent="0.25">
      <c r="A34" s="720"/>
      <c r="B34" s="16">
        <v>32</v>
      </c>
      <c r="C34" s="16"/>
      <c r="D34" s="16"/>
      <c r="E34" s="16"/>
      <c r="F34" s="16"/>
      <c r="G34" s="16"/>
      <c r="H34" s="16"/>
      <c r="I34" s="16"/>
      <c r="J34" s="16"/>
      <c r="K34" s="16"/>
      <c r="L34" s="16"/>
      <c r="M34" s="16"/>
      <c r="N34" s="16"/>
    </row>
    <row r="35" spans="1:14" x14ac:dyDescent="0.25">
      <c r="A35" s="720" t="s">
        <v>510</v>
      </c>
      <c r="B35" s="17">
        <v>33</v>
      </c>
      <c r="C35" s="14"/>
      <c r="D35" s="14"/>
      <c r="E35" s="14"/>
      <c r="F35" s="14"/>
      <c r="G35" s="14"/>
      <c r="H35" s="14"/>
      <c r="I35" s="14"/>
      <c r="J35" s="14"/>
      <c r="K35" s="14"/>
      <c r="L35" s="14"/>
      <c r="M35" s="14"/>
      <c r="N35" s="14"/>
    </row>
    <row r="36" spans="1:14" x14ac:dyDescent="0.25">
      <c r="A36" s="720"/>
      <c r="B36" s="14">
        <v>34</v>
      </c>
      <c r="C36" s="14"/>
      <c r="D36" s="14"/>
      <c r="E36" s="14"/>
      <c r="F36" s="14"/>
      <c r="G36" s="14"/>
      <c r="H36" s="14"/>
      <c r="I36" s="14"/>
      <c r="J36" s="14"/>
      <c r="K36" s="14"/>
      <c r="L36" s="14"/>
      <c r="M36" s="14"/>
      <c r="N36" s="14"/>
    </row>
    <row r="37" spans="1:14" x14ac:dyDescent="0.25">
      <c r="A37" s="720"/>
      <c r="B37" s="45">
        <v>35</v>
      </c>
      <c r="C37" s="14"/>
      <c r="D37" s="14"/>
      <c r="E37" s="14"/>
      <c r="F37" s="14"/>
      <c r="G37" s="14"/>
      <c r="H37" s="14"/>
      <c r="I37" s="14"/>
      <c r="J37" s="14"/>
      <c r="K37" s="14"/>
      <c r="L37" s="14"/>
      <c r="M37" s="14"/>
      <c r="N37" s="14"/>
    </row>
    <row r="38" spans="1:14" x14ac:dyDescent="0.25">
      <c r="A38" s="720" t="s">
        <v>511</v>
      </c>
      <c r="B38" s="8">
        <v>36</v>
      </c>
      <c r="C38" s="8"/>
      <c r="D38" s="8"/>
      <c r="E38" s="8"/>
      <c r="F38" s="8"/>
      <c r="G38" s="8"/>
      <c r="H38" s="8"/>
      <c r="I38" s="8"/>
      <c r="J38" s="8"/>
      <c r="K38" s="8"/>
      <c r="L38" s="8"/>
      <c r="M38" s="8"/>
      <c r="N38" s="8"/>
    </row>
    <row r="39" spans="1:14" x14ac:dyDescent="0.25">
      <c r="A39" s="720"/>
      <c r="B39" s="8">
        <v>37</v>
      </c>
      <c r="C39" s="8"/>
      <c r="D39" s="8"/>
      <c r="E39" s="8"/>
      <c r="F39" s="8"/>
      <c r="G39" s="8"/>
      <c r="H39" s="8"/>
      <c r="I39" s="8"/>
      <c r="J39" s="8"/>
      <c r="K39" s="8"/>
      <c r="L39" s="8"/>
      <c r="M39" s="8"/>
      <c r="N39" s="8"/>
    </row>
    <row r="40" spans="1:14" x14ac:dyDescent="0.25">
      <c r="A40" s="720"/>
      <c r="B40" s="8">
        <v>38</v>
      </c>
      <c r="C40" s="8"/>
      <c r="D40" s="8"/>
      <c r="E40" s="8"/>
      <c r="F40" s="8"/>
      <c r="G40" s="8"/>
      <c r="H40" s="8"/>
      <c r="I40" s="8"/>
      <c r="J40" s="8"/>
      <c r="K40" s="8"/>
      <c r="L40" s="8"/>
      <c r="M40" s="8"/>
      <c r="N40" s="8"/>
    </row>
    <row r="41" spans="1:14" x14ac:dyDescent="0.25">
      <c r="A41" s="721" t="s">
        <v>512</v>
      </c>
      <c r="B41" s="46">
        <v>39</v>
      </c>
      <c r="C41" s="47"/>
      <c r="D41" s="47"/>
      <c r="E41" s="47"/>
      <c r="F41" s="47"/>
      <c r="G41" s="47"/>
      <c r="H41" s="47"/>
      <c r="I41" s="47"/>
      <c r="J41" s="47"/>
      <c r="K41" s="47"/>
      <c r="L41" s="47"/>
      <c r="M41" s="47"/>
      <c r="N41" s="47"/>
    </row>
    <row r="42" spans="1:14" x14ac:dyDescent="0.25">
      <c r="A42" s="721"/>
      <c r="B42" s="47">
        <v>40</v>
      </c>
      <c r="C42" s="47"/>
      <c r="D42" s="47"/>
      <c r="E42" s="47"/>
      <c r="F42" s="47"/>
      <c r="G42" s="47"/>
      <c r="H42" s="47"/>
      <c r="I42" s="47"/>
      <c r="J42" s="47"/>
      <c r="K42" s="47"/>
      <c r="L42" s="47"/>
      <c r="M42" s="47"/>
      <c r="N42" s="47"/>
    </row>
    <row r="43" spans="1:14" x14ac:dyDescent="0.25">
      <c r="A43" s="721"/>
      <c r="B43" s="47">
        <v>41</v>
      </c>
      <c r="C43" s="47"/>
      <c r="D43" s="47"/>
      <c r="E43" s="47"/>
      <c r="F43" s="47"/>
      <c r="G43" s="47"/>
      <c r="H43" s="47"/>
      <c r="I43" s="47"/>
      <c r="J43" s="47"/>
      <c r="K43" s="47"/>
      <c r="L43" s="47"/>
      <c r="M43" s="47"/>
      <c r="N43" s="47"/>
    </row>
    <row r="44" spans="1:14" x14ac:dyDescent="0.25">
      <c r="A44" s="721"/>
      <c r="B44" s="48">
        <v>42</v>
      </c>
      <c r="C44" s="47"/>
      <c r="D44" s="47"/>
      <c r="E44" s="47"/>
      <c r="F44" s="47"/>
      <c r="G44" s="47"/>
      <c r="H44" s="47"/>
      <c r="I44" s="47"/>
      <c r="J44" s="47"/>
      <c r="K44" s="47"/>
      <c r="L44" s="47"/>
      <c r="M44" s="47"/>
      <c r="N44" s="47"/>
    </row>
    <row r="45" spans="1:14" x14ac:dyDescent="0.25">
      <c r="A45" s="719" t="s">
        <v>513</v>
      </c>
      <c r="B45" s="12">
        <v>43</v>
      </c>
      <c r="C45" s="12"/>
      <c r="D45" s="12"/>
      <c r="E45" s="12"/>
      <c r="F45" s="12"/>
      <c r="G45" s="12"/>
      <c r="H45" s="12"/>
      <c r="I45" s="12"/>
      <c r="J45" s="12"/>
      <c r="K45" s="12"/>
      <c r="L45" s="12"/>
      <c r="M45" s="12"/>
      <c r="N45" s="12"/>
    </row>
    <row r="46" spans="1:14" x14ac:dyDescent="0.25">
      <c r="A46" s="719"/>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M34" zoomScale="70" zoomScaleNormal="70" workbookViewId="0">
      <selection activeCell="Q30" sqref="A26:AD3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0"/>
      <c r="B1" s="438"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40"/>
      <c r="AB1" s="435" t="s">
        <v>1</v>
      </c>
      <c r="AC1" s="436"/>
      <c r="AD1" s="437"/>
    </row>
    <row r="2" spans="1:30" ht="30.75" customHeight="1" thickBot="1" x14ac:dyDescent="0.3">
      <c r="A2" s="451"/>
      <c r="B2" s="438" t="s">
        <v>2</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3</v>
      </c>
      <c r="AC2" s="442"/>
      <c r="AD2" s="443"/>
    </row>
    <row r="3" spans="1:30" ht="24" customHeight="1" x14ac:dyDescent="0.25">
      <c r="A3" s="451"/>
      <c r="B3" s="355" t="s">
        <v>4</v>
      </c>
      <c r="C3" s="356"/>
      <c r="D3" s="356"/>
      <c r="E3" s="356"/>
      <c r="F3" s="356"/>
      <c r="G3" s="356"/>
      <c r="H3" s="356"/>
      <c r="I3" s="356"/>
      <c r="J3" s="356"/>
      <c r="K3" s="356"/>
      <c r="L3" s="356"/>
      <c r="M3" s="356"/>
      <c r="N3" s="356"/>
      <c r="O3" s="356"/>
      <c r="P3" s="356"/>
      <c r="Q3" s="356"/>
      <c r="R3" s="356"/>
      <c r="S3" s="356"/>
      <c r="T3" s="356"/>
      <c r="U3" s="356"/>
      <c r="V3" s="356"/>
      <c r="W3" s="356"/>
      <c r="X3" s="356"/>
      <c r="Y3" s="356"/>
      <c r="Z3" s="356"/>
      <c r="AA3" s="357"/>
      <c r="AB3" s="441" t="s">
        <v>5</v>
      </c>
      <c r="AC3" s="442"/>
      <c r="AD3" s="443"/>
    </row>
    <row r="4" spans="1:30" ht="21.95" customHeight="1" thickBot="1" x14ac:dyDescent="0.3">
      <c r="A4" s="452"/>
      <c r="B4" s="444"/>
      <c r="C4" s="445"/>
      <c r="D4" s="445"/>
      <c r="E4" s="445"/>
      <c r="F4" s="445"/>
      <c r="G4" s="445"/>
      <c r="H4" s="445"/>
      <c r="I4" s="445"/>
      <c r="J4" s="445"/>
      <c r="K4" s="445"/>
      <c r="L4" s="445"/>
      <c r="M4" s="445"/>
      <c r="N4" s="445"/>
      <c r="O4" s="445"/>
      <c r="P4" s="445"/>
      <c r="Q4" s="445"/>
      <c r="R4" s="445"/>
      <c r="S4" s="445"/>
      <c r="T4" s="445"/>
      <c r="U4" s="445"/>
      <c r="V4" s="445"/>
      <c r="W4" s="445"/>
      <c r="X4" s="445"/>
      <c r="Y4" s="445"/>
      <c r="Z4" s="445"/>
      <c r="AA4" s="446"/>
      <c r="AB4" s="447" t="s">
        <v>6</v>
      </c>
      <c r="AC4" s="448"/>
      <c r="AD4" s="449"/>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4" t="s">
        <v>7</v>
      </c>
      <c r="B7" s="405"/>
      <c r="C7" s="419" t="s">
        <v>8</v>
      </c>
      <c r="D7" s="404" t="s">
        <v>9</v>
      </c>
      <c r="E7" s="422"/>
      <c r="F7" s="422"/>
      <c r="G7" s="422"/>
      <c r="H7" s="405"/>
      <c r="I7" s="425">
        <v>45021</v>
      </c>
      <c r="J7" s="426"/>
      <c r="K7" s="404" t="s">
        <v>10</v>
      </c>
      <c r="L7" s="405"/>
      <c r="M7" s="459" t="s">
        <v>11</v>
      </c>
      <c r="N7" s="460"/>
      <c r="O7" s="453"/>
      <c r="P7" s="454"/>
      <c r="Q7" s="54"/>
      <c r="R7" s="54"/>
      <c r="S7" s="54"/>
      <c r="T7" s="54"/>
      <c r="U7" s="54"/>
      <c r="V7" s="54"/>
      <c r="W7" s="54"/>
      <c r="X7" s="54"/>
      <c r="Y7" s="54"/>
      <c r="Z7" s="55"/>
      <c r="AA7" s="54"/>
      <c r="AB7" s="54"/>
      <c r="AC7" s="60"/>
      <c r="AD7" s="61"/>
    </row>
    <row r="8" spans="1:30" x14ac:dyDescent="0.25">
      <c r="A8" s="406"/>
      <c r="B8" s="407"/>
      <c r="C8" s="420"/>
      <c r="D8" s="406"/>
      <c r="E8" s="423"/>
      <c r="F8" s="423"/>
      <c r="G8" s="423"/>
      <c r="H8" s="407"/>
      <c r="I8" s="427"/>
      <c r="J8" s="428"/>
      <c r="K8" s="406"/>
      <c r="L8" s="407"/>
      <c r="M8" s="455" t="s">
        <v>12</v>
      </c>
      <c r="N8" s="456"/>
      <c r="O8" s="457"/>
      <c r="P8" s="458"/>
      <c r="Q8" s="54"/>
      <c r="R8" s="54"/>
      <c r="S8" s="54"/>
      <c r="T8" s="54"/>
      <c r="U8" s="54"/>
      <c r="V8" s="54"/>
      <c r="W8" s="54"/>
      <c r="X8" s="54"/>
      <c r="Y8" s="54"/>
      <c r="Z8" s="55"/>
      <c r="AA8" s="54"/>
      <c r="AB8" s="54"/>
      <c r="AC8" s="60"/>
      <c r="AD8" s="61"/>
    </row>
    <row r="9" spans="1:30" ht="15.75" thickBot="1" x14ac:dyDescent="0.3">
      <c r="A9" s="408"/>
      <c r="B9" s="409"/>
      <c r="C9" s="421"/>
      <c r="D9" s="408"/>
      <c r="E9" s="424"/>
      <c r="F9" s="424"/>
      <c r="G9" s="424"/>
      <c r="H9" s="409"/>
      <c r="I9" s="429"/>
      <c r="J9" s="430"/>
      <c r="K9" s="408"/>
      <c r="L9" s="409"/>
      <c r="M9" s="431" t="s">
        <v>13</v>
      </c>
      <c r="N9" s="432"/>
      <c r="O9" s="433" t="s">
        <v>14</v>
      </c>
      <c r="P9" s="434"/>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4" t="s">
        <v>15</v>
      </c>
      <c r="B11" s="405"/>
      <c r="C11" s="410" t="s">
        <v>16</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x14ac:dyDescent="0.25">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x14ac:dyDescent="0.3">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89" t="s">
        <v>17</v>
      </c>
      <c r="B15" s="390"/>
      <c r="C15" s="398" t="s">
        <v>18</v>
      </c>
      <c r="D15" s="399"/>
      <c r="E15" s="399"/>
      <c r="F15" s="399"/>
      <c r="G15" s="399"/>
      <c r="H15" s="399"/>
      <c r="I15" s="399"/>
      <c r="J15" s="399"/>
      <c r="K15" s="400"/>
      <c r="L15" s="376" t="s">
        <v>19</v>
      </c>
      <c r="M15" s="377"/>
      <c r="N15" s="377"/>
      <c r="O15" s="377"/>
      <c r="P15" s="377"/>
      <c r="Q15" s="378"/>
      <c r="R15" s="401" t="s">
        <v>20</v>
      </c>
      <c r="S15" s="402"/>
      <c r="T15" s="402"/>
      <c r="U15" s="402"/>
      <c r="V15" s="402"/>
      <c r="W15" s="402"/>
      <c r="X15" s="403"/>
      <c r="Y15" s="376" t="s">
        <v>21</v>
      </c>
      <c r="Z15" s="378"/>
      <c r="AA15" s="385" t="s">
        <v>22</v>
      </c>
      <c r="AB15" s="386"/>
      <c r="AC15" s="386"/>
      <c r="AD15" s="387"/>
    </row>
    <row r="16" spans="1:30" ht="9" customHeight="1" thickBot="1" x14ac:dyDescent="0.3">
      <c r="A16" s="59"/>
      <c r="B16" s="54"/>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73"/>
      <c r="AD16" s="74"/>
    </row>
    <row r="17" spans="1:41" s="76" customFormat="1" ht="37.5" customHeight="1" thickBot="1" x14ac:dyDescent="0.3">
      <c r="A17" s="389" t="s">
        <v>23</v>
      </c>
      <c r="B17" s="390"/>
      <c r="C17" s="391" t="s">
        <v>99</v>
      </c>
      <c r="D17" s="392"/>
      <c r="E17" s="392"/>
      <c r="F17" s="392"/>
      <c r="G17" s="392"/>
      <c r="H17" s="392"/>
      <c r="I17" s="392"/>
      <c r="J17" s="392"/>
      <c r="K17" s="392"/>
      <c r="L17" s="392"/>
      <c r="M17" s="392"/>
      <c r="N17" s="392"/>
      <c r="O17" s="392"/>
      <c r="P17" s="392"/>
      <c r="Q17" s="393"/>
      <c r="R17" s="376" t="s">
        <v>25</v>
      </c>
      <c r="S17" s="377"/>
      <c r="T17" s="377"/>
      <c r="U17" s="377"/>
      <c r="V17" s="378"/>
      <c r="W17" s="394">
        <v>2</v>
      </c>
      <c r="X17" s="395"/>
      <c r="Y17" s="377" t="s">
        <v>26</v>
      </c>
      <c r="Z17" s="377"/>
      <c r="AA17" s="377"/>
      <c r="AB17" s="378"/>
      <c r="AC17" s="396">
        <v>0.15</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6"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82" t="s">
        <v>29</v>
      </c>
      <c r="R20" s="383"/>
      <c r="S20" s="383"/>
      <c r="T20" s="383"/>
      <c r="U20" s="383"/>
      <c r="V20" s="383"/>
      <c r="W20" s="383"/>
      <c r="X20" s="383"/>
      <c r="Y20" s="383"/>
      <c r="Z20" s="383"/>
      <c r="AA20" s="383"/>
      <c r="AB20" s="383"/>
      <c r="AC20" s="383"/>
      <c r="AD20" s="384"/>
      <c r="AE20" s="83"/>
      <c r="AF20" s="83"/>
    </row>
    <row r="21" spans="1:41" ht="32.1" customHeight="1" thickBot="1" x14ac:dyDescent="0.3">
      <c r="A21" s="59"/>
      <c r="B21" s="54"/>
      <c r="C21" s="160" t="s">
        <v>30</v>
      </c>
      <c r="D21" s="161" t="s">
        <v>31</v>
      </c>
      <c r="E21" s="161" t="s">
        <v>8</v>
      </c>
      <c r="F21" s="161" t="s">
        <v>32</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8</v>
      </c>
      <c r="T21" s="161" t="s">
        <v>32</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33" t="s">
        <v>43</v>
      </c>
      <c r="B22" s="338"/>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c r="X22" s="180"/>
      <c r="Y22" s="180"/>
      <c r="Z22" s="180"/>
      <c r="AA22" s="180"/>
      <c r="AB22" s="180"/>
      <c r="AC22" s="180">
        <f>SUM(Q22:AB22)</f>
        <v>317856900</v>
      </c>
      <c r="AD22" s="187"/>
      <c r="AE22" s="3"/>
      <c r="AF22" s="3"/>
    </row>
    <row r="23" spans="1:41" ht="32.1" customHeight="1" x14ac:dyDescent="0.25">
      <c r="A23" s="334" t="s">
        <v>44</v>
      </c>
      <c r="B23" s="341"/>
      <c r="C23" s="177"/>
      <c r="D23" s="176"/>
      <c r="E23" s="176"/>
      <c r="F23" s="176"/>
      <c r="G23" s="176"/>
      <c r="H23" s="176"/>
      <c r="I23" s="176"/>
      <c r="J23" s="176"/>
      <c r="K23" s="176"/>
      <c r="L23" s="176"/>
      <c r="M23" s="176"/>
      <c r="N23" s="176"/>
      <c r="O23" s="176">
        <f>SUM(C23:N23)</f>
        <v>0</v>
      </c>
      <c r="P23" s="195" t="str">
        <f>IFERROR(O23/(SUMIF(C23:N23,"&gt;0",C22:N22))," ")</f>
        <v xml:space="preserve"> </v>
      </c>
      <c r="Q23" s="177">
        <v>218952500</v>
      </c>
      <c r="R23" s="176">
        <v>96900000</v>
      </c>
      <c r="S23" s="176">
        <v>-6125083</v>
      </c>
      <c r="T23" s="176"/>
      <c r="U23" s="176"/>
      <c r="V23" s="176"/>
      <c r="W23" s="176"/>
      <c r="X23" s="176"/>
      <c r="Y23" s="176"/>
      <c r="Z23" s="176"/>
      <c r="AA23" s="176"/>
      <c r="AB23" s="176"/>
      <c r="AC23" s="176">
        <f>SUM(Q23:AB23)</f>
        <v>309727417</v>
      </c>
      <c r="AD23" s="185">
        <f>IFERROR(AC23/(SUMIF(Q23:AB23,"&gt;0",Q22:AB22))," ")</f>
        <v>0.98060777419839962</v>
      </c>
      <c r="AE23" s="3"/>
      <c r="AF23" s="3"/>
    </row>
    <row r="24" spans="1:41" ht="32.1" customHeight="1" x14ac:dyDescent="0.25">
      <c r="A24" s="334" t="s">
        <v>45</v>
      </c>
      <c r="B24" s="341"/>
      <c r="C24" s="177">
        <v>5133518</v>
      </c>
      <c r="D24" s="176">
        <f>1000000+314120</f>
        <v>1314120</v>
      </c>
      <c r="E24" s="176">
        <v>2574687</v>
      </c>
      <c r="F24" s="176">
        <v>10000000</v>
      </c>
      <c r="G24" s="176"/>
      <c r="H24" s="176"/>
      <c r="I24" s="176"/>
      <c r="J24" s="176">
        <v>1650000</v>
      </c>
      <c r="K24" s="176"/>
      <c r="L24" s="176"/>
      <c r="M24" s="176"/>
      <c r="N24" s="176"/>
      <c r="O24" s="267">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 t="shared" si="0"/>
        <v>27312500</v>
      </c>
      <c r="X24" s="176">
        <f t="shared" si="0"/>
        <v>27312500</v>
      </c>
      <c r="Y24" s="176">
        <f t="shared" si="0"/>
        <v>27312500</v>
      </c>
      <c r="Z24" s="176">
        <f t="shared" si="0"/>
        <v>27312500</v>
      </c>
      <c r="AA24" s="176">
        <f t="shared" si="0"/>
        <v>27312500</v>
      </c>
      <c r="AB24" s="176">
        <f>48925000+5700000</f>
        <v>54625000</v>
      </c>
      <c r="AC24" s="176">
        <f>SUM(Q24:AB24)</f>
        <v>317856900</v>
      </c>
      <c r="AD24" s="185"/>
      <c r="AE24" s="3"/>
      <c r="AF24" s="3"/>
    </row>
    <row r="25" spans="1:41" ht="32.1" customHeight="1" thickBot="1" x14ac:dyDescent="0.3">
      <c r="A25" s="365" t="s">
        <v>46</v>
      </c>
      <c r="B25" s="366"/>
      <c r="C25" s="178">
        <v>7599885</v>
      </c>
      <c r="D25" s="179">
        <v>1000000</v>
      </c>
      <c r="E25" s="179">
        <v>422440</v>
      </c>
      <c r="F25" s="179"/>
      <c r="G25" s="179"/>
      <c r="H25" s="179"/>
      <c r="I25" s="179"/>
      <c r="J25" s="179"/>
      <c r="K25" s="179"/>
      <c r="L25" s="179"/>
      <c r="M25" s="179"/>
      <c r="N25" s="179"/>
      <c r="O25" s="179">
        <f>SUM(C25:N25)</f>
        <v>9022325</v>
      </c>
      <c r="P25" s="184">
        <f>IFERROR(O25/(SUMIF(C25:N25,"&gt;0",C24:N24))," ")</f>
        <v>1</v>
      </c>
      <c r="Q25" s="178"/>
      <c r="R25" s="179">
        <v>6439917</v>
      </c>
      <c r="S25" s="179">
        <v>23512500</v>
      </c>
      <c r="T25" s="179"/>
      <c r="U25" s="179"/>
      <c r="V25" s="179"/>
      <c r="W25" s="179"/>
      <c r="X25" s="179"/>
      <c r="Y25" s="179"/>
      <c r="Z25" s="179"/>
      <c r="AA25" s="179"/>
      <c r="AB25" s="179"/>
      <c r="AC25" s="179">
        <f>SUM(Q25:AB25)</f>
        <v>29952417</v>
      </c>
      <c r="AD25" s="186">
        <f>IFERROR(AC25/(SUMIF(Q25:AB25,"&gt;0",Q24:AB24))," ")</f>
        <v>0.70101028611549943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5">
      <c r="A28" s="371" t="s">
        <v>48</v>
      </c>
      <c r="B28" s="373" t="s">
        <v>49</v>
      </c>
      <c r="C28" s="374"/>
      <c r="D28" s="341" t="s">
        <v>50</v>
      </c>
      <c r="E28" s="342"/>
      <c r="F28" s="342"/>
      <c r="G28" s="342"/>
      <c r="H28" s="342"/>
      <c r="I28" s="342"/>
      <c r="J28" s="342"/>
      <c r="K28" s="342"/>
      <c r="L28" s="342"/>
      <c r="M28" s="342"/>
      <c r="N28" s="342"/>
      <c r="O28" s="375"/>
      <c r="P28" s="358" t="s">
        <v>41</v>
      </c>
      <c r="Q28" s="358" t="s">
        <v>51</v>
      </c>
      <c r="R28" s="358"/>
      <c r="S28" s="358"/>
      <c r="T28" s="358"/>
      <c r="U28" s="358"/>
      <c r="V28" s="358"/>
      <c r="W28" s="358"/>
      <c r="X28" s="358"/>
      <c r="Y28" s="358"/>
      <c r="Z28" s="358"/>
      <c r="AA28" s="358"/>
      <c r="AB28" s="358"/>
      <c r="AC28" s="358"/>
      <c r="AD28" s="360"/>
    </row>
    <row r="29" spans="1:41" ht="27" customHeight="1" x14ac:dyDescent="0.25">
      <c r="A29" s="372"/>
      <c r="B29" s="361"/>
      <c r="C29" s="363"/>
      <c r="D29" s="88" t="s">
        <v>30</v>
      </c>
      <c r="E29" s="88" t="s">
        <v>31</v>
      </c>
      <c r="F29" s="88" t="s">
        <v>8</v>
      </c>
      <c r="G29" s="88" t="s">
        <v>32</v>
      </c>
      <c r="H29" s="88" t="s">
        <v>33</v>
      </c>
      <c r="I29" s="88" t="s">
        <v>34</v>
      </c>
      <c r="J29" s="88" t="s">
        <v>35</v>
      </c>
      <c r="K29" s="88" t="s">
        <v>36</v>
      </c>
      <c r="L29" s="88" t="s">
        <v>37</v>
      </c>
      <c r="M29" s="88" t="s">
        <v>38</v>
      </c>
      <c r="N29" s="88" t="s">
        <v>39</v>
      </c>
      <c r="O29" s="88" t="s">
        <v>40</v>
      </c>
      <c r="P29" s="375"/>
      <c r="Q29" s="358"/>
      <c r="R29" s="358"/>
      <c r="S29" s="358"/>
      <c r="T29" s="358"/>
      <c r="U29" s="358"/>
      <c r="V29" s="358"/>
      <c r="W29" s="358"/>
      <c r="X29" s="358"/>
      <c r="Y29" s="358"/>
      <c r="Z29" s="358"/>
      <c r="AA29" s="358"/>
      <c r="AB29" s="358"/>
      <c r="AC29" s="358"/>
      <c r="AD29" s="360"/>
    </row>
    <row r="30" spans="1:41" ht="54.75" customHeight="1" thickBot="1" x14ac:dyDescent="0.3">
      <c r="A30" s="85" t="str">
        <f>C17</f>
        <v>4 - Realizar el seguimiento de 2 Políticas Públicas lideradas por la Secretaría Distrital de la Mujer</v>
      </c>
      <c r="B30" s="351" t="s">
        <v>52</v>
      </c>
      <c r="C30" s="352"/>
      <c r="D30" s="89"/>
      <c r="E30" s="89"/>
      <c r="F30" s="89"/>
      <c r="G30" s="89"/>
      <c r="H30" s="89"/>
      <c r="I30" s="89"/>
      <c r="J30" s="89"/>
      <c r="K30" s="89"/>
      <c r="L30" s="89"/>
      <c r="M30" s="89"/>
      <c r="N30" s="89"/>
      <c r="O30" s="89"/>
      <c r="P30" s="86">
        <f>SUM(D30:O30)</f>
        <v>0</v>
      </c>
      <c r="Q30" s="353"/>
      <c r="R30" s="353"/>
      <c r="S30" s="353"/>
      <c r="T30" s="353"/>
      <c r="U30" s="353"/>
      <c r="V30" s="353"/>
      <c r="W30" s="353"/>
      <c r="X30" s="353"/>
      <c r="Y30" s="353"/>
      <c r="Z30" s="353"/>
      <c r="AA30" s="353"/>
      <c r="AB30" s="353"/>
      <c r="AC30" s="353"/>
      <c r="AD30" s="354"/>
    </row>
    <row r="31" spans="1:41" ht="45" customHeight="1" x14ac:dyDescent="0.25">
      <c r="A31" s="355" t="s">
        <v>53</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7"/>
    </row>
    <row r="32" spans="1:41" ht="23.1" customHeight="1" x14ac:dyDescent="0.25">
      <c r="A32" s="334" t="s">
        <v>54</v>
      </c>
      <c r="B32" s="358" t="s">
        <v>55</v>
      </c>
      <c r="C32" s="358" t="s">
        <v>49</v>
      </c>
      <c r="D32" s="358" t="s">
        <v>56</v>
      </c>
      <c r="E32" s="358"/>
      <c r="F32" s="358"/>
      <c r="G32" s="358"/>
      <c r="H32" s="358"/>
      <c r="I32" s="358"/>
      <c r="J32" s="358"/>
      <c r="K32" s="358"/>
      <c r="L32" s="358"/>
      <c r="M32" s="358"/>
      <c r="N32" s="358"/>
      <c r="O32" s="358"/>
      <c r="P32" s="358"/>
      <c r="Q32" s="358" t="s">
        <v>57</v>
      </c>
      <c r="R32" s="358"/>
      <c r="S32" s="358"/>
      <c r="T32" s="358"/>
      <c r="U32" s="358"/>
      <c r="V32" s="358"/>
      <c r="W32" s="358"/>
      <c r="X32" s="358"/>
      <c r="Y32" s="358"/>
      <c r="Z32" s="358"/>
      <c r="AA32" s="358"/>
      <c r="AB32" s="358"/>
      <c r="AC32" s="358"/>
      <c r="AD32" s="360"/>
      <c r="AG32" s="87"/>
      <c r="AH32" s="87"/>
      <c r="AI32" s="87"/>
      <c r="AJ32" s="87"/>
      <c r="AK32" s="87"/>
      <c r="AL32" s="87"/>
      <c r="AM32" s="87"/>
      <c r="AN32" s="87"/>
      <c r="AO32" s="87"/>
    </row>
    <row r="33" spans="1:41" ht="27" customHeight="1" x14ac:dyDescent="0.25">
      <c r="A33" s="334"/>
      <c r="B33" s="358"/>
      <c r="C33" s="359"/>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358" t="s">
        <v>58</v>
      </c>
      <c r="R33" s="358"/>
      <c r="S33" s="358"/>
      <c r="T33" s="358" t="s">
        <v>59</v>
      </c>
      <c r="U33" s="358"/>
      <c r="V33" s="358"/>
      <c r="W33" s="361" t="s">
        <v>60</v>
      </c>
      <c r="X33" s="362"/>
      <c r="Y33" s="362"/>
      <c r="Z33" s="363"/>
      <c r="AA33" s="361" t="s">
        <v>61</v>
      </c>
      <c r="AB33" s="362"/>
      <c r="AC33" s="362"/>
      <c r="AD33" s="364"/>
      <c r="AG33" s="87"/>
      <c r="AH33" s="87"/>
      <c r="AI33" s="87"/>
      <c r="AJ33" s="87"/>
      <c r="AK33" s="87"/>
      <c r="AL33" s="87"/>
      <c r="AM33" s="87"/>
      <c r="AN33" s="87"/>
      <c r="AO33" s="87"/>
    </row>
    <row r="34" spans="1:41" ht="45" customHeight="1" x14ac:dyDescent="0.25">
      <c r="A34" s="499" t="str">
        <f>A30</f>
        <v>4 - Realizar el seguimiento de 2 Políticas Públicas lideradas por la Secretaría Distrital de la Mujer</v>
      </c>
      <c r="B34" s="481">
        <v>0.15</v>
      </c>
      <c r="C34" s="239" t="s">
        <v>62</v>
      </c>
      <c r="D34" s="240">
        <v>2</v>
      </c>
      <c r="E34" s="240">
        <v>2</v>
      </c>
      <c r="F34" s="240">
        <v>2</v>
      </c>
      <c r="G34" s="240">
        <v>2</v>
      </c>
      <c r="H34" s="240">
        <v>2</v>
      </c>
      <c r="I34" s="240">
        <v>2</v>
      </c>
      <c r="J34" s="240">
        <v>2</v>
      </c>
      <c r="K34" s="240">
        <v>2</v>
      </c>
      <c r="L34" s="240">
        <v>2</v>
      </c>
      <c r="M34" s="240">
        <v>2</v>
      </c>
      <c r="N34" s="240">
        <v>2</v>
      </c>
      <c r="O34" s="240">
        <v>2</v>
      </c>
      <c r="P34" s="241">
        <v>2</v>
      </c>
      <c r="Q34" s="501" t="s">
        <v>521</v>
      </c>
      <c r="R34" s="502"/>
      <c r="S34" s="503"/>
      <c r="T34" s="507" t="s">
        <v>522</v>
      </c>
      <c r="U34" s="508"/>
      <c r="V34" s="509"/>
      <c r="W34" s="491" t="s">
        <v>63</v>
      </c>
      <c r="X34" s="492"/>
      <c r="Y34" s="492"/>
      <c r="Z34" s="493"/>
      <c r="AA34" s="491" t="s">
        <v>100</v>
      </c>
      <c r="AB34" s="492"/>
      <c r="AC34" s="492"/>
      <c r="AD34" s="497"/>
      <c r="AG34" s="87"/>
      <c r="AH34" s="87"/>
      <c r="AI34" s="87"/>
      <c r="AJ34" s="87"/>
      <c r="AK34" s="87"/>
      <c r="AL34" s="87"/>
      <c r="AM34" s="87"/>
      <c r="AN34" s="87"/>
      <c r="AO34" s="87"/>
    </row>
    <row r="35" spans="1:41" ht="129" customHeight="1" x14ac:dyDescent="0.25">
      <c r="A35" s="500"/>
      <c r="B35" s="482"/>
      <c r="C35" s="242" t="s">
        <v>65</v>
      </c>
      <c r="D35" s="260">
        <v>2</v>
      </c>
      <c r="E35" s="260">
        <v>2</v>
      </c>
      <c r="F35" s="260">
        <v>2</v>
      </c>
      <c r="G35" s="244"/>
      <c r="H35" s="244"/>
      <c r="I35" s="244"/>
      <c r="J35" s="244"/>
      <c r="K35" s="244"/>
      <c r="L35" s="244"/>
      <c r="M35" s="244"/>
      <c r="N35" s="244"/>
      <c r="O35" s="244"/>
      <c r="P35" s="245"/>
      <c r="Q35" s="504"/>
      <c r="R35" s="505"/>
      <c r="S35" s="506"/>
      <c r="T35" s="510"/>
      <c r="U35" s="511"/>
      <c r="V35" s="512"/>
      <c r="W35" s="494"/>
      <c r="X35" s="495"/>
      <c r="Y35" s="495"/>
      <c r="Z35" s="496"/>
      <c r="AA35" s="494"/>
      <c r="AB35" s="495"/>
      <c r="AC35" s="495"/>
      <c r="AD35" s="498"/>
      <c r="AE35" s="49"/>
      <c r="AG35" s="87"/>
      <c r="AH35" s="87"/>
      <c r="AI35" s="87"/>
      <c r="AJ35" s="87"/>
      <c r="AK35" s="87"/>
      <c r="AL35" s="87"/>
      <c r="AM35" s="87"/>
      <c r="AN35" s="87"/>
      <c r="AO35" s="87"/>
    </row>
    <row r="36" spans="1:41" ht="26.1" customHeight="1" x14ac:dyDescent="0.25">
      <c r="A36" s="470" t="s">
        <v>66</v>
      </c>
      <c r="B36" s="472" t="s">
        <v>67</v>
      </c>
      <c r="C36" s="474" t="s">
        <v>68</v>
      </c>
      <c r="D36" s="474"/>
      <c r="E36" s="474"/>
      <c r="F36" s="474"/>
      <c r="G36" s="474"/>
      <c r="H36" s="474"/>
      <c r="I36" s="474"/>
      <c r="J36" s="474"/>
      <c r="K36" s="474"/>
      <c r="L36" s="474"/>
      <c r="M36" s="474"/>
      <c r="N36" s="474"/>
      <c r="O36" s="474"/>
      <c r="P36" s="474"/>
      <c r="Q36" s="475" t="s">
        <v>69</v>
      </c>
      <c r="R36" s="476"/>
      <c r="S36" s="476"/>
      <c r="T36" s="476"/>
      <c r="U36" s="476"/>
      <c r="V36" s="476"/>
      <c r="W36" s="476"/>
      <c r="X36" s="476"/>
      <c r="Y36" s="476"/>
      <c r="Z36" s="476"/>
      <c r="AA36" s="476"/>
      <c r="AB36" s="476"/>
      <c r="AC36" s="476"/>
      <c r="AD36" s="477"/>
      <c r="AG36" s="87"/>
      <c r="AH36" s="87"/>
      <c r="AI36" s="87"/>
      <c r="AJ36" s="87"/>
      <c r="AK36" s="87"/>
      <c r="AL36" s="87"/>
      <c r="AM36" s="87"/>
      <c r="AN36" s="87"/>
      <c r="AO36" s="87"/>
    </row>
    <row r="37" spans="1:41" ht="26.1" customHeight="1" x14ac:dyDescent="0.25">
      <c r="A37" s="471"/>
      <c r="B37" s="473"/>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78" t="s">
        <v>84</v>
      </c>
      <c r="R37" s="479"/>
      <c r="S37" s="479"/>
      <c r="T37" s="479"/>
      <c r="U37" s="479"/>
      <c r="V37" s="479"/>
      <c r="W37" s="479"/>
      <c r="X37" s="479"/>
      <c r="Y37" s="479"/>
      <c r="Z37" s="479"/>
      <c r="AA37" s="479"/>
      <c r="AB37" s="479"/>
      <c r="AC37" s="479"/>
      <c r="AD37" s="480"/>
      <c r="AG37" s="94"/>
      <c r="AH37" s="94"/>
      <c r="AI37" s="94"/>
      <c r="AJ37" s="94"/>
      <c r="AK37" s="94"/>
      <c r="AL37" s="94"/>
      <c r="AM37" s="94"/>
      <c r="AN37" s="94"/>
      <c r="AO37" s="94"/>
    </row>
    <row r="38" spans="1:41" ht="89.25" customHeight="1" x14ac:dyDescent="0.25">
      <c r="A38" s="483" t="s">
        <v>101</v>
      </c>
      <c r="B38" s="485">
        <v>8</v>
      </c>
      <c r="C38" s="239" t="s">
        <v>62</v>
      </c>
      <c r="D38" s="247">
        <v>0.05</v>
      </c>
      <c r="E38" s="247">
        <v>0.08</v>
      </c>
      <c r="F38" s="247">
        <v>0.08</v>
      </c>
      <c r="G38" s="247">
        <v>0.09</v>
      </c>
      <c r="H38" s="247">
        <v>0.08</v>
      </c>
      <c r="I38" s="247">
        <v>0.08</v>
      </c>
      <c r="J38" s="247">
        <v>0.09</v>
      </c>
      <c r="K38" s="247">
        <v>0.09</v>
      </c>
      <c r="L38" s="247">
        <v>0.09</v>
      </c>
      <c r="M38" s="247">
        <v>0.09</v>
      </c>
      <c r="N38" s="247">
        <v>0.09</v>
      </c>
      <c r="O38" s="247">
        <v>0.09</v>
      </c>
      <c r="P38" s="248">
        <f>SUM(D38:O38)</f>
        <v>0.99999999999999989</v>
      </c>
      <c r="Q38" s="487" t="s">
        <v>519</v>
      </c>
      <c r="R38" s="465"/>
      <c r="S38" s="465"/>
      <c r="T38" s="465"/>
      <c r="U38" s="465"/>
      <c r="V38" s="465"/>
      <c r="W38" s="465"/>
      <c r="X38" s="465"/>
      <c r="Y38" s="465"/>
      <c r="Z38" s="465"/>
      <c r="AA38" s="465"/>
      <c r="AB38" s="465"/>
      <c r="AC38" s="465"/>
      <c r="AD38" s="466"/>
      <c r="AE38" s="97"/>
      <c r="AG38" s="98"/>
      <c r="AH38" s="98"/>
      <c r="AI38" s="98"/>
      <c r="AJ38" s="98"/>
      <c r="AK38" s="98"/>
      <c r="AL38" s="98"/>
      <c r="AM38" s="98"/>
      <c r="AN38" s="98"/>
      <c r="AO38" s="98"/>
    </row>
    <row r="39" spans="1:41" ht="122.25" customHeight="1" x14ac:dyDescent="0.25">
      <c r="A39" s="484"/>
      <c r="B39" s="486"/>
      <c r="C39" s="249" t="s">
        <v>65</v>
      </c>
      <c r="D39" s="250">
        <v>0.05</v>
      </c>
      <c r="E39" s="250">
        <v>0.08</v>
      </c>
      <c r="F39" s="250">
        <v>0.08</v>
      </c>
      <c r="G39" s="250"/>
      <c r="H39" s="250"/>
      <c r="I39" s="250"/>
      <c r="J39" s="250"/>
      <c r="K39" s="250"/>
      <c r="L39" s="250"/>
      <c r="M39" s="250"/>
      <c r="N39" s="250"/>
      <c r="O39" s="250"/>
      <c r="P39" s="251">
        <f>SUM(D39:O39)</f>
        <v>0.21000000000000002</v>
      </c>
      <c r="Q39" s="488"/>
      <c r="R39" s="489"/>
      <c r="S39" s="489"/>
      <c r="T39" s="489"/>
      <c r="U39" s="489"/>
      <c r="V39" s="489"/>
      <c r="W39" s="489"/>
      <c r="X39" s="489"/>
      <c r="Y39" s="489"/>
      <c r="Z39" s="489"/>
      <c r="AA39" s="489"/>
      <c r="AB39" s="489"/>
      <c r="AC39" s="489"/>
      <c r="AD39" s="490"/>
      <c r="AE39" s="97"/>
    </row>
    <row r="40" spans="1:41" ht="92.25" customHeight="1" x14ac:dyDescent="0.25">
      <c r="A40" s="461" t="s">
        <v>102</v>
      </c>
      <c r="B40" s="463">
        <v>7</v>
      </c>
      <c r="C40" s="252" t="s">
        <v>62</v>
      </c>
      <c r="D40" s="247">
        <v>0.05</v>
      </c>
      <c r="E40" s="247">
        <v>0.08</v>
      </c>
      <c r="F40" s="247">
        <v>0.08</v>
      </c>
      <c r="G40" s="247">
        <v>0.09</v>
      </c>
      <c r="H40" s="247">
        <v>0.08</v>
      </c>
      <c r="I40" s="247">
        <v>0.08</v>
      </c>
      <c r="J40" s="247">
        <v>0.09</v>
      </c>
      <c r="K40" s="247">
        <v>0.09</v>
      </c>
      <c r="L40" s="247">
        <v>0.09</v>
      </c>
      <c r="M40" s="247">
        <v>0.09</v>
      </c>
      <c r="N40" s="247">
        <v>0.09</v>
      </c>
      <c r="O40" s="247">
        <v>0.09</v>
      </c>
      <c r="P40" s="251">
        <f>SUM(D40:O40)</f>
        <v>0.99999999999999989</v>
      </c>
      <c r="Q40" s="318" t="s">
        <v>520</v>
      </c>
      <c r="R40" s="465"/>
      <c r="S40" s="465"/>
      <c r="T40" s="465"/>
      <c r="U40" s="465"/>
      <c r="V40" s="465"/>
      <c r="W40" s="465"/>
      <c r="X40" s="465"/>
      <c r="Y40" s="465"/>
      <c r="Z40" s="465"/>
      <c r="AA40" s="465"/>
      <c r="AB40" s="465"/>
      <c r="AC40" s="465"/>
      <c r="AD40" s="466"/>
      <c r="AE40" s="97"/>
    </row>
    <row r="41" spans="1:41" ht="66.75" customHeight="1" thickBot="1" x14ac:dyDescent="0.3">
      <c r="A41" s="462"/>
      <c r="B41" s="464"/>
      <c r="C41" s="242" t="s">
        <v>65</v>
      </c>
      <c r="D41" s="256">
        <v>0.05</v>
      </c>
      <c r="E41" s="256">
        <v>0.08</v>
      </c>
      <c r="F41" s="256">
        <v>0.08</v>
      </c>
      <c r="G41" s="256"/>
      <c r="H41" s="256"/>
      <c r="I41" s="256"/>
      <c r="J41" s="256"/>
      <c r="K41" s="256"/>
      <c r="L41" s="257"/>
      <c r="M41" s="257"/>
      <c r="N41" s="257"/>
      <c r="O41" s="257"/>
      <c r="P41" s="258">
        <f>SUM(D41:O41)</f>
        <v>0.21000000000000002</v>
      </c>
      <c r="Q41" s="467"/>
      <c r="R41" s="468"/>
      <c r="S41" s="468"/>
      <c r="T41" s="468"/>
      <c r="U41" s="468"/>
      <c r="V41" s="468"/>
      <c r="W41" s="468"/>
      <c r="X41" s="468"/>
      <c r="Y41" s="468"/>
      <c r="Z41" s="468"/>
      <c r="AA41" s="468"/>
      <c r="AB41" s="468"/>
      <c r="AC41" s="468"/>
      <c r="AD41" s="469"/>
      <c r="AE41" s="97"/>
    </row>
    <row r="42" spans="1:41" ht="28.5" customHeight="1" x14ac:dyDescent="0.25">
      <c r="A42" s="259" t="s">
        <v>98</v>
      </c>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row>
    <row r="43" spans="1:41" ht="66.75" customHeight="1" x14ac:dyDescent="0.25"/>
  </sheetData>
  <mergeCells count="76">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A32:A33"/>
    <mergeCell ref="B32:B33"/>
    <mergeCell ref="C32:C33"/>
    <mergeCell ref="D32:P32"/>
    <mergeCell ref="Q32:AD32"/>
    <mergeCell ref="Q33:S33"/>
    <mergeCell ref="T33:V33"/>
    <mergeCell ref="W33:Z33"/>
    <mergeCell ref="AA33:AD33"/>
    <mergeCell ref="B34:B35"/>
    <mergeCell ref="A38:A39"/>
    <mergeCell ref="B38:B39"/>
    <mergeCell ref="Q38:AD39"/>
    <mergeCell ref="W34:Z35"/>
    <mergeCell ref="AA34:AD35"/>
    <mergeCell ref="A34:A35"/>
    <mergeCell ref="Q34:S35"/>
    <mergeCell ref="T34:V35"/>
    <mergeCell ref="A40:A41"/>
    <mergeCell ref="B40:B41"/>
    <mergeCell ref="Q40:AD41"/>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41 T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M34" zoomScale="70" zoomScaleNormal="70" workbookViewId="0">
      <selection activeCell="Q34" sqref="Q34:V35"/>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59" customWidth="1"/>
    <col min="7" max="14" width="20.7109375" style="50" customWidth="1"/>
    <col min="15" max="15" width="16.140625" style="50" customWidth="1"/>
    <col min="16" max="18" width="18.140625" style="50" customWidth="1"/>
    <col min="19" max="19" width="19.42578125" style="50" customWidth="1"/>
    <col min="20" max="21" width="18.140625" style="50" customWidth="1"/>
    <col min="22" max="22" width="23.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0"/>
      <c r="B1" s="438"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40"/>
      <c r="AB1" s="435" t="s">
        <v>1</v>
      </c>
      <c r="AC1" s="436"/>
      <c r="AD1" s="437"/>
    </row>
    <row r="2" spans="1:30" ht="30.75" customHeight="1" thickBot="1" x14ac:dyDescent="0.3">
      <c r="A2" s="451"/>
      <c r="B2" s="438" t="s">
        <v>2</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3</v>
      </c>
      <c r="AC2" s="442"/>
      <c r="AD2" s="443"/>
    </row>
    <row r="3" spans="1:30" ht="24" customHeight="1" x14ac:dyDescent="0.25">
      <c r="A3" s="451"/>
      <c r="B3" s="355" t="s">
        <v>4</v>
      </c>
      <c r="C3" s="356"/>
      <c r="D3" s="356"/>
      <c r="E3" s="356"/>
      <c r="F3" s="356"/>
      <c r="G3" s="356"/>
      <c r="H3" s="356"/>
      <c r="I3" s="356"/>
      <c r="J3" s="356"/>
      <c r="K3" s="356"/>
      <c r="L3" s="356"/>
      <c r="M3" s="356"/>
      <c r="N3" s="356"/>
      <c r="O3" s="356"/>
      <c r="P3" s="356"/>
      <c r="Q3" s="356"/>
      <c r="R3" s="356"/>
      <c r="S3" s="356"/>
      <c r="T3" s="356"/>
      <c r="U3" s="356"/>
      <c r="V3" s="356"/>
      <c r="W3" s="356"/>
      <c r="X3" s="356"/>
      <c r="Y3" s="356"/>
      <c r="Z3" s="356"/>
      <c r="AA3" s="357"/>
      <c r="AB3" s="441" t="s">
        <v>5</v>
      </c>
      <c r="AC3" s="442"/>
      <c r="AD3" s="443"/>
    </row>
    <row r="4" spans="1:30" ht="21.95" customHeight="1" thickBot="1" x14ac:dyDescent="0.3">
      <c r="A4" s="452"/>
      <c r="B4" s="444"/>
      <c r="C4" s="445"/>
      <c r="D4" s="445"/>
      <c r="E4" s="445"/>
      <c r="F4" s="445"/>
      <c r="G4" s="445"/>
      <c r="H4" s="445"/>
      <c r="I4" s="445"/>
      <c r="J4" s="445"/>
      <c r="K4" s="445"/>
      <c r="L4" s="445"/>
      <c r="M4" s="445"/>
      <c r="N4" s="445"/>
      <c r="O4" s="445"/>
      <c r="P4" s="445"/>
      <c r="Q4" s="445"/>
      <c r="R4" s="445"/>
      <c r="S4" s="445"/>
      <c r="T4" s="445"/>
      <c r="U4" s="445"/>
      <c r="V4" s="445"/>
      <c r="W4" s="445"/>
      <c r="X4" s="445"/>
      <c r="Y4" s="445"/>
      <c r="Z4" s="445"/>
      <c r="AA4" s="446"/>
      <c r="AB4" s="447" t="s">
        <v>6</v>
      </c>
      <c r="AC4" s="448"/>
      <c r="AD4" s="449"/>
    </row>
    <row r="5" spans="1:30" ht="9" customHeight="1" thickBot="1" x14ac:dyDescent="0.3">
      <c r="A5" s="51"/>
      <c r="B5" s="205"/>
      <c r="C5" s="206"/>
      <c r="D5" s="54"/>
      <c r="E5" s="54"/>
      <c r="F5" s="287"/>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87"/>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4" t="s">
        <v>7</v>
      </c>
      <c r="B7" s="405"/>
      <c r="C7" s="419" t="s">
        <v>8</v>
      </c>
      <c r="D7" s="404" t="s">
        <v>9</v>
      </c>
      <c r="E7" s="422"/>
      <c r="F7" s="422"/>
      <c r="G7" s="422"/>
      <c r="H7" s="405"/>
      <c r="I7" s="425">
        <v>45021</v>
      </c>
      <c r="J7" s="426"/>
      <c r="K7" s="404" t="s">
        <v>10</v>
      </c>
      <c r="L7" s="405"/>
      <c r="M7" s="459" t="s">
        <v>11</v>
      </c>
      <c r="N7" s="460"/>
      <c r="O7" s="453"/>
      <c r="P7" s="454"/>
      <c r="Q7" s="54"/>
      <c r="R7" s="54"/>
      <c r="S7" s="54"/>
      <c r="T7" s="54"/>
      <c r="U7" s="54"/>
      <c r="V7" s="54"/>
      <c r="W7" s="54"/>
      <c r="X7" s="54"/>
      <c r="Y7" s="54"/>
      <c r="Z7" s="55"/>
      <c r="AA7" s="54"/>
      <c r="AB7" s="54"/>
      <c r="AC7" s="60"/>
      <c r="AD7" s="61"/>
    </row>
    <row r="8" spans="1:30" x14ac:dyDescent="0.25">
      <c r="A8" s="406"/>
      <c r="B8" s="407"/>
      <c r="C8" s="420"/>
      <c r="D8" s="406"/>
      <c r="E8" s="423"/>
      <c r="F8" s="423"/>
      <c r="G8" s="423"/>
      <c r="H8" s="407"/>
      <c r="I8" s="427"/>
      <c r="J8" s="428"/>
      <c r="K8" s="406"/>
      <c r="L8" s="407"/>
      <c r="M8" s="455" t="s">
        <v>12</v>
      </c>
      <c r="N8" s="456"/>
      <c r="O8" s="457"/>
      <c r="P8" s="458"/>
      <c r="Q8" s="54"/>
      <c r="R8" s="54"/>
      <c r="S8" s="54"/>
      <c r="T8" s="54"/>
      <c r="U8" s="54"/>
      <c r="V8" s="54"/>
      <c r="W8" s="54"/>
      <c r="X8" s="54"/>
      <c r="Y8" s="54"/>
      <c r="Z8" s="55"/>
      <c r="AA8" s="54"/>
      <c r="AB8" s="54"/>
      <c r="AC8" s="60"/>
      <c r="AD8" s="61"/>
    </row>
    <row r="9" spans="1:30" ht="15.75" thickBot="1" x14ac:dyDescent="0.3">
      <c r="A9" s="408"/>
      <c r="B9" s="409"/>
      <c r="C9" s="421"/>
      <c r="D9" s="408"/>
      <c r="E9" s="424"/>
      <c r="F9" s="424"/>
      <c r="G9" s="424"/>
      <c r="H9" s="409"/>
      <c r="I9" s="429"/>
      <c r="J9" s="430"/>
      <c r="K9" s="408"/>
      <c r="L9" s="409"/>
      <c r="M9" s="431" t="s">
        <v>13</v>
      </c>
      <c r="N9" s="432"/>
      <c r="O9" s="433" t="s">
        <v>14</v>
      </c>
      <c r="P9" s="434"/>
      <c r="Q9" s="54"/>
      <c r="R9" s="54"/>
      <c r="S9" s="54"/>
      <c r="T9" s="54"/>
      <c r="U9" s="54"/>
      <c r="V9" s="54"/>
      <c r="W9" s="54"/>
      <c r="X9" s="54"/>
      <c r="Y9" s="54"/>
      <c r="Z9" s="55"/>
      <c r="AA9" s="54"/>
      <c r="AB9" s="54"/>
      <c r="AC9" s="60"/>
      <c r="AD9" s="61"/>
    </row>
    <row r="10" spans="1:30" ht="15" customHeight="1" thickBot="1" x14ac:dyDescent="0.3">
      <c r="A10" s="171"/>
      <c r="B10" s="172"/>
      <c r="C10" s="172"/>
      <c r="D10" s="65"/>
      <c r="E10" s="65"/>
      <c r="F10" s="288"/>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4" t="s">
        <v>15</v>
      </c>
      <c r="B11" s="405"/>
      <c r="C11" s="410" t="s">
        <v>16</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x14ac:dyDescent="0.25">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x14ac:dyDescent="0.3">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x14ac:dyDescent="0.3">
      <c r="A14" s="67"/>
      <c r="B14" s="68"/>
      <c r="C14" s="69"/>
      <c r="D14" s="69"/>
      <c r="E14" s="69"/>
      <c r="F14" s="28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89" t="s">
        <v>17</v>
      </c>
      <c r="B15" s="390"/>
      <c r="C15" s="398" t="s">
        <v>18</v>
      </c>
      <c r="D15" s="399"/>
      <c r="E15" s="399"/>
      <c r="F15" s="399"/>
      <c r="G15" s="399"/>
      <c r="H15" s="399"/>
      <c r="I15" s="399"/>
      <c r="J15" s="399"/>
      <c r="K15" s="400"/>
      <c r="L15" s="376" t="s">
        <v>19</v>
      </c>
      <c r="M15" s="377"/>
      <c r="N15" s="377"/>
      <c r="O15" s="377"/>
      <c r="P15" s="377"/>
      <c r="Q15" s="378"/>
      <c r="R15" s="401" t="s">
        <v>20</v>
      </c>
      <c r="S15" s="402"/>
      <c r="T15" s="402"/>
      <c r="U15" s="402"/>
      <c r="V15" s="402"/>
      <c r="W15" s="402"/>
      <c r="X15" s="403"/>
      <c r="Y15" s="376" t="s">
        <v>21</v>
      </c>
      <c r="Z15" s="378"/>
      <c r="AA15" s="385" t="s">
        <v>22</v>
      </c>
      <c r="AB15" s="386"/>
      <c r="AC15" s="386"/>
      <c r="AD15" s="387"/>
    </row>
    <row r="16" spans="1:30" ht="9" customHeight="1" thickBot="1" x14ac:dyDescent="0.3">
      <c r="A16" s="59"/>
      <c r="B16" s="54"/>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73"/>
      <c r="AD16" s="74"/>
    </row>
    <row r="17" spans="1:41" s="76" customFormat="1" ht="37.5" customHeight="1" thickBot="1" x14ac:dyDescent="0.3">
      <c r="A17" s="389" t="s">
        <v>23</v>
      </c>
      <c r="B17" s="390"/>
      <c r="C17" s="391" t="s">
        <v>103</v>
      </c>
      <c r="D17" s="392"/>
      <c r="E17" s="392"/>
      <c r="F17" s="392"/>
      <c r="G17" s="392"/>
      <c r="H17" s="392"/>
      <c r="I17" s="392"/>
      <c r="J17" s="392"/>
      <c r="K17" s="392"/>
      <c r="L17" s="392"/>
      <c r="M17" s="392"/>
      <c r="N17" s="392"/>
      <c r="O17" s="392"/>
      <c r="P17" s="392"/>
      <c r="Q17" s="393"/>
      <c r="R17" s="376" t="s">
        <v>25</v>
      </c>
      <c r="S17" s="377"/>
      <c r="T17" s="377"/>
      <c r="U17" s="377"/>
      <c r="V17" s="378"/>
      <c r="W17" s="549">
        <v>1</v>
      </c>
      <c r="X17" s="550"/>
      <c r="Y17" s="377" t="s">
        <v>26</v>
      </c>
      <c r="Z17" s="377"/>
      <c r="AA17" s="377"/>
      <c r="AB17" s="378"/>
      <c r="AC17" s="396">
        <v>0.2</v>
      </c>
      <c r="AD17" s="397"/>
    </row>
    <row r="18" spans="1:41" ht="16.5" customHeight="1" thickBot="1" x14ac:dyDescent="0.3">
      <c r="A18" s="77"/>
      <c r="B18" s="78"/>
      <c r="C18" s="78"/>
      <c r="D18" s="78"/>
      <c r="E18" s="78"/>
      <c r="F18" s="290"/>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6"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82" t="s">
        <v>29</v>
      </c>
      <c r="R20" s="383"/>
      <c r="S20" s="383"/>
      <c r="T20" s="383"/>
      <c r="U20" s="383"/>
      <c r="V20" s="383"/>
      <c r="W20" s="383"/>
      <c r="X20" s="383"/>
      <c r="Y20" s="383"/>
      <c r="Z20" s="383"/>
      <c r="AA20" s="383"/>
      <c r="AB20" s="383"/>
      <c r="AC20" s="383"/>
      <c r="AD20" s="384"/>
      <c r="AE20" s="83"/>
      <c r="AF20" s="83"/>
    </row>
    <row r="21" spans="1:41" ht="32.1" customHeight="1" thickBot="1" x14ac:dyDescent="0.3">
      <c r="A21" s="59"/>
      <c r="B21" s="54"/>
      <c r="C21" s="160" t="s">
        <v>30</v>
      </c>
      <c r="D21" s="161" t="s">
        <v>31</v>
      </c>
      <c r="E21" s="161" t="s">
        <v>8</v>
      </c>
      <c r="F21" s="291" t="s">
        <v>32</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8</v>
      </c>
      <c r="T21" s="161" t="s">
        <v>32</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33" t="s">
        <v>43</v>
      </c>
      <c r="B22" s="338"/>
      <c r="C22" s="268">
        <v>4417174</v>
      </c>
      <c r="D22" s="180"/>
      <c r="E22" s="180"/>
      <c r="F22" s="292"/>
      <c r="G22" s="180"/>
      <c r="H22" s="180"/>
      <c r="I22" s="180"/>
      <c r="J22" s="180"/>
      <c r="K22" s="180"/>
      <c r="L22" s="180"/>
      <c r="M22" s="180"/>
      <c r="N22" s="180"/>
      <c r="O22" s="269">
        <f>SUM(C22:N22)</f>
        <v>4417174</v>
      </c>
      <c r="P22" s="183"/>
      <c r="Q22" s="182">
        <v>76410000</v>
      </c>
      <c r="R22" s="180">
        <v>515515000</v>
      </c>
      <c r="S22" s="180"/>
      <c r="T22" s="180"/>
      <c r="U22" s="180">
        <v>3674732</v>
      </c>
      <c r="V22" s="180"/>
      <c r="W22" s="180"/>
      <c r="X22" s="180"/>
      <c r="Y22" s="180"/>
      <c r="Z22" s="180"/>
      <c r="AA22" s="180"/>
      <c r="AB22" s="180"/>
      <c r="AC22" s="180">
        <f>SUM(Q22:AB22)</f>
        <v>595599732</v>
      </c>
      <c r="AD22" s="187"/>
      <c r="AE22" s="3"/>
      <c r="AF22" s="3"/>
    </row>
    <row r="23" spans="1:41" ht="32.1" customHeight="1" x14ac:dyDescent="0.25">
      <c r="A23" s="334" t="s">
        <v>44</v>
      </c>
      <c r="B23" s="341"/>
      <c r="C23" s="177"/>
      <c r="D23" s="176"/>
      <c r="E23" s="176"/>
      <c r="F23" s="293"/>
      <c r="G23" s="176"/>
      <c r="H23" s="176"/>
      <c r="I23" s="176"/>
      <c r="J23" s="176"/>
      <c r="K23" s="176"/>
      <c r="L23" s="176"/>
      <c r="M23" s="176"/>
      <c r="N23" s="176"/>
      <c r="O23" s="267">
        <f>SUM(C23:N23)</f>
        <v>0</v>
      </c>
      <c r="P23" s="195" t="str">
        <f>IFERROR(O23/(SUMIF(C23:N23,"&gt;0",C22:N22))," ")</f>
        <v xml:space="preserve"> </v>
      </c>
      <c r="Q23" s="177">
        <v>76410000</v>
      </c>
      <c r="R23" s="176">
        <v>515515000</v>
      </c>
      <c r="S23" s="176">
        <v>-3009750</v>
      </c>
      <c r="T23" s="176"/>
      <c r="U23" s="176"/>
      <c r="V23" s="176"/>
      <c r="W23" s="176"/>
      <c r="X23" s="176"/>
      <c r="Y23" s="176"/>
      <c r="Z23" s="176"/>
      <c r="AA23" s="176"/>
      <c r="AB23" s="176"/>
      <c r="AC23" s="176">
        <f>SUM(Q23:AB23)</f>
        <v>588915250</v>
      </c>
      <c r="AD23" s="185">
        <f>IFERROR(AC23/(SUMIF(Q23:AB23,"&gt;0",Q22:AB22))," ")</f>
        <v>0.9949153186636821</v>
      </c>
      <c r="AE23" s="3"/>
      <c r="AF23" s="3"/>
    </row>
    <row r="24" spans="1:41" ht="32.1" customHeight="1" x14ac:dyDescent="0.25">
      <c r="A24" s="334" t="s">
        <v>45</v>
      </c>
      <c r="B24" s="341"/>
      <c r="C24" s="177">
        <v>812468</v>
      </c>
      <c r="D24" s="176">
        <f>1000000+104706</f>
        <v>1104706</v>
      </c>
      <c r="E24" s="176"/>
      <c r="F24" s="293">
        <v>2500000</v>
      </c>
      <c r="G24" s="176"/>
      <c r="H24" s="176"/>
      <c r="I24" s="176"/>
      <c r="J24" s="176"/>
      <c r="K24" s="176"/>
      <c r="L24" s="176"/>
      <c r="M24" s="176"/>
      <c r="N24" s="176"/>
      <c r="O24" s="267">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 t="shared" si="0"/>
        <v>53232500</v>
      </c>
      <c r="X24" s="176">
        <f t="shared" si="0"/>
        <v>53232500</v>
      </c>
      <c r="Y24" s="176">
        <f t="shared" si="0"/>
        <v>53232500</v>
      </c>
      <c r="Z24" s="176">
        <f t="shared" si="0"/>
        <v>53232500</v>
      </c>
      <c r="AA24" s="176">
        <f t="shared" si="0"/>
        <v>53232500</v>
      </c>
      <c r="AB24" s="176">
        <f>12735000+93730000</f>
        <v>106465000</v>
      </c>
      <c r="AC24" s="176">
        <f>SUM(Q24:AB24)</f>
        <v>595599732</v>
      </c>
      <c r="AD24" s="185"/>
      <c r="AE24" s="3"/>
      <c r="AF24" s="3"/>
    </row>
    <row r="25" spans="1:41" ht="32.1" customHeight="1" thickBot="1" x14ac:dyDescent="0.3">
      <c r="A25" s="365" t="s">
        <v>46</v>
      </c>
      <c r="B25" s="366"/>
      <c r="C25" s="178">
        <v>866628</v>
      </c>
      <c r="D25" s="179">
        <v>1000000</v>
      </c>
      <c r="E25" s="179">
        <v>50546</v>
      </c>
      <c r="F25" s="294"/>
      <c r="G25" s="179"/>
      <c r="H25" s="179"/>
      <c r="I25" s="179"/>
      <c r="J25" s="179"/>
      <c r="K25" s="179"/>
      <c r="L25" s="179"/>
      <c r="M25" s="179"/>
      <c r="N25" s="179"/>
      <c r="O25" s="179">
        <f>SUM(C25:N25)</f>
        <v>1917174</v>
      </c>
      <c r="P25" s="184">
        <f>IFERROR(O25/(SUMIF(C25:N25,"&gt;0",C24:N24))," ")</f>
        <v>1</v>
      </c>
      <c r="Q25" s="178"/>
      <c r="R25" s="179">
        <v>3357750</v>
      </c>
      <c r="S25" s="179">
        <v>28014667</v>
      </c>
      <c r="T25" s="179"/>
      <c r="U25" s="179"/>
      <c r="V25" s="179"/>
      <c r="W25" s="179"/>
      <c r="X25" s="179"/>
      <c r="Y25" s="179"/>
      <c r="Z25" s="179"/>
      <c r="AA25" s="179"/>
      <c r="AB25" s="179"/>
      <c r="AC25" s="179">
        <f>SUM(Q25:AB25)</f>
        <v>31372417</v>
      </c>
      <c r="AD25" s="186">
        <f>IFERROR(AC25/(SUMIF(Q25:AB25,"&gt;0",Q24:AB24))," ")</f>
        <v>0.52638283557046983</v>
      </c>
      <c r="AE25" s="3"/>
      <c r="AF25" s="3"/>
    </row>
    <row r="26" spans="1:41" ht="32.1" customHeight="1" thickBot="1" x14ac:dyDescent="0.3">
      <c r="A26" s="59"/>
      <c r="B26" s="54"/>
      <c r="C26" s="80"/>
      <c r="D26" s="80"/>
      <c r="E26" s="80"/>
      <c r="F26" s="295"/>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5">
      <c r="A28" s="371" t="s">
        <v>48</v>
      </c>
      <c r="B28" s="373" t="s">
        <v>49</v>
      </c>
      <c r="C28" s="374"/>
      <c r="D28" s="341" t="s">
        <v>50</v>
      </c>
      <c r="E28" s="342"/>
      <c r="F28" s="342"/>
      <c r="G28" s="342"/>
      <c r="H28" s="342"/>
      <c r="I28" s="342"/>
      <c r="J28" s="342"/>
      <c r="K28" s="342"/>
      <c r="L28" s="342"/>
      <c r="M28" s="342"/>
      <c r="N28" s="342"/>
      <c r="O28" s="375"/>
      <c r="P28" s="358" t="s">
        <v>41</v>
      </c>
      <c r="Q28" s="358" t="s">
        <v>51</v>
      </c>
      <c r="R28" s="358"/>
      <c r="S28" s="358"/>
      <c r="T28" s="358"/>
      <c r="U28" s="358"/>
      <c r="V28" s="358"/>
      <c r="W28" s="358"/>
      <c r="X28" s="358"/>
      <c r="Y28" s="358"/>
      <c r="Z28" s="358"/>
      <c r="AA28" s="358"/>
      <c r="AB28" s="358"/>
      <c r="AC28" s="358"/>
      <c r="AD28" s="360"/>
    </row>
    <row r="29" spans="1:41" ht="27" customHeight="1" x14ac:dyDescent="0.25">
      <c r="A29" s="372"/>
      <c r="B29" s="361"/>
      <c r="C29" s="363"/>
      <c r="D29" s="88" t="s">
        <v>30</v>
      </c>
      <c r="E29" s="88" t="s">
        <v>31</v>
      </c>
      <c r="F29" s="246" t="s">
        <v>8</v>
      </c>
      <c r="G29" s="88" t="s">
        <v>32</v>
      </c>
      <c r="H29" s="88" t="s">
        <v>33</v>
      </c>
      <c r="I29" s="88" t="s">
        <v>34</v>
      </c>
      <c r="J29" s="88" t="s">
        <v>35</v>
      </c>
      <c r="K29" s="88" t="s">
        <v>36</v>
      </c>
      <c r="L29" s="88" t="s">
        <v>37</v>
      </c>
      <c r="M29" s="88" t="s">
        <v>38</v>
      </c>
      <c r="N29" s="88" t="s">
        <v>39</v>
      </c>
      <c r="O29" s="88" t="s">
        <v>40</v>
      </c>
      <c r="P29" s="375"/>
      <c r="Q29" s="358"/>
      <c r="R29" s="358"/>
      <c r="S29" s="358"/>
      <c r="T29" s="358"/>
      <c r="U29" s="358"/>
      <c r="V29" s="358"/>
      <c r="W29" s="358"/>
      <c r="X29" s="358"/>
      <c r="Y29" s="358"/>
      <c r="Z29" s="358"/>
      <c r="AA29" s="358"/>
      <c r="AB29" s="358"/>
      <c r="AC29" s="358"/>
      <c r="AD29" s="360"/>
    </row>
    <row r="30" spans="1:41" ht="84" customHeight="1" thickBot="1" x14ac:dyDescent="0.3">
      <c r="A30" s="261" t="str">
        <f>C17</f>
        <v>5 - Acompañar el 100% la incorporación del enfoque de género y  la implementación de siete derechos de la PPMyEG</v>
      </c>
      <c r="B30" s="534" t="s">
        <v>52</v>
      </c>
      <c r="C30" s="535"/>
      <c r="D30" s="240"/>
      <c r="E30" s="240"/>
      <c r="F30" s="240"/>
      <c r="G30" s="240"/>
      <c r="H30" s="240"/>
      <c r="I30" s="240"/>
      <c r="J30" s="240"/>
      <c r="K30" s="240"/>
      <c r="L30" s="240"/>
      <c r="M30" s="240"/>
      <c r="N30" s="240"/>
      <c r="O30" s="240"/>
      <c r="P30" s="262">
        <f>SUM(D30:O30)</f>
        <v>0</v>
      </c>
      <c r="Q30" s="536"/>
      <c r="R30" s="536"/>
      <c r="S30" s="536"/>
      <c r="T30" s="536"/>
      <c r="U30" s="536"/>
      <c r="V30" s="536"/>
      <c r="W30" s="536"/>
      <c r="X30" s="536"/>
      <c r="Y30" s="536"/>
      <c r="Z30" s="536"/>
      <c r="AA30" s="536"/>
      <c r="AB30" s="536"/>
      <c r="AC30" s="536"/>
      <c r="AD30" s="537"/>
    </row>
    <row r="31" spans="1:41" ht="45" customHeight="1" x14ac:dyDescent="0.25">
      <c r="A31" s="538" t="s">
        <v>53</v>
      </c>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40"/>
    </row>
    <row r="32" spans="1:41" ht="23.1" customHeight="1" x14ac:dyDescent="0.25">
      <c r="A32" s="471" t="s">
        <v>54</v>
      </c>
      <c r="B32" s="541" t="s">
        <v>55</v>
      </c>
      <c r="C32" s="541" t="s">
        <v>49</v>
      </c>
      <c r="D32" s="541" t="s">
        <v>56</v>
      </c>
      <c r="E32" s="541"/>
      <c r="F32" s="541"/>
      <c r="G32" s="541"/>
      <c r="H32" s="541"/>
      <c r="I32" s="541"/>
      <c r="J32" s="541"/>
      <c r="K32" s="541"/>
      <c r="L32" s="541"/>
      <c r="M32" s="541"/>
      <c r="N32" s="541"/>
      <c r="O32" s="541"/>
      <c r="P32" s="541"/>
      <c r="Q32" s="543" t="s">
        <v>57</v>
      </c>
      <c r="R32" s="543"/>
      <c r="S32" s="543"/>
      <c r="T32" s="543"/>
      <c r="U32" s="543"/>
      <c r="V32" s="543"/>
      <c r="W32" s="543"/>
      <c r="X32" s="543"/>
      <c r="Y32" s="543"/>
      <c r="Z32" s="543"/>
      <c r="AA32" s="543"/>
      <c r="AB32" s="543"/>
      <c r="AC32" s="543"/>
      <c r="AD32" s="544"/>
      <c r="AG32" s="87"/>
      <c r="AH32" s="87"/>
      <c r="AI32" s="87"/>
      <c r="AJ32" s="87"/>
      <c r="AK32" s="87"/>
      <c r="AL32" s="87"/>
      <c r="AM32" s="87"/>
      <c r="AN32" s="87"/>
      <c r="AO32" s="87"/>
    </row>
    <row r="33" spans="1:41" ht="27" customHeight="1" x14ac:dyDescent="0.25">
      <c r="A33" s="471"/>
      <c r="B33" s="541"/>
      <c r="C33" s="542"/>
      <c r="D33" s="246" t="s">
        <v>30</v>
      </c>
      <c r="E33" s="246" t="s">
        <v>31</v>
      </c>
      <c r="F33" s="246" t="s">
        <v>8</v>
      </c>
      <c r="G33" s="246" t="s">
        <v>32</v>
      </c>
      <c r="H33" s="246" t="s">
        <v>33</v>
      </c>
      <c r="I33" s="246" t="s">
        <v>34</v>
      </c>
      <c r="J33" s="246" t="s">
        <v>35</v>
      </c>
      <c r="K33" s="246" t="s">
        <v>36</v>
      </c>
      <c r="L33" s="246" t="s">
        <v>37</v>
      </c>
      <c r="M33" s="246" t="s">
        <v>38</v>
      </c>
      <c r="N33" s="246" t="s">
        <v>39</v>
      </c>
      <c r="O33" s="246" t="s">
        <v>40</v>
      </c>
      <c r="P33" s="246" t="s">
        <v>41</v>
      </c>
      <c r="Q33" s="541" t="s">
        <v>58</v>
      </c>
      <c r="R33" s="541"/>
      <c r="S33" s="541"/>
      <c r="T33" s="541" t="s">
        <v>59</v>
      </c>
      <c r="U33" s="541"/>
      <c r="V33" s="541"/>
      <c r="W33" s="545" t="s">
        <v>60</v>
      </c>
      <c r="X33" s="546"/>
      <c r="Y33" s="546"/>
      <c r="Z33" s="547"/>
      <c r="AA33" s="545" t="s">
        <v>61</v>
      </c>
      <c r="AB33" s="546"/>
      <c r="AC33" s="546"/>
      <c r="AD33" s="548"/>
      <c r="AG33" s="87"/>
      <c r="AH33" s="87"/>
      <c r="AI33" s="87"/>
      <c r="AJ33" s="87"/>
      <c r="AK33" s="87"/>
      <c r="AL33" s="87"/>
      <c r="AM33" s="87"/>
      <c r="AN33" s="87"/>
      <c r="AO33" s="87"/>
    </row>
    <row r="34" spans="1:41" ht="117.75" customHeight="1" x14ac:dyDescent="0.25">
      <c r="A34" s="499" t="str">
        <f>A30</f>
        <v>5 - Acompañar el 100% la incorporación del enfoque de género y  la implementación de siete derechos de la PPMyEG</v>
      </c>
      <c r="B34" s="481">
        <v>0.2</v>
      </c>
      <c r="C34" s="239" t="s">
        <v>62</v>
      </c>
      <c r="D34" s="238">
        <v>1</v>
      </c>
      <c r="E34" s="238">
        <v>1</v>
      </c>
      <c r="F34" s="238">
        <v>1</v>
      </c>
      <c r="G34" s="238">
        <v>1</v>
      </c>
      <c r="H34" s="238">
        <v>1</v>
      </c>
      <c r="I34" s="238">
        <v>1</v>
      </c>
      <c r="J34" s="238">
        <v>1</v>
      </c>
      <c r="K34" s="238">
        <v>1</v>
      </c>
      <c r="L34" s="238">
        <v>1</v>
      </c>
      <c r="M34" s="238">
        <v>1</v>
      </c>
      <c r="N34" s="238">
        <v>1</v>
      </c>
      <c r="O34" s="238">
        <v>1</v>
      </c>
      <c r="P34" s="238">
        <v>1</v>
      </c>
      <c r="Q34" s="729" t="s">
        <v>538</v>
      </c>
      <c r="R34" s="730"/>
      <c r="S34" s="731"/>
      <c r="T34" s="730" t="s">
        <v>539</v>
      </c>
      <c r="U34" s="730"/>
      <c r="V34" s="731"/>
      <c r="W34" s="528" t="s">
        <v>63</v>
      </c>
      <c r="X34" s="529"/>
      <c r="Y34" s="529"/>
      <c r="Z34" s="530"/>
      <c r="AA34" s="513" t="s">
        <v>104</v>
      </c>
      <c r="AB34" s="514"/>
      <c r="AC34" s="514"/>
      <c r="AD34" s="515"/>
      <c r="AG34" s="87"/>
      <c r="AH34" s="87"/>
      <c r="AI34" s="87"/>
      <c r="AJ34" s="87"/>
      <c r="AK34" s="87"/>
      <c r="AL34" s="87"/>
      <c r="AM34" s="87"/>
      <c r="AN34" s="87"/>
      <c r="AO34" s="87"/>
    </row>
    <row r="35" spans="1:41" ht="148.5" customHeight="1" x14ac:dyDescent="0.25">
      <c r="A35" s="500"/>
      <c r="B35" s="482"/>
      <c r="C35" s="242" t="s">
        <v>65</v>
      </c>
      <c r="D35" s="263">
        <v>1</v>
      </c>
      <c r="E35" s="263">
        <v>1</v>
      </c>
      <c r="F35" s="263">
        <v>1</v>
      </c>
      <c r="G35" s="244"/>
      <c r="H35" s="244"/>
      <c r="I35" s="244"/>
      <c r="J35" s="244"/>
      <c r="K35" s="244"/>
      <c r="L35" s="244"/>
      <c r="M35" s="244"/>
      <c r="N35" s="244"/>
      <c r="O35" s="244"/>
      <c r="P35" s="264"/>
      <c r="Q35" s="732"/>
      <c r="R35" s="733"/>
      <c r="S35" s="734"/>
      <c r="T35" s="733"/>
      <c r="U35" s="733"/>
      <c r="V35" s="734"/>
      <c r="W35" s="531"/>
      <c r="X35" s="532"/>
      <c r="Y35" s="532"/>
      <c r="Z35" s="533"/>
      <c r="AA35" s="525"/>
      <c r="AB35" s="526"/>
      <c r="AC35" s="526"/>
      <c r="AD35" s="527"/>
      <c r="AE35" s="49"/>
      <c r="AG35" s="87"/>
      <c r="AH35" s="87"/>
      <c r="AI35" s="87"/>
      <c r="AJ35" s="87"/>
      <c r="AK35" s="87"/>
      <c r="AL35" s="87"/>
      <c r="AM35" s="87"/>
      <c r="AN35" s="87"/>
      <c r="AO35" s="87"/>
    </row>
    <row r="36" spans="1:41" ht="26.1" customHeight="1" x14ac:dyDescent="0.25">
      <c r="A36" s="470" t="s">
        <v>66</v>
      </c>
      <c r="B36" s="472" t="s">
        <v>67</v>
      </c>
      <c r="C36" s="474" t="s">
        <v>68</v>
      </c>
      <c r="D36" s="474"/>
      <c r="E36" s="474"/>
      <c r="F36" s="474"/>
      <c r="G36" s="474"/>
      <c r="H36" s="474"/>
      <c r="I36" s="474"/>
      <c r="J36" s="474"/>
      <c r="K36" s="474"/>
      <c r="L36" s="474"/>
      <c r="M36" s="474"/>
      <c r="N36" s="474"/>
      <c r="O36" s="474"/>
      <c r="P36" s="474"/>
      <c r="Q36" s="475" t="s">
        <v>69</v>
      </c>
      <c r="R36" s="476"/>
      <c r="S36" s="476"/>
      <c r="T36" s="476"/>
      <c r="U36" s="476"/>
      <c r="V36" s="476"/>
      <c r="W36" s="476"/>
      <c r="X36" s="476"/>
      <c r="Y36" s="476"/>
      <c r="Z36" s="476"/>
      <c r="AA36" s="476"/>
      <c r="AB36" s="476"/>
      <c r="AC36" s="476"/>
      <c r="AD36" s="477"/>
      <c r="AG36" s="87"/>
      <c r="AH36" s="87"/>
      <c r="AI36" s="87"/>
      <c r="AJ36" s="87"/>
      <c r="AK36" s="87"/>
      <c r="AL36" s="87"/>
      <c r="AM36" s="87"/>
      <c r="AN36" s="87"/>
      <c r="AO36" s="87"/>
    </row>
    <row r="37" spans="1:41" ht="26.1" customHeight="1" x14ac:dyDescent="0.25">
      <c r="A37" s="471"/>
      <c r="B37" s="473"/>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78" t="s">
        <v>84</v>
      </c>
      <c r="R37" s="479"/>
      <c r="S37" s="479"/>
      <c r="T37" s="479"/>
      <c r="U37" s="479"/>
      <c r="V37" s="479"/>
      <c r="W37" s="479"/>
      <c r="X37" s="479"/>
      <c r="Y37" s="479"/>
      <c r="Z37" s="479"/>
      <c r="AA37" s="479"/>
      <c r="AB37" s="479"/>
      <c r="AC37" s="479"/>
      <c r="AD37" s="480"/>
      <c r="AG37" s="94"/>
      <c r="AH37" s="94"/>
      <c r="AI37" s="94"/>
      <c r="AJ37" s="94"/>
      <c r="AK37" s="94"/>
      <c r="AL37" s="94"/>
      <c r="AM37" s="94"/>
      <c r="AN37" s="94"/>
      <c r="AO37" s="94"/>
    </row>
    <row r="38" spans="1:41" ht="61.5" customHeight="1" x14ac:dyDescent="0.25">
      <c r="A38" s="483" t="s">
        <v>105</v>
      </c>
      <c r="B38" s="485">
        <v>7</v>
      </c>
      <c r="C38" s="239" t="s">
        <v>62</v>
      </c>
      <c r="D38" s="247">
        <v>0.05</v>
      </c>
      <c r="E38" s="247">
        <v>0.09</v>
      </c>
      <c r="F38" s="247">
        <v>0.09</v>
      </c>
      <c r="G38" s="247">
        <v>0.09</v>
      </c>
      <c r="H38" s="247">
        <v>0.09</v>
      </c>
      <c r="I38" s="247">
        <v>0.09</v>
      </c>
      <c r="J38" s="247">
        <v>0.09</v>
      </c>
      <c r="K38" s="247">
        <v>0.09</v>
      </c>
      <c r="L38" s="247">
        <v>0.09</v>
      </c>
      <c r="M38" s="247">
        <v>0.09</v>
      </c>
      <c r="N38" s="247">
        <v>0.09</v>
      </c>
      <c r="O38" s="247">
        <v>0.05</v>
      </c>
      <c r="P38" s="248">
        <f t="shared" ref="P38:P45" si="1">SUM(D38:O38)</f>
        <v>0.99999999999999989</v>
      </c>
      <c r="Q38" s="513" t="s">
        <v>523</v>
      </c>
      <c r="R38" s="514"/>
      <c r="S38" s="514"/>
      <c r="T38" s="514"/>
      <c r="U38" s="514"/>
      <c r="V38" s="514"/>
      <c r="W38" s="514"/>
      <c r="X38" s="514"/>
      <c r="Y38" s="514"/>
      <c r="Z38" s="514"/>
      <c r="AA38" s="514"/>
      <c r="AB38" s="514"/>
      <c r="AC38" s="514"/>
      <c r="AD38" s="515"/>
      <c r="AE38" s="97"/>
      <c r="AG38" s="98"/>
      <c r="AH38" s="98"/>
      <c r="AI38" s="98"/>
      <c r="AJ38" s="98"/>
      <c r="AK38" s="98"/>
      <c r="AL38" s="98"/>
      <c r="AM38" s="98"/>
      <c r="AN38" s="98"/>
      <c r="AO38" s="98"/>
    </row>
    <row r="39" spans="1:41" ht="142.5" customHeight="1" x14ac:dyDescent="0.25">
      <c r="A39" s="484"/>
      <c r="B39" s="486"/>
      <c r="C39" s="249" t="s">
        <v>65</v>
      </c>
      <c r="D39" s="250">
        <v>0.05</v>
      </c>
      <c r="E39" s="250">
        <v>0.09</v>
      </c>
      <c r="F39" s="250">
        <v>0.09</v>
      </c>
      <c r="G39" s="250"/>
      <c r="H39" s="250"/>
      <c r="I39" s="250"/>
      <c r="J39" s="250"/>
      <c r="K39" s="250"/>
      <c r="L39" s="250"/>
      <c r="M39" s="250"/>
      <c r="N39" s="250"/>
      <c r="O39" s="250"/>
      <c r="P39" s="251">
        <f t="shared" si="1"/>
        <v>0.23</v>
      </c>
      <c r="Q39" s="516"/>
      <c r="R39" s="517"/>
      <c r="S39" s="517"/>
      <c r="T39" s="517"/>
      <c r="U39" s="517"/>
      <c r="V39" s="517"/>
      <c r="W39" s="517"/>
      <c r="X39" s="517"/>
      <c r="Y39" s="517"/>
      <c r="Z39" s="517"/>
      <c r="AA39" s="517"/>
      <c r="AB39" s="517"/>
      <c r="AC39" s="517"/>
      <c r="AD39" s="518"/>
      <c r="AE39" s="97"/>
    </row>
    <row r="40" spans="1:41" ht="57.75" customHeight="1" x14ac:dyDescent="0.25">
      <c r="A40" s="484" t="s">
        <v>106</v>
      </c>
      <c r="B40" s="463">
        <v>3</v>
      </c>
      <c r="C40" s="252" t="s">
        <v>62</v>
      </c>
      <c r="D40" s="255">
        <v>0</v>
      </c>
      <c r="E40" s="255">
        <v>0</v>
      </c>
      <c r="F40" s="255">
        <v>0.25</v>
      </c>
      <c r="G40" s="255">
        <v>0</v>
      </c>
      <c r="H40" s="255">
        <v>0</v>
      </c>
      <c r="I40" s="255">
        <v>0.25</v>
      </c>
      <c r="J40" s="255">
        <v>0</v>
      </c>
      <c r="K40" s="255">
        <v>0</v>
      </c>
      <c r="L40" s="255">
        <v>0.25</v>
      </c>
      <c r="M40" s="255">
        <v>0</v>
      </c>
      <c r="N40" s="255">
        <v>0</v>
      </c>
      <c r="O40" s="255">
        <v>0.25</v>
      </c>
      <c r="P40" s="251">
        <f t="shared" si="1"/>
        <v>1</v>
      </c>
      <c r="Q40" s="513" t="s">
        <v>524</v>
      </c>
      <c r="R40" s="514"/>
      <c r="S40" s="514"/>
      <c r="T40" s="514"/>
      <c r="U40" s="514"/>
      <c r="V40" s="514"/>
      <c r="W40" s="514"/>
      <c r="X40" s="514"/>
      <c r="Y40" s="514"/>
      <c r="Z40" s="514"/>
      <c r="AA40" s="514"/>
      <c r="AB40" s="514"/>
      <c r="AC40" s="514"/>
      <c r="AD40" s="515"/>
      <c r="AE40" s="97"/>
    </row>
    <row r="41" spans="1:41" ht="53.25" customHeight="1" x14ac:dyDescent="0.25">
      <c r="A41" s="484"/>
      <c r="B41" s="486"/>
      <c r="C41" s="249" t="s">
        <v>65</v>
      </c>
      <c r="D41" s="250">
        <v>0</v>
      </c>
      <c r="E41" s="250">
        <v>0</v>
      </c>
      <c r="F41" s="250">
        <v>0.25</v>
      </c>
      <c r="G41" s="250"/>
      <c r="H41" s="250"/>
      <c r="I41" s="250"/>
      <c r="J41" s="250"/>
      <c r="K41" s="250"/>
      <c r="L41" s="253"/>
      <c r="M41" s="253"/>
      <c r="N41" s="253"/>
      <c r="O41" s="253"/>
      <c r="P41" s="251">
        <f t="shared" si="1"/>
        <v>0.25</v>
      </c>
      <c r="Q41" s="516"/>
      <c r="R41" s="517"/>
      <c r="S41" s="517"/>
      <c r="T41" s="517"/>
      <c r="U41" s="517"/>
      <c r="V41" s="517"/>
      <c r="W41" s="517"/>
      <c r="X41" s="517"/>
      <c r="Y41" s="517"/>
      <c r="Z41" s="517"/>
      <c r="AA41" s="517"/>
      <c r="AB41" s="517"/>
      <c r="AC41" s="517"/>
      <c r="AD41" s="518"/>
      <c r="AE41" s="97"/>
    </row>
    <row r="42" spans="1:41" ht="57.75" customHeight="1" x14ac:dyDescent="0.25">
      <c r="A42" s="484" t="s">
        <v>107</v>
      </c>
      <c r="B42" s="463">
        <v>5</v>
      </c>
      <c r="C42" s="252" t="s">
        <v>62</v>
      </c>
      <c r="D42" s="255">
        <v>0</v>
      </c>
      <c r="E42" s="255">
        <v>0.1</v>
      </c>
      <c r="F42" s="255">
        <v>0.1</v>
      </c>
      <c r="G42" s="255">
        <v>0.1</v>
      </c>
      <c r="H42" s="255">
        <v>0.1</v>
      </c>
      <c r="I42" s="255">
        <v>0.1</v>
      </c>
      <c r="J42" s="255">
        <v>0.1</v>
      </c>
      <c r="K42" s="255">
        <v>0.1</v>
      </c>
      <c r="L42" s="255">
        <v>0.1</v>
      </c>
      <c r="M42" s="255">
        <v>0.1</v>
      </c>
      <c r="N42" s="255">
        <v>0.1</v>
      </c>
      <c r="O42" s="255">
        <v>0</v>
      </c>
      <c r="P42" s="251">
        <f t="shared" si="1"/>
        <v>0.99999999999999989</v>
      </c>
      <c r="Q42" s="513" t="s">
        <v>525</v>
      </c>
      <c r="R42" s="514"/>
      <c r="S42" s="514"/>
      <c r="T42" s="514"/>
      <c r="U42" s="514"/>
      <c r="V42" s="514"/>
      <c r="W42" s="514"/>
      <c r="X42" s="514"/>
      <c r="Y42" s="514"/>
      <c r="Z42" s="514"/>
      <c r="AA42" s="514"/>
      <c r="AB42" s="514"/>
      <c r="AC42" s="514"/>
      <c r="AD42" s="515"/>
      <c r="AE42" s="97"/>
    </row>
    <row r="43" spans="1:41" ht="53.25" customHeight="1" x14ac:dyDescent="0.25">
      <c r="A43" s="484"/>
      <c r="B43" s="486"/>
      <c r="C43" s="249" t="s">
        <v>65</v>
      </c>
      <c r="D43" s="250">
        <v>0</v>
      </c>
      <c r="E43" s="250">
        <v>0.1</v>
      </c>
      <c r="F43" s="250">
        <v>0.1</v>
      </c>
      <c r="G43" s="250"/>
      <c r="H43" s="250"/>
      <c r="I43" s="250"/>
      <c r="J43" s="250"/>
      <c r="K43" s="250"/>
      <c r="L43" s="253"/>
      <c r="M43" s="253"/>
      <c r="N43" s="253"/>
      <c r="O43" s="253"/>
      <c r="P43" s="251">
        <f t="shared" si="1"/>
        <v>0.2</v>
      </c>
      <c r="Q43" s="516"/>
      <c r="R43" s="517"/>
      <c r="S43" s="517"/>
      <c r="T43" s="517"/>
      <c r="U43" s="517"/>
      <c r="V43" s="517"/>
      <c r="W43" s="517"/>
      <c r="X43" s="517"/>
      <c r="Y43" s="517"/>
      <c r="Z43" s="517"/>
      <c r="AA43" s="517"/>
      <c r="AB43" s="517"/>
      <c r="AC43" s="517"/>
      <c r="AD43" s="518"/>
      <c r="AE43" s="97"/>
    </row>
    <row r="44" spans="1:41" ht="58.5" customHeight="1" x14ac:dyDescent="0.25">
      <c r="A44" s="461" t="s">
        <v>108</v>
      </c>
      <c r="B44" s="463">
        <v>5</v>
      </c>
      <c r="C44" s="252" t="s">
        <v>62</v>
      </c>
      <c r="D44" s="254">
        <v>0</v>
      </c>
      <c r="E44" s="254">
        <v>0</v>
      </c>
      <c r="F44" s="254">
        <v>0.12</v>
      </c>
      <c r="G44" s="254">
        <v>0.12</v>
      </c>
      <c r="H44" s="254">
        <v>0.13</v>
      </c>
      <c r="I44" s="254">
        <v>0.13</v>
      </c>
      <c r="J44" s="254">
        <v>0.12</v>
      </c>
      <c r="K44" s="254">
        <v>0</v>
      </c>
      <c r="L44" s="254">
        <v>0.13</v>
      </c>
      <c r="M44" s="254">
        <v>0</v>
      </c>
      <c r="N44" s="254">
        <v>0.12</v>
      </c>
      <c r="O44" s="254">
        <v>0.13</v>
      </c>
      <c r="P44" s="251">
        <f t="shared" si="1"/>
        <v>1</v>
      </c>
      <c r="Q44" s="519" t="s">
        <v>109</v>
      </c>
      <c r="R44" s="520"/>
      <c r="S44" s="520"/>
      <c r="T44" s="520"/>
      <c r="U44" s="520"/>
      <c r="V44" s="520"/>
      <c r="W44" s="520"/>
      <c r="X44" s="520"/>
      <c r="Y44" s="520"/>
      <c r="Z44" s="520"/>
      <c r="AA44" s="520"/>
      <c r="AB44" s="520"/>
      <c r="AC44" s="520"/>
      <c r="AD44" s="521"/>
      <c r="AE44" s="97"/>
    </row>
    <row r="45" spans="1:41" ht="58.5" customHeight="1" x14ac:dyDescent="0.25">
      <c r="A45" s="462"/>
      <c r="B45" s="464"/>
      <c r="C45" s="242" t="s">
        <v>65</v>
      </c>
      <c r="D45" s="256">
        <v>0</v>
      </c>
      <c r="E45" s="256">
        <v>0</v>
      </c>
      <c r="F45" s="256">
        <v>0.12</v>
      </c>
      <c r="G45" s="256"/>
      <c r="H45" s="256"/>
      <c r="I45" s="256"/>
      <c r="J45" s="256"/>
      <c r="K45" s="256"/>
      <c r="L45" s="257"/>
      <c r="M45" s="257"/>
      <c r="N45" s="257"/>
      <c r="O45" s="257"/>
      <c r="P45" s="258">
        <f t="shared" si="1"/>
        <v>0.12</v>
      </c>
      <c r="Q45" s="522"/>
      <c r="R45" s="523"/>
      <c r="S45" s="523"/>
      <c r="T45" s="523"/>
      <c r="U45" s="523"/>
      <c r="V45" s="523"/>
      <c r="W45" s="523"/>
      <c r="X45" s="523"/>
      <c r="Y45" s="523"/>
      <c r="Z45" s="523"/>
      <c r="AA45" s="523"/>
      <c r="AB45" s="523"/>
      <c r="AC45" s="523"/>
      <c r="AD45" s="524"/>
      <c r="AE45" s="97"/>
    </row>
    <row r="46" spans="1:41" x14ac:dyDescent="0.25">
      <c r="A46" s="259" t="s">
        <v>98</v>
      </c>
      <c r="B46" s="259"/>
      <c r="C46" s="259"/>
      <c r="D46" s="259"/>
      <c r="E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row>
  </sheetData>
  <mergeCells count="82">
    <mergeCell ref="AB2:AD2"/>
    <mergeCell ref="B3:AA4"/>
    <mergeCell ref="AB3:AD3"/>
    <mergeCell ref="AB4:AD4"/>
    <mergeCell ref="C7:C9"/>
    <mergeCell ref="O7:P7"/>
    <mergeCell ref="M8:N8"/>
    <mergeCell ref="O8:P8"/>
    <mergeCell ref="M9:N9"/>
    <mergeCell ref="B2:AA2"/>
    <mergeCell ref="D7:H9"/>
    <mergeCell ref="C16:AB16"/>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4:A45"/>
    <mergeCell ref="B44:B45"/>
    <mergeCell ref="Q44:AD45"/>
    <mergeCell ref="A42:A43"/>
    <mergeCell ref="B42:B43"/>
    <mergeCell ref="Q42:AD43"/>
    <mergeCell ref="A40:A41"/>
    <mergeCell ref="B40:B41"/>
    <mergeCell ref="Q40:AD41"/>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10"/>
      <c r="B1" s="625" t="s">
        <v>0</v>
      </c>
      <c r="C1" s="626"/>
      <c r="D1" s="626"/>
      <c r="E1" s="626"/>
      <c r="F1" s="626"/>
      <c r="G1" s="626"/>
      <c r="H1" s="626"/>
      <c r="I1" s="626"/>
      <c r="J1" s="626"/>
      <c r="K1" s="626"/>
      <c r="L1" s="626"/>
      <c r="M1" s="626"/>
      <c r="N1" s="626"/>
      <c r="O1" s="626"/>
      <c r="P1" s="626"/>
      <c r="Q1" s="626"/>
      <c r="R1" s="626"/>
      <c r="S1" s="626"/>
      <c r="T1" s="626"/>
      <c r="U1" s="626"/>
      <c r="V1" s="626"/>
      <c r="W1" s="626"/>
      <c r="X1" s="626"/>
      <c r="Y1" s="627"/>
      <c r="Z1" s="622" t="s">
        <v>110</v>
      </c>
      <c r="AA1" s="623"/>
      <c r="AB1" s="624"/>
    </row>
    <row r="2" spans="1:28" ht="30.75" customHeight="1" x14ac:dyDescent="0.25">
      <c r="A2" s="611"/>
      <c r="B2" s="599" t="s">
        <v>2</v>
      </c>
      <c r="C2" s="600"/>
      <c r="D2" s="600"/>
      <c r="E2" s="600"/>
      <c r="F2" s="600"/>
      <c r="G2" s="600"/>
      <c r="H2" s="600"/>
      <c r="I2" s="600"/>
      <c r="J2" s="600"/>
      <c r="K2" s="600"/>
      <c r="L2" s="600"/>
      <c r="M2" s="600"/>
      <c r="N2" s="600"/>
      <c r="O2" s="600"/>
      <c r="P2" s="600"/>
      <c r="Q2" s="600"/>
      <c r="R2" s="600"/>
      <c r="S2" s="600"/>
      <c r="T2" s="600"/>
      <c r="U2" s="600"/>
      <c r="V2" s="600"/>
      <c r="W2" s="600"/>
      <c r="X2" s="600"/>
      <c r="Y2" s="601"/>
      <c r="Z2" s="613" t="s">
        <v>111</v>
      </c>
      <c r="AA2" s="614"/>
      <c r="AB2" s="615"/>
    </row>
    <row r="3" spans="1:28" ht="24" customHeight="1" x14ac:dyDescent="0.25">
      <c r="A3" s="611"/>
      <c r="B3" s="413" t="s">
        <v>4</v>
      </c>
      <c r="C3" s="414"/>
      <c r="D3" s="414"/>
      <c r="E3" s="414"/>
      <c r="F3" s="414"/>
      <c r="G3" s="414"/>
      <c r="H3" s="414"/>
      <c r="I3" s="414"/>
      <c r="J3" s="414"/>
      <c r="K3" s="414"/>
      <c r="L3" s="414"/>
      <c r="M3" s="414"/>
      <c r="N3" s="414"/>
      <c r="O3" s="414"/>
      <c r="P3" s="414"/>
      <c r="Q3" s="414"/>
      <c r="R3" s="414"/>
      <c r="S3" s="414"/>
      <c r="T3" s="414"/>
      <c r="U3" s="414"/>
      <c r="V3" s="414"/>
      <c r="W3" s="414"/>
      <c r="X3" s="414"/>
      <c r="Y3" s="415"/>
      <c r="Z3" s="613" t="s">
        <v>112</v>
      </c>
      <c r="AA3" s="614"/>
      <c r="AB3" s="615"/>
    </row>
    <row r="4" spans="1:28" ht="15.75" customHeight="1" thickBot="1" x14ac:dyDescent="0.3">
      <c r="A4" s="612"/>
      <c r="B4" s="416"/>
      <c r="C4" s="417"/>
      <c r="D4" s="417"/>
      <c r="E4" s="417"/>
      <c r="F4" s="417"/>
      <c r="G4" s="417"/>
      <c r="H4" s="417"/>
      <c r="I4" s="417"/>
      <c r="J4" s="417"/>
      <c r="K4" s="417"/>
      <c r="L4" s="417"/>
      <c r="M4" s="417"/>
      <c r="N4" s="417"/>
      <c r="O4" s="417"/>
      <c r="P4" s="417"/>
      <c r="Q4" s="417"/>
      <c r="R4" s="417"/>
      <c r="S4" s="417"/>
      <c r="T4" s="417"/>
      <c r="U4" s="417"/>
      <c r="V4" s="417"/>
      <c r="W4" s="417"/>
      <c r="X4" s="417"/>
      <c r="Y4" s="418"/>
      <c r="Z4" s="616" t="s">
        <v>6</v>
      </c>
      <c r="AA4" s="617"/>
      <c r="AB4" s="618"/>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04" t="s">
        <v>15</v>
      </c>
      <c r="B7" s="405"/>
      <c r="C7" s="410"/>
      <c r="D7" s="411"/>
      <c r="E7" s="411"/>
      <c r="F7" s="411"/>
      <c r="G7" s="411"/>
      <c r="H7" s="411"/>
      <c r="I7" s="411"/>
      <c r="J7" s="411"/>
      <c r="K7" s="412"/>
      <c r="L7" s="62"/>
      <c r="M7" s="63"/>
      <c r="N7" s="63"/>
      <c r="O7" s="63"/>
      <c r="P7" s="63"/>
      <c r="Q7" s="64"/>
      <c r="R7" s="619" t="s">
        <v>9</v>
      </c>
      <c r="S7" s="620"/>
      <c r="T7" s="621"/>
      <c r="U7" s="628" t="s">
        <v>113</v>
      </c>
      <c r="V7" s="426"/>
      <c r="W7" s="619" t="s">
        <v>10</v>
      </c>
      <c r="X7" s="621"/>
      <c r="Y7" s="459" t="s">
        <v>11</v>
      </c>
      <c r="Z7" s="460"/>
      <c r="AA7" s="453"/>
      <c r="AB7" s="454"/>
    </row>
    <row r="8" spans="1:28" ht="15" customHeight="1" x14ac:dyDescent="0.25">
      <c r="A8" s="406"/>
      <c r="B8" s="407"/>
      <c r="C8" s="413"/>
      <c r="D8" s="414"/>
      <c r="E8" s="414"/>
      <c r="F8" s="414"/>
      <c r="G8" s="414"/>
      <c r="H8" s="414"/>
      <c r="I8" s="414"/>
      <c r="J8" s="414"/>
      <c r="K8" s="415"/>
      <c r="L8" s="62"/>
      <c r="M8" s="63"/>
      <c r="N8" s="63"/>
      <c r="O8" s="63"/>
      <c r="P8" s="63"/>
      <c r="Q8" s="64"/>
      <c r="R8" s="382"/>
      <c r="S8" s="383"/>
      <c r="T8" s="384"/>
      <c r="U8" s="427"/>
      <c r="V8" s="428"/>
      <c r="W8" s="382"/>
      <c r="X8" s="384"/>
      <c r="Y8" s="455" t="s">
        <v>12</v>
      </c>
      <c r="Z8" s="456"/>
      <c r="AA8" s="457"/>
      <c r="AB8" s="458"/>
    </row>
    <row r="9" spans="1:28" ht="15" customHeight="1" thickBot="1" x14ac:dyDescent="0.3">
      <c r="A9" s="408"/>
      <c r="B9" s="409"/>
      <c r="C9" s="416"/>
      <c r="D9" s="417"/>
      <c r="E9" s="417"/>
      <c r="F9" s="417"/>
      <c r="G9" s="417"/>
      <c r="H9" s="417"/>
      <c r="I9" s="417"/>
      <c r="J9" s="417"/>
      <c r="K9" s="418"/>
      <c r="L9" s="62"/>
      <c r="M9" s="63"/>
      <c r="N9" s="63"/>
      <c r="O9" s="63"/>
      <c r="P9" s="63"/>
      <c r="Q9" s="64"/>
      <c r="R9" s="379"/>
      <c r="S9" s="380"/>
      <c r="T9" s="381"/>
      <c r="U9" s="429"/>
      <c r="V9" s="430"/>
      <c r="W9" s="379"/>
      <c r="X9" s="381"/>
      <c r="Y9" s="431" t="s">
        <v>13</v>
      </c>
      <c r="Z9" s="432"/>
      <c r="AA9" s="433"/>
      <c r="AB9" s="434"/>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89" t="s">
        <v>17</v>
      </c>
      <c r="B11" s="390"/>
      <c r="C11" s="398"/>
      <c r="D11" s="399"/>
      <c r="E11" s="399"/>
      <c r="F11" s="399"/>
      <c r="G11" s="399"/>
      <c r="H11" s="399"/>
      <c r="I11" s="399"/>
      <c r="J11" s="399"/>
      <c r="K11" s="400"/>
      <c r="L11" s="72"/>
      <c r="M11" s="376" t="s">
        <v>19</v>
      </c>
      <c r="N11" s="377"/>
      <c r="O11" s="377"/>
      <c r="P11" s="377"/>
      <c r="Q11" s="378"/>
      <c r="R11" s="401"/>
      <c r="S11" s="402"/>
      <c r="T11" s="402"/>
      <c r="U11" s="402"/>
      <c r="V11" s="403"/>
      <c r="W11" s="376" t="s">
        <v>21</v>
      </c>
      <c r="X11" s="378"/>
      <c r="Y11" s="385"/>
      <c r="Z11" s="386"/>
      <c r="AA11" s="386"/>
      <c r="AB11" s="387"/>
    </row>
    <row r="12" spans="1:28" ht="9" customHeight="1" thickBot="1" x14ac:dyDescent="0.3">
      <c r="A12" s="59"/>
      <c r="B12" s="54"/>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73"/>
      <c r="AB12" s="74"/>
    </row>
    <row r="13" spans="1:28" s="76" customFormat="1" ht="37.5" customHeight="1" thickBot="1" x14ac:dyDescent="0.3">
      <c r="A13" s="389" t="s">
        <v>23</v>
      </c>
      <c r="B13" s="390"/>
      <c r="C13" s="391"/>
      <c r="D13" s="392"/>
      <c r="E13" s="392"/>
      <c r="F13" s="392"/>
      <c r="G13" s="392"/>
      <c r="H13" s="392"/>
      <c r="I13" s="392"/>
      <c r="J13" s="392"/>
      <c r="K13" s="392"/>
      <c r="L13" s="392"/>
      <c r="M13" s="392"/>
      <c r="N13" s="392"/>
      <c r="O13" s="392"/>
      <c r="P13" s="392"/>
      <c r="Q13" s="393"/>
      <c r="R13" s="54"/>
      <c r="S13" s="588" t="s">
        <v>114</v>
      </c>
      <c r="T13" s="588"/>
      <c r="U13" s="75"/>
      <c r="V13" s="587" t="s">
        <v>26</v>
      </c>
      <c r="W13" s="588"/>
      <c r="X13" s="588"/>
      <c r="Y13" s="588"/>
      <c r="Z13" s="54"/>
      <c r="AA13" s="396"/>
      <c r="AB13" s="39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04" t="s">
        <v>7</v>
      </c>
      <c r="B15" s="405"/>
      <c r="C15" s="608" t="s">
        <v>115</v>
      </c>
      <c r="D15" s="80"/>
      <c r="E15" s="80"/>
      <c r="F15" s="80"/>
      <c r="G15" s="80"/>
      <c r="H15" s="80"/>
      <c r="I15" s="80"/>
      <c r="J15" s="70"/>
      <c r="K15" s="81"/>
      <c r="L15" s="70"/>
      <c r="M15" s="60"/>
      <c r="N15" s="60"/>
      <c r="O15" s="60"/>
      <c r="P15" s="60"/>
      <c r="Q15" s="589" t="s">
        <v>27</v>
      </c>
      <c r="R15" s="590"/>
      <c r="S15" s="590"/>
      <c r="T15" s="590"/>
      <c r="U15" s="590"/>
      <c r="V15" s="590"/>
      <c r="W15" s="590"/>
      <c r="X15" s="590"/>
      <c r="Y15" s="590"/>
      <c r="Z15" s="590"/>
      <c r="AA15" s="590"/>
      <c r="AB15" s="591"/>
    </row>
    <row r="16" spans="1:28" ht="35.25" customHeight="1" thickBot="1" x14ac:dyDescent="0.3">
      <c r="A16" s="408"/>
      <c r="B16" s="409"/>
      <c r="C16" s="609"/>
      <c r="D16" s="80"/>
      <c r="E16" s="80"/>
      <c r="F16" s="80"/>
      <c r="G16" s="80"/>
      <c r="H16" s="80"/>
      <c r="I16" s="80"/>
      <c r="J16" s="70"/>
      <c r="K16" s="70"/>
      <c r="L16" s="70"/>
      <c r="M16" s="60"/>
      <c r="N16" s="60"/>
      <c r="O16" s="60"/>
      <c r="P16" s="60"/>
      <c r="Q16" s="629" t="s">
        <v>116</v>
      </c>
      <c r="R16" s="576"/>
      <c r="S16" s="576"/>
      <c r="T16" s="576"/>
      <c r="U16" s="576"/>
      <c r="V16" s="630"/>
      <c r="W16" s="575" t="s">
        <v>117</v>
      </c>
      <c r="X16" s="576"/>
      <c r="Y16" s="576"/>
      <c r="Z16" s="576"/>
      <c r="AA16" s="576"/>
      <c r="AB16" s="577"/>
    </row>
    <row r="17" spans="1:39" ht="27" customHeight="1" x14ac:dyDescent="0.25">
      <c r="A17" s="82"/>
      <c r="B17" s="60"/>
      <c r="C17" s="60"/>
      <c r="D17" s="80"/>
      <c r="E17" s="80"/>
      <c r="F17" s="80"/>
      <c r="G17" s="80"/>
      <c r="H17" s="80"/>
      <c r="I17" s="80"/>
      <c r="J17" s="80"/>
      <c r="K17" s="80"/>
      <c r="L17" s="80"/>
      <c r="M17" s="60"/>
      <c r="N17" s="60"/>
      <c r="O17" s="60"/>
      <c r="P17" s="60"/>
      <c r="Q17" s="553" t="s">
        <v>118</v>
      </c>
      <c r="R17" s="554"/>
      <c r="S17" s="555"/>
      <c r="T17" s="578" t="s">
        <v>119</v>
      </c>
      <c r="U17" s="579"/>
      <c r="V17" s="580"/>
      <c r="W17" s="583" t="s">
        <v>118</v>
      </c>
      <c r="X17" s="555"/>
      <c r="Y17" s="583" t="s">
        <v>120</v>
      </c>
      <c r="Z17" s="555"/>
      <c r="AA17" s="578" t="s">
        <v>121</v>
      </c>
      <c r="AB17" s="594"/>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578"/>
      <c r="U18" s="579"/>
      <c r="V18" s="580"/>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584"/>
      <c r="R19" s="573"/>
      <c r="S19" s="574"/>
      <c r="T19" s="572"/>
      <c r="U19" s="573"/>
      <c r="V19" s="574"/>
      <c r="W19" s="592"/>
      <c r="X19" s="593"/>
      <c r="Y19" s="581"/>
      <c r="Z19" s="582"/>
      <c r="AA19" s="595"/>
      <c r="AB19" s="596"/>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67" t="s">
        <v>47</v>
      </c>
      <c r="B21" s="368"/>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70"/>
    </row>
    <row r="22" spans="1:39" ht="15" customHeight="1" x14ac:dyDescent="0.25">
      <c r="A22" s="371" t="s">
        <v>48</v>
      </c>
      <c r="B22" s="373" t="s">
        <v>49</v>
      </c>
      <c r="C22" s="374"/>
      <c r="D22" s="341" t="s">
        <v>122</v>
      </c>
      <c r="E22" s="342"/>
      <c r="F22" s="342"/>
      <c r="G22" s="342"/>
      <c r="H22" s="342"/>
      <c r="I22" s="342"/>
      <c r="J22" s="342"/>
      <c r="K22" s="342"/>
      <c r="L22" s="342"/>
      <c r="M22" s="342"/>
      <c r="N22" s="342"/>
      <c r="O22" s="375"/>
      <c r="P22" s="358" t="s">
        <v>41</v>
      </c>
      <c r="Q22" s="358" t="s">
        <v>51</v>
      </c>
      <c r="R22" s="358"/>
      <c r="S22" s="358"/>
      <c r="T22" s="358"/>
      <c r="U22" s="358"/>
      <c r="V22" s="358"/>
      <c r="W22" s="358"/>
      <c r="X22" s="358"/>
      <c r="Y22" s="358"/>
      <c r="Z22" s="358"/>
      <c r="AA22" s="358"/>
      <c r="AB22" s="360"/>
    </row>
    <row r="23" spans="1:39" ht="27" customHeight="1" x14ac:dyDescent="0.25">
      <c r="A23" s="372"/>
      <c r="B23" s="361"/>
      <c r="C23" s="363"/>
      <c r="D23" s="88" t="s">
        <v>30</v>
      </c>
      <c r="E23" s="88" t="s">
        <v>31</v>
      </c>
      <c r="F23" s="88" t="s">
        <v>8</v>
      </c>
      <c r="G23" s="88" t="s">
        <v>32</v>
      </c>
      <c r="H23" s="88" t="s">
        <v>33</v>
      </c>
      <c r="I23" s="88" t="s">
        <v>34</v>
      </c>
      <c r="J23" s="88" t="s">
        <v>35</v>
      </c>
      <c r="K23" s="88" t="s">
        <v>36</v>
      </c>
      <c r="L23" s="88" t="s">
        <v>37</v>
      </c>
      <c r="M23" s="88" t="s">
        <v>38</v>
      </c>
      <c r="N23" s="88" t="s">
        <v>39</v>
      </c>
      <c r="O23" s="88" t="s">
        <v>40</v>
      </c>
      <c r="P23" s="375"/>
      <c r="Q23" s="358"/>
      <c r="R23" s="358"/>
      <c r="S23" s="358"/>
      <c r="T23" s="358"/>
      <c r="U23" s="358"/>
      <c r="V23" s="358"/>
      <c r="W23" s="358"/>
      <c r="X23" s="358"/>
      <c r="Y23" s="358"/>
      <c r="Z23" s="358"/>
      <c r="AA23" s="358"/>
      <c r="AB23" s="360"/>
    </row>
    <row r="24" spans="1:39" ht="42" customHeight="1" thickBot="1" x14ac:dyDescent="0.3">
      <c r="A24" s="85"/>
      <c r="B24" s="351"/>
      <c r="C24" s="352"/>
      <c r="D24" s="89"/>
      <c r="E24" s="89"/>
      <c r="F24" s="89"/>
      <c r="G24" s="89"/>
      <c r="H24" s="89"/>
      <c r="I24" s="89"/>
      <c r="J24" s="89"/>
      <c r="K24" s="89"/>
      <c r="L24" s="89"/>
      <c r="M24" s="89"/>
      <c r="N24" s="89"/>
      <c r="O24" s="89"/>
      <c r="P24" s="86">
        <f>SUM(D24:O24)</f>
        <v>0</v>
      </c>
      <c r="Q24" s="353" t="s">
        <v>123</v>
      </c>
      <c r="R24" s="353"/>
      <c r="S24" s="353"/>
      <c r="T24" s="353"/>
      <c r="U24" s="353"/>
      <c r="V24" s="353"/>
      <c r="W24" s="353"/>
      <c r="X24" s="353"/>
      <c r="Y24" s="353"/>
      <c r="Z24" s="353"/>
      <c r="AA24" s="353"/>
      <c r="AB24" s="354"/>
    </row>
    <row r="25" spans="1:39" ht="21.95" customHeight="1" x14ac:dyDescent="0.25">
      <c r="A25" s="355" t="s">
        <v>53</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7"/>
    </row>
    <row r="26" spans="1:39" ht="23.1" customHeight="1" x14ac:dyDescent="0.25">
      <c r="A26" s="334" t="s">
        <v>54</v>
      </c>
      <c r="B26" s="358" t="s">
        <v>55</v>
      </c>
      <c r="C26" s="358" t="s">
        <v>49</v>
      </c>
      <c r="D26" s="358" t="s">
        <v>56</v>
      </c>
      <c r="E26" s="358"/>
      <c r="F26" s="358"/>
      <c r="G26" s="358"/>
      <c r="H26" s="358"/>
      <c r="I26" s="358"/>
      <c r="J26" s="358"/>
      <c r="K26" s="358"/>
      <c r="L26" s="358"/>
      <c r="M26" s="358"/>
      <c r="N26" s="358"/>
      <c r="O26" s="358"/>
      <c r="P26" s="358"/>
      <c r="Q26" s="358" t="s">
        <v>57</v>
      </c>
      <c r="R26" s="358"/>
      <c r="S26" s="358"/>
      <c r="T26" s="358"/>
      <c r="U26" s="358"/>
      <c r="V26" s="358"/>
      <c r="W26" s="358"/>
      <c r="X26" s="358"/>
      <c r="Y26" s="358"/>
      <c r="Z26" s="358"/>
      <c r="AA26" s="358"/>
      <c r="AB26" s="360"/>
      <c r="AE26" s="87"/>
      <c r="AF26" s="87"/>
      <c r="AG26" s="87"/>
      <c r="AH26" s="87"/>
      <c r="AI26" s="87"/>
      <c r="AJ26" s="87"/>
      <c r="AK26" s="87"/>
      <c r="AL26" s="87"/>
      <c r="AM26" s="87"/>
    </row>
    <row r="27" spans="1:39" ht="23.1" customHeight="1" x14ac:dyDescent="0.25">
      <c r="A27" s="334"/>
      <c r="B27" s="358"/>
      <c r="C27" s="359"/>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361" t="s">
        <v>124</v>
      </c>
      <c r="R27" s="362"/>
      <c r="S27" s="362"/>
      <c r="T27" s="363"/>
      <c r="U27" s="361" t="s">
        <v>60</v>
      </c>
      <c r="V27" s="362"/>
      <c r="W27" s="362"/>
      <c r="X27" s="363"/>
      <c r="Y27" s="361" t="s">
        <v>61</v>
      </c>
      <c r="Z27" s="362"/>
      <c r="AA27" s="362"/>
      <c r="AB27" s="364"/>
      <c r="AE27" s="87"/>
      <c r="AF27" s="87"/>
      <c r="AG27" s="87"/>
      <c r="AH27" s="87"/>
      <c r="AI27" s="87"/>
      <c r="AJ27" s="87"/>
      <c r="AK27" s="87"/>
      <c r="AL27" s="87"/>
      <c r="AM27" s="87"/>
    </row>
    <row r="28" spans="1:39" ht="33" customHeight="1" x14ac:dyDescent="0.25">
      <c r="A28" s="344"/>
      <c r="B28" s="562"/>
      <c r="C28" s="90" t="s">
        <v>62</v>
      </c>
      <c r="D28" s="89"/>
      <c r="E28" s="89"/>
      <c r="F28" s="89"/>
      <c r="G28" s="89"/>
      <c r="H28" s="89"/>
      <c r="I28" s="89"/>
      <c r="J28" s="89"/>
      <c r="K28" s="89"/>
      <c r="L28" s="89"/>
      <c r="M28" s="89"/>
      <c r="N28" s="89"/>
      <c r="O28" s="89"/>
      <c r="P28" s="163">
        <f>SUM(D28:O28)</f>
        <v>0</v>
      </c>
      <c r="Q28" s="556" t="s">
        <v>125</v>
      </c>
      <c r="R28" s="557"/>
      <c r="S28" s="557"/>
      <c r="T28" s="558"/>
      <c r="U28" s="556" t="s">
        <v>126</v>
      </c>
      <c r="V28" s="557"/>
      <c r="W28" s="557"/>
      <c r="X28" s="558"/>
      <c r="Y28" s="556" t="s">
        <v>127</v>
      </c>
      <c r="Z28" s="557"/>
      <c r="AA28" s="557"/>
      <c r="AB28" s="597"/>
      <c r="AE28" s="87"/>
      <c r="AF28" s="87"/>
      <c r="AG28" s="87"/>
      <c r="AH28" s="87"/>
      <c r="AI28" s="87"/>
      <c r="AJ28" s="87"/>
      <c r="AK28" s="87"/>
      <c r="AL28" s="87"/>
      <c r="AM28" s="87"/>
    </row>
    <row r="29" spans="1:39" ht="33.950000000000003" customHeight="1" thickBot="1" x14ac:dyDescent="0.3">
      <c r="A29" s="345"/>
      <c r="B29" s="347"/>
      <c r="C29" s="91" t="s">
        <v>65</v>
      </c>
      <c r="D29" s="92"/>
      <c r="E29" s="92"/>
      <c r="F29" s="92"/>
      <c r="G29" s="93"/>
      <c r="H29" s="93"/>
      <c r="I29" s="93"/>
      <c r="J29" s="93"/>
      <c r="K29" s="93"/>
      <c r="L29" s="93"/>
      <c r="M29" s="93"/>
      <c r="N29" s="93"/>
      <c r="O29" s="93"/>
      <c r="P29" s="164">
        <f>SUM(D29:O29)</f>
        <v>0</v>
      </c>
      <c r="Q29" s="559"/>
      <c r="R29" s="560"/>
      <c r="S29" s="560"/>
      <c r="T29" s="561"/>
      <c r="U29" s="559"/>
      <c r="V29" s="560"/>
      <c r="W29" s="560"/>
      <c r="X29" s="561"/>
      <c r="Y29" s="559"/>
      <c r="Z29" s="560"/>
      <c r="AA29" s="560"/>
      <c r="AB29" s="598"/>
      <c r="AC29" s="49"/>
      <c r="AE29" s="87"/>
      <c r="AF29" s="87"/>
      <c r="AG29" s="87"/>
      <c r="AH29" s="87"/>
      <c r="AI29" s="87"/>
      <c r="AJ29" s="87"/>
      <c r="AK29" s="87"/>
      <c r="AL29" s="87"/>
      <c r="AM29" s="87"/>
    </row>
    <row r="30" spans="1:39" ht="26.1" customHeight="1" x14ac:dyDescent="0.25">
      <c r="A30" s="333" t="s">
        <v>66</v>
      </c>
      <c r="B30" s="335" t="s">
        <v>67</v>
      </c>
      <c r="C30" s="337" t="s">
        <v>68</v>
      </c>
      <c r="D30" s="337"/>
      <c r="E30" s="337"/>
      <c r="F30" s="337"/>
      <c r="G30" s="337"/>
      <c r="H30" s="337"/>
      <c r="I30" s="337"/>
      <c r="J30" s="337"/>
      <c r="K30" s="337"/>
      <c r="L30" s="337"/>
      <c r="M30" s="337"/>
      <c r="N30" s="337"/>
      <c r="O30" s="337"/>
      <c r="P30" s="337"/>
      <c r="Q30" s="338" t="s">
        <v>69</v>
      </c>
      <c r="R30" s="339"/>
      <c r="S30" s="339"/>
      <c r="T30" s="339"/>
      <c r="U30" s="339"/>
      <c r="V30" s="339"/>
      <c r="W30" s="339"/>
      <c r="X30" s="339"/>
      <c r="Y30" s="339"/>
      <c r="Z30" s="339"/>
      <c r="AA30" s="339"/>
      <c r="AB30" s="340"/>
      <c r="AE30" s="87"/>
      <c r="AF30" s="87"/>
      <c r="AG30" s="87"/>
      <c r="AH30" s="87"/>
      <c r="AI30" s="87"/>
      <c r="AJ30" s="87"/>
      <c r="AK30" s="87"/>
      <c r="AL30" s="87"/>
      <c r="AM30" s="87"/>
    </row>
    <row r="31" spans="1:39" ht="26.1" customHeight="1" x14ac:dyDescent="0.25">
      <c r="A31" s="334"/>
      <c r="B31" s="336"/>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41" t="s">
        <v>84</v>
      </c>
      <c r="R31" s="342"/>
      <c r="S31" s="342"/>
      <c r="T31" s="342"/>
      <c r="U31" s="342"/>
      <c r="V31" s="342"/>
      <c r="W31" s="342"/>
      <c r="X31" s="342"/>
      <c r="Y31" s="342"/>
      <c r="Z31" s="342"/>
      <c r="AA31" s="342"/>
      <c r="AB31" s="343"/>
      <c r="AE31" s="94"/>
      <c r="AF31" s="94"/>
      <c r="AG31" s="94"/>
      <c r="AH31" s="94"/>
      <c r="AI31" s="94"/>
      <c r="AJ31" s="94"/>
      <c r="AK31" s="94"/>
      <c r="AL31" s="94"/>
      <c r="AM31" s="94"/>
    </row>
    <row r="32" spans="1:39" ht="28.5" customHeight="1" x14ac:dyDescent="0.25">
      <c r="A32" s="320"/>
      <c r="B32" s="310"/>
      <c r="C32" s="90" t="s">
        <v>62</v>
      </c>
      <c r="D32" s="95"/>
      <c r="E32" s="95"/>
      <c r="F32" s="95"/>
      <c r="G32" s="95"/>
      <c r="H32" s="95"/>
      <c r="I32" s="95"/>
      <c r="J32" s="95"/>
      <c r="K32" s="95"/>
      <c r="L32" s="95"/>
      <c r="M32" s="95"/>
      <c r="N32" s="95"/>
      <c r="O32" s="95"/>
      <c r="P32" s="96">
        <f t="shared" ref="P32:P39" si="0">SUM(D32:O32)</f>
        <v>0</v>
      </c>
      <c r="Q32" s="602" t="s">
        <v>128</v>
      </c>
      <c r="R32" s="603"/>
      <c r="S32" s="603"/>
      <c r="T32" s="603"/>
      <c r="U32" s="603"/>
      <c r="V32" s="603"/>
      <c r="W32" s="603"/>
      <c r="X32" s="603"/>
      <c r="Y32" s="603"/>
      <c r="Z32" s="603"/>
      <c r="AA32" s="603"/>
      <c r="AB32" s="604"/>
      <c r="AC32" s="97"/>
      <c r="AE32" s="98"/>
      <c r="AF32" s="98"/>
      <c r="AG32" s="98"/>
      <c r="AH32" s="98"/>
      <c r="AI32" s="98"/>
      <c r="AJ32" s="98"/>
      <c r="AK32" s="98"/>
      <c r="AL32" s="98"/>
      <c r="AM32" s="98"/>
    </row>
    <row r="33" spans="1:29" ht="28.5" customHeight="1" x14ac:dyDescent="0.25">
      <c r="A33" s="321"/>
      <c r="B33" s="322"/>
      <c r="C33" s="99" t="s">
        <v>65</v>
      </c>
      <c r="D33" s="100"/>
      <c r="E33" s="100"/>
      <c r="F33" s="100"/>
      <c r="G33" s="100"/>
      <c r="H33" s="100"/>
      <c r="I33" s="100"/>
      <c r="J33" s="100"/>
      <c r="K33" s="100"/>
      <c r="L33" s="100"/>
      <c r="M33" s="100"/>
      <c r="N33" s="100"/>
      <c r="O33" s="100"/>
      <c r="P33" s="101">
        <f t="shared" si="0"/>
        <v>0</v>
      </c>
      <c r="Q33" s="605"/>
      <c r="R33" s="606"/>
      <c r="S33" s="606"/>
      <c r="T33" s="606"/>
      <c r="U33" s="606"/>
      <c r="V33" s="606"/>
      <c r="W33" s="606"/>
      <c r="X33" s="606"/>
      <c r="Y33" s="606"/>
      <c r="Z33" s="606"/>
      <c r="AA33" s="606"/>
      <c r="AB33" s="607"/>
      <c r="AC33" s="97"/>
    </row>
    <row r="34" spans="1:29" ht="28.5" customHeight="1" x14ac:dyDescent="0.25">
      <c r="A34" s="321"/>
      <c r="B34" s="324"/>
      <c r="C34" s="102" t="s">
        <v>62</v>
      </c>
      <c r="D34" s="103"/>
      <c r="E34" s="103"/>
      <c r="F34" s="103"/>
      <c r="G34" s="103"/>
      <c r="H34" s="103"/>
      <c r="I34" s="103"/>
      <c r="J34" s="103"/>
      <c r="K34" s="103"/>
      <c r="L34" s="103"/>
      <c r="M34" s="103"/>
      <c r="N34" s="103"/>
      <c r="O34" s="103"/>
      <c r="P34" s="101">
        <f t="shared" si="0"/>
        <v>0</v>
      </c>
      <c r="Q34" s="563"/>
      <c r="R34" s="564"/>
      <c r="S34" s="564"/>
      <c r="T34" s="564"/>
      <c r="U34" s="564"/>
      <c r="V34" s="564"/>
      <c r="W34" s="564"/>
      <c r="X34" s="564"/>
      <c r="Y34" s="564"/>
      <c r="Z34" s="564"/>
      <c r="AA34" s="564"/>
      <c r="AB34" s="565"/>
      <c r="AC34" s="97"/>
    </row>
    <row r="35" spans="1:29" ht="28.5" customHeight="1" x14ac:dyDescent="0.25">
      <c r="A35" s="321"/>
      <c r="B35" s="322"/>
      <c r="C35" s="99" t="s">
        <v>65</v>
      </c>
      <c r="D35" s="100"/>
      <c r="E35" s="100"/>
      <c r="F35" s="100"/>
      <c r="G35" s="100"/>
      <c r="H35" s="100"/>
      <c r="I35" s="100"/>
      <c r="J35" s="100"/>
      <c r="K35" s="100"/>
      <c r="L35" s="104"/>
      <c r="M35" s="104"/>
      <c r="N35" s="104"/>
      <c r="O35" s="104"/>
      <c r="P35" s="101">
        <f t="shared" si="0"/>
        <v>0</v>
      </c>
      <c r="Q35" s="569"/>
      <c r="R35" s="570"/>
      <c r="S35" s="570"/>
      <c r="T35" s="570"/>
      <c r="U35" s="570"/>
      <c r="V35" s="570"/>
      <c r="W35" s="570"/>
      <c r="X35" s="570"/>
      <c r="Y35" s="570"/>
      <c r="Z35" s="570"/>
      <c r="AA35" s="570"/>
      <c r="AB35" s="571"/>
      <c r="AC35" s="97"/>
    </row>
    <row r="36" spans="1:29" ht="28.5" customHeight="1" x14ac:dyDescent="0.25">
      <c r="A36" s="551"/>
      <c r="B36" s="324"/>
      <c r="C36" s="102" t="s">
        <v>62</v>
      </c>
      <c r="D36" s="103"/>
      <c r="E36" s="103"/>
      <c r="F36" s="103"/>
      <c r="G36" s="103"/>
      <c r="H36" s="103"/>
      <c r="I36" s="103"/>
      <c r="J36" s="103"/>
      <c r="K36" s="103"/>
      <c r="L36" s="103"/>
      <c r="M36" s="103"/>
      <c r="N36" s="103"/>
      <c r="O36" s="103"/>
      <c r="P36" s="101">
        <f t="shared" si="0"/>
        <v>0</v>
      </c>
      <c r="Q36" s="563"/>
      <c r="R36" s="564"/>
      <c r="S36" s="564"/>
      <c r="T36" s="564"/>
      <c r="U36" s="564"/>
      <c r="V36" s="564"/>
      <c r="W36" s="564"/>
      <c r="X36" s="564"/>
      <c r="Y36" s="564"/>
      <c r="Z36" s="564"/>
      <c r="AA36" s="564"/>
      <c r="AB36" s="565"/>
      <c r="AC36" s="97"/>
    </row>
    <row r="37" spans="1:29" ht="28.5" customHeight="1" x14ac:dyDescent="0.25">
      <c r="A37" s="552"/>
      <c r="B37" s="322"/>
      <c r="C37" s="99" t="s">
        <v>65</v>
      </c>
      <c r="D37" s="100"/>
      <c r="E37" s="100"/>
      <c r="F37" s="100"/>
      <c r="G37" s="100"/>
      <c r="H37" s="100"/>
      <c r="I37" s="100"/>
      <c r="J37" s="100"/>
      <c r="K37" s="100"/>
      <c r="L37" s="104"/>
      <c r="M37" s="104"/>
      <c r="N37" s="104"/>
      <c r="O37" s="104"/>
      <c r="P37" s="101">
        <f t="shared" si="0"/>
        <v>0</v>
      </c>
      <c r="Q37" s="569"/>
      <c r="R37" s="570"/>
      <c r="S37" s="570"/>
      <c r="T37" s="570"/>
      <c r="U37" s="570"/>
      <c r="V37" s="570"/>
      <c r="W37" s="570"/>
      <c r="X37" s="570"/>
      <c r="Y37" s="570"/>
      <c r="Z37" s="570"/>
      <c r="AA37" s="570"/>
      <c r="AB37" s="571"/>
      <c r="AC37" s="97"/>
    </row>
    <row r="38" spans="1:29" ht="28.5" customHeight="1" x14ac:dyDescent="0.25">
      <c r="A38" s="585"/>
      <c r="B38" s="324"/>
      <c r="C38" s="102" t="s">
        <v>62</v>
      </c>
      <c r="D38" s="103"/>
      <c r="E38" s="103"/>
      <c r="F38" s="103"/>
      <c r="G38" s="103"/>
      <c r="H38" s="103"/>
      <c r="I38" s="103"/>
      <c r="J38" s="103"/>
      <c r="K38" s="103"/>
      <c r="L38" s="103"/>
      <c r="M38" s="103"/>
      <c r="N38" s="103"/>
      <c r="O38" s="103"/>
      <c r="P38" s="101">
        <f t="shared" si="0"/>
        <v>0</v>
      </c>
      <c r="Q38" s="563"/>
      <c r="R38" s="564"/>
      <c r="S38" s="564"/>
      <c r="T38" s="564"/>
      <c r="U38" s="564"/>
      <c r="V38" s="564"/>
      <c r="W38" s="564"/>
      <c r="X38" s="564"/>
      <c r="Y38" s="564"/>
      <c r="Z38" s="564"/>
      <c r="AA38" s="564"/>
      <c r="AB38" s="565"/>
      <c r="AC38" s="97"/>
    </row>
    <row r="39" spans="1:29" ht="28.5" customHeight="1" thickBot="1" x14ac:dyDescent="0.3">
      <c r="A39" s="586"/>
      <c r="B39" s="311"/>
      <c r="C39" s="91" t="s">
        <v>65</v>
      </c>
      <c r="D39" s="105"/>
      <c r="E39" s="105"/>
      <c r="F39" s="105"/>
      <c r="G39" s="105"/>
      <c r="H39" s="105"/>
      <c r="I39" s="105"/>
      <c r="J39" s="105"/>
      <c r="K39" s="105"/>
      <c r="L39" s="106"/>
      <c r="M39" s="106"/>
      <c r="N39" s="106"/>
      <c r="O39" s="106"/>
      <c r="P39" s="107">
        <f t="shared" si="0"/>
        <v>0</v>
      </c>
      <c r="Q39" s="566"/>
      <c r="R39" s="567"/>
      <c r="S39" s="567"/>
      <c r="T39" s="567"/>
      <c r="U39" s="567"/>
      <c r="V39" s="567"/>
      <c r="W39" s="567"/>
      <c r="X39" s="567"/>
      <c r="Y39" s="567"/>
      <c r="Z39" s="567"/>
      <c r="AA39" s="567"/>
      <c r="AB39" s="568"/>
      <c r="AC39" s="97"/>
    </row>
    <row r="40" spans="1:29" x14ac:dyDescent="0.25">
      <c r="A40" s="50" t="s">
        <v>98</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H35" zoomScale="70" zoomScaleNormal="70" workbookViewId="0">
      <selection activeCell="H34" sqref="H34:S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50"/>
      <c r="B1" s="438"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40"/>
      <c r="AB1" s="435" t="s">
        <v>1</v>
      </c>
      <c r="AC1" s="436"/>
      <c r="AD1" s="437"/>
    </row>
    <row r="2" spans="1:30" ht="30.75" customHeight="1" thickBot="1" x14ac:dyDescent="0.3">
      <c r="A2" s="451"/>
      <c r="B2" s="438" t="s">
        <v>2</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3</v>
      </c>
      <c r="AC2" s="442"/>
      <c r="AD2" s="443"/>
    </row>
    <row r="3" spans="1:30" ht="24" customHeight="1" x14ac:dyDescent="0.25">
      <c r="A3" s="451"/>
      <c r="B3" s="355" t="s">
        <v>4</v>
      </c>
      <c r="C3" s="356"/>
      <c r="D3" s="356"/>
      <c r="E3" s="356"/>
      <c r="F3" s="356"/>
      <c r="G3" s="356"/>
      <c r="H3" s="356"/>
      <c r="I3" s="356"/>
      <c r="J3" s="356"/>
      <c r="K3" s="356"/>
      <c r="L3" s="356"/>
      <c r="M3" s="356"/>
      <c r="N3" s="356"/>
      <c r="O3" s="356"/>
      <c r="P3" s="356"/>
      <c r="Q3" s="356"/>
      <c r="R3" s="356"/>
      <c r="S3" s="356"/>
      <c r="T3" s="356"/>
      <c r="U3" s="356"/>
      <c r="V3" s="356"/>
      <c r="W3" s="356"/>
      <c r="X3" s="356"/>
      <c r="Y3" s="356"/>
      <c r="Z3" s="356"/>
      <c r="AA3" s="357"/>
      <c r="AB3" s="441" t="s">
        <v>5</v>
      </c>
      <c r="AC3" s="442"/>
      <c r="AD3" s="443"/>
    </row>
    <row r="4" spans="1:30" ht="21.95" customHeight="1" thickBot="1" x14ac:dyDescent="0.3">
      <c r="A4" s="452"/>
      <c r="B4" s="444"/>
      <c r="C4" s="445"/>
      <c r="D4" s="445"/>
      <c r="E4" s="445"/>
      <c r="F4" s="445"/>
      <c r="G4" s="445"/>
      <c r="H4" s="445"/>
      <c r="I4" s="445"/>
      <c r="J4" s="445"/>
      <c r="K4" s="445"/>
      <c r="L4" s="445"/>
      <c r="M4" s="445"/>
      <c r="N4" s="445"/>
      <c r="O4" s="445"/>
      <c r="P4" s="445"/>
      <c r="Q4" s="445"/>
      <c r="R4" s="445"/>
      <c r="S4" s="445"/>
      <c r="T4" s="445"/>
      <c r="U4" s="445"/>
      <c r="V4" s="445"/>
      <c r="W4" s="445"/>
      <c r="X4" s="445"/>
      <c r="Y4" s="445"/>
      <c r="Z4" s="445"/>
      <c r="AA4" s="446"/>
      <c r="AB4" s="447" t="s">
        <v>6</v>
      </c>
      <c r="AC4" s="448"/>
      <c r="AD4" s="449"/>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4" t="s">
        <v>7</v>
      </c>
      <c r="B7" s="405"/>
      <c r="C7" s="631" t="s">
        <v>8</v>
      </c>
      <c r="D7" s="404" t="s">
        <v>9</v>
      </c>
      <c r="E7" s="422"/>
      <c r="F7" s="422"/>
      <c r="G7" s="422"/>
      <c r="H7" s="405"/>
      <c r="I7" s="425">
        <v>45021</v>
      </c>
      <c r="J7" s="426"/>
      <c r="K7" s="404" t="s">
        <v>10</v>
      </c>
      <c r="L7" s="405"/>
      <c r="M7" s="459" t="s">
        <v>11</v>
      </c>
      <c r="N7" s="460"/>
      <c r="O7" s="453"/>
      <c r="P7" s="454"/>
      <c r="Q7" s="54"/>
      <c r="R7" s="54"/>
      <c r="S7" s="54"/>
      <c r="T7" s="54"/>
      <c r="U7" s="54"/>
      <c r="V7" s="54"/>
      <c r="W7" s="54"/>
      <c r="X7" s="54"/>
      <c r="Y7" s="54"/>
      <c r="Z7" s="55"/>
      <c r="AA7" s="54"/>
      <c r="AB7" s="54"/>
      <c r="AC7" s="60"/>
      <c r="AD7" s="61"/>
    </row>
    <row r="8" spans="1:30" x14ac:dyDescent="0.25">
      <c r="A8" s="406"/>
      <c r="B8" s="407"/>
      <c r="C8" s="420"/>
      <c r="D8" s="406"/>
      <c r="E8" s="423"/>
      <c r="F8" s="423"/>
      <c r="G8" s="423"/>
      <c r="H8" s="407"/>
      <c r="I8" s="427"/>
      <c r="J8" s="428"/>
      <c r="K8" s="406"/>
      <c r="L8" s="407"/>
      <c r="M8" s="455" t="s">
        <v>12</v>
      </c>
      <c r="N8" s="456"/>
      <c r="O8" s="457"/>
      <c r="P8" s="458"/>
      <c r="Q8" s="54"/>
      <c r="R8" s="54"/>
      <c r="S8" s="54"/>
      <c r="T8" s="54"/>
      <c r="U8" s="54"/>
      <c r="V8" s="54"/>
      <c r="W8" s="54"/>
      <c r="X8" s="54"/>
      <c r="Y8" s="54"/>
      <c r="Z8" s="55"/>
      <c r="AA8" s="54"/>
      <c r="AB8" s="54"/>
      <c r="AC8" s="60"/>
      <c r="AD8" s="61"/>
    </row>
    <row r="9" spans="1:30" ht="15.75" thickBot="1" x14ac:dyDescent="0.3">
      <c r="A9" s="408"/>
      <c r="B9" s="409"/>
      <c r="C9" s="421"/>
      <c r="D9" s="408"/>
      <c r="E9" s="424"/>
      <c r="F9" s="424"/>
      <c r="G9" s="424"/>
      <c r="H9" s="409"/>
      <c r="I9" s="429"/>
      <c r="J9" s="430"/>
      <c r="K9" s="408"/>
      <c r="L9" s="409"/>
      <c r="M9" s="431" t="s">
        <v>13</v>
      </c>
      <c r="N9" s="432"/>
      <c r="O9" s="433" t="s">
        <v>14</v>
      </c>
      <c r="P9" s="434"/>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4" t="s">
        <v>15</v>
      </c>
      <c r="B11" s="405"/>
      <c r="C11" s="410" t="s">
        <v>16</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x14ac:dyDescent="0.25">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x14ac:dyDescent="0.3">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89" t="s">
        <v>17</v>
      </c>
      <c r="B15" s="390"/>
      <c r="C15" s="398" t="s">
        <v>18</v>
      </c>
      <c r="D15" s="399"/>
      <c r="E15" s="399"/>
      <c r="F15" s="399"/>
      <c r="G15" s="399"/>
      <c r="H15" s="399"/>
      <c r="I15" s="399"/>
      <c r="J15" s="399"/>
      <c r="K15" s="400"/>
      <c r="L15" s="376" t="s">
        <v>19</v>
      </c>
      <c r="M15" s="377"/>
      <c r="N15" s="377"/>
      <c r="O15" s="377"/>
      <c r="P15" s="377"/>
      <c r="Q15" s="378"/>
      <c r="R15" s="401" t="s">
        <v>20</v>
      </c>
      <c r="S15" s="402"/>
      <c r="T15" s="402"/>
      <c r="U15" s="402"/>
      <c r="V15" s="402"/>
      <c r="W15" s="402"/>
      <c r="X15" s="403"/>
      <c r="Y15" s="376" t="s">
        <v>21</v>
      </c>
      <c r="Z15" s="378"/>
      <c r="AA15" s="385" t="s">
        <v>22</v>
      </c>
      <c r="AB15" s="386"/>
      <c r="AC15" s="386"/>
      <c r="AD15" s="387"/>
    </row>
    <row r="16" spans="1:30" ht="9" customHeight="1" thickBot="1" x14ac:dyDescent="0.3">
      <c r="A16" s="59"/>
      <c r="B16" s="54"/>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73"/>
      <c r="AD16" s="74"/>
    </row>
    <row r="17" spans="1:41" s="76" customFormat="1" ht="37.5" customHeight="1" thickBot="1" x14ac:dyDescent="0.3">
      <c r="A17" s="389" t="s">
        <v>23</v>
      </c>
      <c r="B17" s="390"/>
      <c r="C17" s="391" t="s">
        <v>129</v>
      </c>
      <c r="D17" s="392"/>
      <c r="E17" s="392"/>
      <c r="F17" s="392"/>
      <c r="G17" s="392"/>
      <c r="H17" s="392"/>
      <c r="I17" s="392"/>
      <c r="J17" s="392"/>
      <c r="K17" s="392"/>
      <c r="L17" s="392"/>
      <c r="M17" s="392"/>
      <c r="N17" s="392"/>
      <c r="O17" s="392"/>
      <c r="P17" s="392"/>
      <c r="Q17" s="393"/>
      <c r="R17" s="376" t="s">
        <v>25</v>
      </c>
      <c r="S17" s="377"/>
      <c r="T17" s="377"/>
      <c r="U17" s="377"/>
      <c r="V17" s="378"/>
      <c r="W17" s="549">
        <v>1</v>
      </c>
      <c r="X17" s="550"/>
      <c r="Y17" s="377" t="s">
        <v>26</v>
      </c>
      <c r="Z17" s="377"/>
      <c r="AA17" s="377"/>
      <c r="AB17" s="378"/>
      <c r="AC17" s="396">
        <v>0.2</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6"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82" t="s">
        <v>29</v>
      </c>
      <c r="R20" s="383"/>
      <c r="S20" s="383"/>
      <c r="T20" s="383"/>
      <c r="U20" s="383"/>
      <c r="V20" s="383"/>
      <c r="W20" s="383"/>
      <c r="X20" s="383"/>
      <c r="Y20" s="383"/>
      <c r="Z20" s="383"/>
      <c r="AA20" s="383"/>
      <c r="AB20" s="383"/>
      <c r="AC20" s="383"/>
      <c r="AD20" s="384"/>
      <c r="AE20" s="83"/>
      <c r="AF20" s="83"/>
    </row>
    <row r="21" spans="1:41" ht="32.1" customHeight="1" thickBot="1" x14ac:dyDescent="0.3">
      <c r="A21" s="59"/>
      <c r="B21" s="54"/>
      <c r="C21" s="160" t="s">
        <v>30</v>
      </c>
      <c r="D21" s="161" t="s">
        <v>31</v>
      </c>
      <c r="E21" s="161" t="s">
        <v>8</v>
      </c>
      <c r="F21" s="161" t="s">
        <v>32</v>
      </c>
      <c r="G21" s="161" t="s">
        <v>33</v>
      </c>
      <c r="H21" s="161" t="s">
        <v>34</v>
      </c>
      <c r="I21" s="161" t="s">
        <v>35</v>
      </c>
      <c r="J21" s="161" t="s">
        <v>36</v>
      </c>
      <c r="K21" s="161" t="s">
        <v>37</v>
      </c>
      <c r="L21" s="161" t="s">
        <v>38</v>
      </c>
      <c r="M21" s="161" t="s">
        <v>39</v>
      </c>
      <c r="N21" s="161" t="s">
        <v>40</v>
      </c>
      <c r="O21" s="161" t="s">
        <v>41</v>
      </c>
      <c r="P21" s="162" t="s">
        <v>42</v>
      </c>
      <c r="Q21" s="160" t="s">
        <v>30</v>
      </c>
      <c r="R21" s="161" t="s">
        <v>31</v>
      </c>
      <c r="S21" s="161" t="s">
        <v>8</v>
      </c>
      <c r="T21" s="161" t="s">
        <v>32</v>
      </c>
      <c r="U21" s="161" t="s">
        <v>33</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33" t="s">
        <v>43</v>
      </c>
      <c r="B22" s="338"/>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c r="X22" s="180"/>
      <c r="Y22" s="180"/>
      <c r="Z22" s="180"/>
      <c r="AA22" s="180"/>
      <c r="AB22" s="180"/>
      <c r="AC22" s="180">
        <f>SUM(Q22:AB22)</f>
        <v>531659232</v>
      </c>
      <c r="AD22" s="187"/>
      <c r="AE22" s="3"/>
      <c r="AF22" s="3"/>
    </row>
    <row r="23" spans="1:41" ht="32.1" customHeight="1" x14ac:dyDescent="0.25">
      <c r="A23" s="334" t="s">
        <v>44</v>
      </c>
      <c r="B23" s="341"/>
      <c r="C23" s="177"/>
      <c r="D23" s="176"/>
      <c r="E23" s="176"/>
      <c r="F23" s="176"/>
      <c r="G23" s="176"/>
      <c r="H23" s="176"/>
      <c r="I23" s="176"/>
      <c r="J23" s="176"/>
      <c r="K23" s="176"/>
      <c r="L23" s="176"/>
      <c r="M23" s="176"/>
      <c r="N23" s="176"/>
      <c r="O23" s="176">
        <f>SUM(C23:N23)</f>
        <v>0</v>
      </c>
      <c r="P23" s="195" t="str">
        <f>IFERROR(O23/(SUMIF(C23:N23,"&gt;0",C22:N22))," ")</f>
        <v xml:space="preserve"> </v>
      </c>
      <c r="Q23" s="177">
        <v>369956700</v>
      </c>
      <c r="R23" s="176">
        <v>159030000</v>
      </c>
      <c r="S23" s="176">
        <v>-5203670</v>
      </c>
      <c r="T23" s="176"/>
      <c r="U23" s="176"/>
      <c r="V23" s="176"/>
      <c r="W23" s="176"/>
      <c r="X23" s="176"/>
      <c r="Y23" s="176"/>
      <c r="Z23" s="176"/>
      <c r="AA23" s="176"/>
      <c r="AB23" s="176"/>
      <c r="AC23" s="176">
        <f>SUM(Q23:AB23)</f>
        <v>523783030</v>
      </c>
      <c r="AD23" s="185">
        <f>IFERROR(AC23/(SUMIF(Q23:AB23,"&gt;0",Q22:AB22))," ")</f>
        <v>0.99016294738601174</v>
      </c>
      <c r="AE23" s="3"/>
      <c r="AF23" s="3"/>
    </row>
    <row r="24" spans="1:41" ht="32.1" customHeight="1" x14ac:dyDescent="0.25">
      <c r="A24" s="334" t="s">
        <v>45</v>
      </c>
      <c r="B24" s="341"/>
      <c r="C24" s="177">
        <v>812468</v>
      </c>
      <c r="D24" s="176">
        <f>1000000+104706</f>
        <v>1104706</v>
      </c>
      <c r="E24" s="176"/>
      <c r="F24" s="176">
        <v>2500000</v>
      </c>
      <c r="G24" s="176"/>
      <c r="H24" s="176"/>
      <c r="I24" s="176"/>
      <c r="J24" s="176"/>
      <c r="K24" s="176"/>
      <c r="L24" s="176"/>
      <c r="M24" s="176"/>
      <c r="N24" s="176"/>
      <c r="O24" s="267">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 t="shared" si="0"/>
        <v>46143300</v>
      </c>
      <c r="X24" s="176">
        <f t="shared" si="0"/>
        <v>46143300</v>
      </c>
      <c r="Y24" s="176">
        <f t="shared" si="0"/>
        <v>46143300</v>
      </c>
      <c r="Z24" s="176">
        <f t="shared" si="0"/>
        <v>46143300</v>
      </c>
      <c r="AA24" s="176">
        <f t="shared" si="0"/>
        <v>46143300</v>
      </c>
      <c r="AB24" s="176">
        <f>76482200+14820000</f>
        <v>91302200</v>
      </c>
      <c r="AC24" s="176">
        <f>SUM(Q24:AB24)</f>
        <v>531659232</v>
      </c>
      <c r="AD24" s="185"/>
      <c r="AE24" s="3"/>
      <c r="AF24" s="3"/>
    </row>
    <row r="25" spans="1:41" ht="32.1" customHeight="1" thickBot="1" x14ac:dyDescent="0.3">
      <c r="A25" s="365" t="s">
        <v>46</v>
      </c>
      <c r="B25" s="366"/>
      <c r="C25" s="178">
        <v>866628</v>
      </c>
      <c r="D25" s="179">
        <v>1000000</v>
      </c>
      <c r="E25" s="179">
        <v>50546</v>
      </c>
      <c r="F25" s="179"/>
      <c r="G25" s="179"/>
      <c r="H25" s="179"/>
      <c r="I25" s="179"/>
      <c r="J25" s="179"/>
      <c r="K25" s="179"/>
      <c r="L25" s="179"/>
      <c r="M25" s="179"/>
      <c r="N25" s="179"/>
      <c r="O25" s="179">
        <f>SUM(C25:N25)</f>
        <v>1917174</v>
      </c>
      <c r="P25" s="184">
        <f>IFERROR(O25/(SUMIF(C25:N25,"&gt;0",C24:N24))," ")</f>
        <v>1</v>
      </c>
      <c r="Q25" s="178"/>
      <c r="R25" s="179">
        <v>14911130</v>
      </c>
      <c r="S25" s="179">
        <v>39265300</v>
      </c>
      <c r="T25" s="179"/>
      <c r="U25" s="179"/>
      <c r="V25" s="179"/>
      <c r="W25" s="179"/>
      <c r="X25" s="179"/>
      <c r="Y25" s="179"/>
      <c r="Z25" s="179"/>
      <c r="AA25" s="179"/>
      <c r="AB25" s="179"/>
      <c r="AC25" s="179">
        <f>SUM(Q25:AB25)</f>
        <v>54176430</v>
      </c>
      <c r="AD25" s="186">
        <f>IFERROR(AC25/(SUMIF(Q25:AB25,"&gt;0",Q24:AB24))," ")</f>
        <v>0.79045713260215855</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5">
      <c r="A28" s="371" t="s">
        <v>48</v>
      </c>
      <c r="B28" s="373" t="s">
        <v>49</v>
      </c>
      <c r="C28" s="374"/>
      <c r="D28" s="341" t="s">
        <v>50</v>
      </c>
      <c r="E28" s="342"/>
      <c r="F28" s="342"/>
      <c r="G28" s="342"/>
      <c r="H28" s="342"/>
      <c r="I28" s="342"/>
      <c r="J28" s="342"/>
      <c r="K28" s="342"/>
      <c r="L28" s="342"/>
      <c r="M28" s="342"/>
      <c r="N28" s="342"/>
      <c r="O28" s="375"/>
      <c r="P28" s="358" t="s">
        <v>41</v>
      </c>
      <c r="Q28" s="358" t="s">
        <v>51</v>
      </c>
      <c r="R28" s="358"/>
      <c r="S28" s="358"/>
      <c r="T28" s="358"/>
      <c r="U28" s="358"/>
      <c r="V28" s="358"/>
      <c r="W28" s="358"/>
      <c r="X28" s="358"/>
      <c r="Y28" s="358"/>
      <c r="Z28" s="358"/>
      <c r="AA28" s="358"/>
      <c r="AB28" s="358"/>
      <c r="AC28" s="358"/>
      <c r="AD28" s="360"/>
    </row>
    <row r="29" spans="1:41" ht="27" customHeight="1" x14ac:dyDescent="0.25">
      <c r="A29" s="372"/>
      <c r="B29" s="361"/>
      <c r="C29" s="363"/>
      <c r="D29" s="88" t="s">
        <v>30</v>
      </c>
      <c r="E29" s="88" t="s">
        <v>31</v>
      </c>
      <c r="F29" s="88" t="s">
        <v>8</v>
      </c>
      <c r="G29" s="88" t="s">
        <v>32</v>
      </c>
      <c r="H29" s="88" t="s">
        <v>33</v>
      </c>
      <c r="I29" s="88" t="s">
        <v>34</v>
      </c>
      <c r="J29" s="88" t="s">
        <v>35</v>
      </c>
      <c r="K29" s="88" t="s">
        <v>36</v>
      </c>
      <c r="L29" s="88" t="s">
        <v>37</v>
      </c>
      <c r="M29" s="88" t="s">
        <v>38</v>
      </c>
      <c r="N29" s="88" t="s">
        <v>39</v>
      </c>
      <c r="O29" s="88" t="s">
        <v>40</v>
      </c>
      <c r="P29" s="375"/>
      <c r="Q29" s="358"/>
      <c r="R29" s="358"/>
      <c r="S29" s="358"/>
      <c r="T29" s="358"/>
      <c r="U29" s="358"/>
      <c r="V29" s="358"/>
      <c r="W29" s="358"/>
      <c r="X29" s="358"/>
      <c r="Y29" s="358"/>
      <c r="Z29" s="358"/>
      <c r="AA29" s="358"/>
      <c r="AB29" s="358"/>
      <c r="AC29" s="358"/>
      <c r="AD29" s="360"/>
    </row>
    <row r="30" spans="1:41" ht="82.5" customHeight="1" thickBot="1" x14ac:dyDescent="0.3">
      <c r="A30" s="261" t="str">
        <f>C17</f>
        <v>6 - Acompañar el 100 por ciento  la implementación de las  Políticas Públicas de PPMYEG y PPASP y de los productos que la SDMujer es responsable</v>
      </c>
      <c r="B30" s="534"/>
      <c r="C30" s="535"/>
      <c r="D30" s="240"/>
      <c r="E30" s="240"/>
      <c r="F30" s="240"/>
      <c r="G30" s="240"/>
      <c r="H30" s="240"/>
      <c r="I30" s="240"/>
      <c r="J30" s="240"/>
      <c r="K30" s="240"/>
      <c r="L30" s="240"/>
      <c r="M30" s="240"/>
      <c r="N30" s="240"/>
      <c r="O30" s="240"/>
      <c r="P30" s="262">
        <f>SUM(D30:O30)</f>
        <v>0</v>
      </c>
      <c r="Q30" s="536"/>
      <c r="R30" s="536"/>
      <c r="S30" s="536"/>
      <c r="T30" s="536"/>
      <c r="U30" s="536"/>
      <c r="V30" s="536"/>
      <c r="W30" s="536"/>
      <c r="X30" s="536"/>
      <c r="Y30" s="536"/>
      <c r="Z30" s="536"/>
      <c r="AA30" s="536"/>
      <c r="AB30" s="536"/>
      <c r="AC30" s="536"/>
      <c r="AD30" s="537"/>
    </row>
    <row r="31" spans="1:41" ht="45" customHeight="1" x14ac:dyDescent="0.25">
      <c r="A31" s="538" t="s">
        <v>53</v>
      </c>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40"/>
    </row>
    <row r="32" spans="1:41" ht="23.1" customHeight="1" x14ac:dyDescent="0.25">
      <c r="A32" s="471" t="s">
        <v>54</v>
      </c>
      <c r="B32" s="541" t="s">
        <v>55</v>
      </c>
      <c r="C32" s="541" t="s">
        <v>49</v>
      </c>
      <c r="D32" s="541" t="s">
        <v>56</v>
      </c>
      <c r="E32" s="541"/>
      <c r="F32" s="541"/>
      <c r="G32" s="541"/>
      <c r="H32" s="541"/>
      <c r="I32" s="541"/>
      <c r="J32" s="541"/>
      <c r="K32" s="541"/>
      <c r="L32" s="541"/>
      <c r="M32" s="541"/>
      <c r="N32" s="541"/>
      <c r="O32" s="541"/>
      <c r="P32" s="541"/>
      <c r="Q32" s="541" t="s">
        <v>57</v>
      </c>
      <c r="R32" s="541"/>
      <c r="S32" s="541"/>
      <c r="T32" s="541"/>
      <c r="U32" s="541"/>
      <c r="V32" s="541"/>
      <c r="W32" s="541"/>
      <c r="X32" s="541"/>
      <c r="Y32" s="541"/>
      <c r="Z32" s="541"/>
      <c r="AA32" s="541"/>
      <c r="AB32" s="541"/>
      <c r="AC32" s="541"/>
      <c r="AD32" s="632"/>
      <c r="AG32" s="87"/>
      <c r="AH32" s="87"/>
      <c r="AI32" s="87"/>
      <c r="AJ32" s="87"/>
      <c r="AK32" s="87"/>
      <c r="AL32" s="87"/>
      <c r="AM32" s="87"/>
      <c r="AN32" s="87"/>
      <c r="AO32" s="87"/>
    </row>
    <row r="33" spans="1:41" ht="27" customHeight="1" x14ac:dyDescent="0.25">
      <c r="A33" s="471"/>
      <c r="B33" s="541"/>
      <c r="C33" s="542"/>
      <c r="D33" s="246" t="s">
        <v>30</v>
      </c>
      <c r="E33" s="246" t="s">
        <v>31</v>
      </c>
      <c r="F33" s="246" t="s">
        <v>8</v>
      </c>
      <c r="G33" s="246" t="s">
        <v>32</v>
      </c>
      <c r="H33" s="246" t="s">
        <v>33</v>
      </c>
      <c r="I33" s="246" t="s">
        <v>34</v>
      </c>
      <c r="J33" s="246" t="s">
        <v>35</v>
      </c>
      <c r="K33" s="246" t="s">
        <v>36</v>
      </c>
      <c r="L33" s="246" t="s">
        <v>37</v>
      </c>
      <c r="M33" s="246" t="s">
        <v>38</v>
      </c>
      <c r="N33" s="246" t="s">
        <v>39</v>
      </c>
      <c r="O33" s="246" t="s">
        <v>40</v>
      </c>
      <c r="P33" s="246" t="s">
        <v>41</v>
      </c>
      <c r="Q33" s="541" t="s">
        <v>58</v>
      </c>
      <c r="R33" s="541"/>
      <c r="S33" s="541"/>
      <c r="T33" s="541" t="s">
        <v>59</v>
      </c>
      <c r="U33" s="541"/>
      <c r="V33" s="541"/>
      <c r="W33" s="545" t="s">
        <v>60</v>
      </c>
      <c r="X33" s="546"/>
      <c r="Y33" s="546"/>
      <c r="Z33" s="547"/>
      <c r="AA33" s="545" t="s">
        <v>61</v>
      </c>
      <c r="AB33" s="546"/>
      <c r="AC33" s="546"/>
      <c r="AD33" s="548"/>
      <c r="AG33" s="87"/>
      <c r="AH33" s="87"/>
      <c r="AI33" s="87"/>
      <c r="AJ33" s="87"/>
      <c r="AK33" s="87"/>
      <c r="AL33" s="87"/>
      <c r="AM33" s="87"/>
      <c r="AN33" s="87"/>
      <c r="AO33" s="87"/>
    </row>
    <row r="34" spans="1:41" ht="45" customHeight="1" x14ac:dyDescent="0.25">
      <c r="A34" s="499" t="str">
        <f>A30</f>
        <v>6 - Acompañar el 100 por ciento  la implementación de las  Políticas Públicas de PPMYEG y PPASP y de los productos que la SDMujer es responsable</v>
      </c>
      <c r="B34" s="481">
        <v>0.2</v>
      </c>
      <c r="C34" s="239" t="s">
        <v>62</v>
      </c>
      <c r="D34" s="265">
        <v>1</v>
      </c>
      <c r="E34" s="265">
        <v>1</v>
      </c>
      <c r="F34" s="265">
        <v>1</v>
      </c>
      <c r="G34" s="265">
        <v>1</v>
      </c>
      <c r="H34" s="265">
        <v>1</v>
      </c>
      <c r="I34" s="265">
        <v>1</v>
      </c>
      <c r="J34" s="265">
        <v>1</v>
      </c>
      <c r="K34" s="265">
        <v>1</v>
      </c>
      <c r="L34" s="265">
        <v>1</v>
      </c>
      <c r="M34" s="265">
        <v>1</v>
      </c>
      <c r="N34" s="265">
        <v>1</v>
      </c>
      <c r="O34" s="265">
        <v>1</v>
      </c>
      <c r="P34" s="265">
        <v>1</v>
      </c>
      <c r="Q34" s="491" t="s">
        <v>528</v>
      </c>
      <c r="R34" s="492"/>
      <c r="S34" s="493"/>
      <c r="T34" s="491" t="s">
        <v>529</v>
      </c>
      <c r="U34" s="492"/>
      <c r="V34" s="493"/>
      <c r="W34" s="491" t="s">
        <v>63</v>
      </c>
      <c r="X34" s="492"/>
      <c r="Y34" s="492"/>
      <c r="Z34" s="493"/>
      <c r="AA34" s="491" t="s">
        <v>130</v>
      </c>
      <c r="AB34" s="492"/>
      <c r="AC34" s="492"/>
      <c r="AD34" s="497"/>
      <c r="AG34" s="87"/>
      <c r="AH34" s="87"/>
      <c r="AI34" s="87"/>
      <c r="AJ34" s="87"/>
      <c r="AK34" s="87"/>
      <c r="AL34" s="87"/>
      <c r="AM34" s="87"/>
      <c r="AN34" s="87"/>
      <c r="AO34" s="87"/>
    </row>
    <row r="35" spans="1:41" ht="141" customHeight="1" x14ac:dyDescent="0.25">
      <c r="A35" s="500"/>
      <c r="B35" s="482"/>
      <c r="C35" s="242" t="s">
        <v>65</v>
      </c>
      <c r="D35" s="243">
        <v>1</v>
      </c>
      <c r="E35" s="243">
        <v>1</v>
      </c>
      <c r="F35" s="243">
        <v>1</v>
      </c>
      <c r="G35" s="244"/>
      <c r="H35" s="244"/>
      <c r="I35" s="244"/>
      <c r="J35" s="244"/>
      <c r="K35" s="244"/>
      <c r="L35" s="244"/>
      <c r="M35" s="244"/>
      <c r="N35" s="244"/>
      <c r="O35" s="244"/>
      <c r="P35" s="264"/>
      <c r="Q35" s="494"/>
      <c r="R35" s="495"/>
      <c r="S35" s="496"/>
      <c r="T35" s="494"/>
      <c r="U35" s="495"/>
      <c r="V35" s="496"/>
      <c r="W35" s="494"/>
      <c r="X35" s="495"/>
      <c r="Y35" s="495"/>
      <c r="Z35" s="496"/>
      <c r="AA35" s="494"/>
      <c r="AB35" s="495"/>
      <c r="AC35" s="495"/>
      <c r="AD35" s="498"/>
      <c r="AE35" s="49"/>
      <c r="AG35" s="87"/>
      <c r="AH35" s="87"/>
      <c r="AI35" s="87"/>
      <c r="AJ35" s="87"/>
      <c r="AK35" s="87"/>
      <c r="AL35" s="87"/>
      <c r="AM35" s="87"/>
      <c r="AN35" s="87"/>
      <c r="AO35" s="87"/>
    </row>
    <row r="36" spans="1:41" ht="26.1" customHeight="1" x14ac:dyDescent="0.25">
      <c r="A36" s="470" t="s">
        <v>66</v>
      </c>
      <c r="B36" s="472" t="s">
        <v>67</v>
      </c>
      <c r="C36" s="474" t="s">
        <v>68</v>
      </c>
      <c r="D36" s="474"/>
      <c r="E36" s="474"/>
      <c r="F36" s="474"/>
      <c r="G36" s="474"/>
      <c r="H36" s="474"/>
      <c r="I36" s="474"/>
      <c r="J36" s="474"/>
      <c r="K36" s="474"/>
      <c r="L36" s="474"/>
      <c r="M36" s="474"/>
      <c r="N36" s="474"/>
      <c r="O36" s="474"/>
      <c r="P36" s="474"/>
      <c r="Q36" s="475" t="s">
        <v>69</v>
      </c>
      <c r="R36" s="476"/>
      <c r="S36" s="476"/>
      <c r="T36" s="476"/>
      <c r="U36" s="476"/>
      <c r="V36" s="476"/>
      <c r="W36" s="476"/>
      <c r="X36" s="476"/>
      <c r="Y36" s="476"/>
      <c r="Z36" s="476"/>
      <c r="AA36" s="476"/>
      <c r="AB36" s="476"/>
      <c r="AC36" s="476"/>
      <c r="AD36" s="477"/>
      <c r="AG36" s="87"/>
      <c r="AH36" s="87"/>
      <c r="AI36" s="87"/>
      <c r="AJ36" s="87"/>
      <c r="AK36" s="87"/>
      <c r="AL36" s="87"/>
      <c r="AM36" s="87"/>
      <c r="AN36" s="87"/>
      <c r="AO36" s="87"/>
    </row>
    <row r="37" spans="1:41" ht="26.1" customHeight="1" x14ac:dyDescent="0.25">
      <c r="A37" s="471"/>
      <c r="B37" s="473"/>
      <c r="C37" s="246" t="s">
        <v>70</v>
      </c>
      <c r="D37" s="246" t="s">
        <v>71</v>
      </c>
      <c r="E37" s="246" t="s">
        <v>72</v>
      </c>
      <c r="F37" s="246" t="s">
        <v>73</v>
      </c>
      <c r="G37" s="246" t="s">
        <v>74</v>
      </c>
      <c r="H37" s="246" t="s">
        <v>75</v>
      </c>
      <c r="I37" s="246" t="s">
        <v>76</v>
      </c>
      <c r="J37" s="246" t="s">
        <v>77</v>
      </c>
      <c r="K37" s="246" t="s">
        <v>78</v>
      </c>
      <c r="L37" s="246" t="s">
        <v>79</v>
      </c>
      <c r="M37" s="246" t="s">
        <v>80</v>
      </c>
      <c r="N37" s="246" t="s">
        <v>81</v>
      </c>
      <c r="O37" s="246" t="s">
        <v>82</v>
      </c>
      <c r="P37" s="246" t="s">
        <v>83</v>
      </c>
      <c r="Q37" s="478" t="s">
        <v>84</v>
      </c>
      <c r="R37" s="479"/>
      <c r="S37" s="479"/>
      <c r="T37" s="479"/>
      <c r="U37" s="479"/>
      <c r="V37" s="479"/>
      <c r="W37" s="479"/>
      <c r="X37" s="479"/>
      <c r="Y37" s="479"/>
      <c r="Z37" s="479"/>
      <c r="AA37" s="479"/>
      <c r="AB37" s="479"/>
      <c r="AC37" s="479"/>
      <c r="AD37" s="480"/>
      <c r="AG37" s="94"/>
      <c r="AH37" s="94"/>
      <c r="AI37" s="94"/>
      <c r="AJ37" s="94"/>
      <c r="AK37" s="94"/>
      <c r="AL37" s="94"/>
      <c r="AM37" s="94"/>
      <c r="AN37" s="94"/>
      <c r="AO37" s="94"/>
    </row>
    <row r="38" spans="1:41" ht="39" customHeight="1" x14ac:dyDescent="0.25">
      <c r="A38" s="483" t="s">
        <v>131</v>
      </c>
      <c r="B38" s="485">
        <v>7</v>
      </c>
      <c r="C38" s="239" t="s">
        <v>62</v>
      </c>
      <c r="D38" s="208">
        <v>0.03</v>
      </c>
      <c r="E38" s="208">
        <v>0.09</v>
      </c>
      <c r="F38" s="208">
        <v>0.08</v>
      </c>
      <c r="G38" s="208">
        <v>0.09</v>
      </c>
      <c r="H38" s="208">
        <v>0.08</v>
      </c>
      <c r="I38" s="208">
        <v>0.08</v>
      </c>
      <c r="J38" s="208">
        <v>0.09</v>
      </c>
      <c r="K38" s="208">
        <v>0.08</v>
      </c>
      <c r="L38" s="208">
        <v>0.1</v>
      </c>
      <c r="M38" s="208">
        <v>0.09</v>
      </c>
      <c r="N38" s="208">
        <v>0.08</v>
      </c>
      <c r="O38" s="208">
        <v>0.11</v>
      </c>
      <c r="P38" s="248">
        <f t="shared" ref="P38:P43" si="1">SUM(D38:O38)</f>
        <v>0.99999999999999989</v>
      </c>
      <c r="Q38" s="633" t="s">
        <v>526</v>
      </c>
      <c r="R38" s="634"/>
      <c r="S38" s="634"/>
      <c r="T38" s="634"/>
      <c r="U38" s="634"/>
      <c r="V38" s="634"/>
      <c r="W38" s="634"/>
      <c r="X38" s="634"/>
      <c r="Y38" s="634"/>
      <c r="Z38" s="634"/>
      <c r="AA38" s="634"/>
      <c r="AB38" s="634"/>
      <c r="AC38" s="634"/>
      <c r="AD38" s="635"/>
      <c r="AE38" s="97"/>
      <c r="AG38" s="98"/>
      <c r="AH38" s="98"/>
      <c r="AI38" s="98"/>
      <c r="AJ38" s="98"/>
      <c r="AK38" s="98"/>
      <c r="AL38" s="98"/>
      <c r="AM38" s="98"/>
      <c r="AN38" s="98"/>
      <c r="AO38" s="98"/>
    </row>
    <row r="39" spans="1:41" ht="66.75" customHeight="1" x14ac:dyDescent="0.25">
      <c r="A39" s="484"/>
      <c r="B39" s="486"/>
      <c r="C39" s="249" t="s">
        <v>65</v>
      </c>
      <c r="D39" s="250">
        <v>0.03</v>
      </c>
      <c r="E39" s="250">
        <v>0.09</v>
      </c>
      <c r="F39" s="250">
        <v>0.08</v>
      </c>
      <c r="G39" s="250"/>
      <c r="H39" s="250"/>
      <c r="I39" s="250"/>
      <c r="J39" s="250"/>
      <c r="K39" s="250"/>
      <c r="L39" s="250"/>
      <c r="M39" s="250"/>
      <c r="N39" s="250"/>
      <c r="O39" s="250"/>
      <c r="P39" s="251">
        <f t="shared" si="1"/>
        <v>0.2</v>
      </c>
      <c r="Q39" s="636"/>
      <c r="R39" s="637"/>
      <c r="S39" s="637"/>
      <c r="T39" s="637"/>
      <c r="U39" s="637"/>
      <c r="V39" s="637"/>
      <c r="W39" s="637"/>
      <c r="X39" s="637"/>
      <c r="Y39" s="637"/>
      <c r="Z39" s="637"/>
      <c r="AA39" s="637"/>
      <c r="AB39" s="637"/>
      <c r="AC39" s="637"/>
      <c r="AD39" s="638"/>
      <c r="AE39" s="97"/>
    </row>
    <row r="40" spans="1:41" ht="35.25" customHeight="1" x14ac:dyDescent="0.25">
      <c r="A40" s="484" t="s">
        <v>132</v>
      </c>
      <c r="B40" s="463">
        <v>7</v>
      </c>
      <c r="C40" s="252" t="s">
        <v>62</v>
      </c>
      <c r="D40" s="208">
        <v>0.03</v>
      </c>
      <c r="E40" s="208">
        <v>0.09</v>
      </c>
      <c r="F40" s="208">
        <v>0.08</v>
      </c>
      <c r="G40" s="208">
        <v>0.09</v>
      </c>
      <c r="H40" s="208">
        <v>0.08</v>
      </c>
      <c r="I40" s="208">
        <v>0.08</v>
      </c>
      <c r="J40" s="208">
        <v>0.09</v>
      </c>
      <c r="K40" s="208">
        <v>0.08</v>
      </c>
      <c r="L40" s="208">
        <v>0.1</v>
      </c>
      <c r="M40" s="208">
        <v>0.09</v>
      </c>
      <c r="N40" s="208">
        <v>0.08</v>
      </c>
      <c r="O40" s="208">
        <v>0.11</v>
      </c>
      <c r="P40" s="251">
        <f t="shared" si="1"/>
        <v>0.99999999999999989</v>
      </c>
      <c r="Q40" s="642" t="s">
        <v>133</v>
      </c>
      <c r="R40" s="634"/>
      <c r="S40" s="634"/>
      <c r="T40" s="634"/>
      <c r="U40" s="634"/>
      <c r="V40" s="634"/>
      <c r="W40" s="634"/>
      <c r="X40" s="634"/>
      <c r="Y40" s="634"/>
      <c r="Z40" s="634"/>
      <c r="AA40" s="634"/>
      <c r="AB40" s="634"/>
      <c r="AC40" s="634"/>
      <c r="AD40" s="635"/>
      <c r="AE40" s="97"/>
    </row>
    <row r="41" spans="1:41" ht="77.25" customHeight="1" x14ac:dyDescent="0.25">
      <c r="A41" s="484"/>
      <c r="B41" s="486"/>
      <c r="C41" s="249" t="s">
        <v>65</v>
      </c>
      <c r="D41" s="250">
        <v>0.03</v>
      </c>
      <c r="E41" s="250">
        <v>0.09</v>
      </c>
      <c r="F41" s="250">
        <v>0.08</v>
      </c>
      <c r="G41" s="250"/>
      <c r="H41" s="250"/>
      <c r="I41" s="250"/>
      <c r="J41" s="250"/>
      <c r="K41" s="250"/>
      <c r="L41" s="253"/>
      <c r="M41" s="253"/>
      <c r="N41" s="253"/>
      <c r="O41" s="253"/>
      <c r="P41" s="251">
        <f t="shared" si="1"/>
        <v>0.2</v>
      </c>
      <c r="Q41" s="636"/>
      <c r="R41" s="637"/>
      <c r="S41" s="637"/>
      <c r="T41" s="637"/>
      <c r="U41" s="637"/>
      <c r="V41" s="637"/>
      <c r="W41" s="637"/>
      <c r="X41" s="637"/>
      <c r="Y41" s="637"/>
      <c r="Z41" s="637"/>
      <c r="AA41" s="637"/>
      <c r="AB41" s="637"/>
      <c r="AC41" s="637"/>
      <c r="AD41" s="638"/>
      <c r="AE41" s="97"/>
    </row>
    <row r="42" spans="1:41" ht="81.75" customHeight="1" x14ac:dyDescent="0.25">
      <c r="A42" s="461" t="s">
        <v>134</v>
      </c>
      <c r="B42" s="463">
        <v>6</v>
      </c>
      <c r="C42" s="252" t="s">
        <v>62</v>
      </c>
      <c r="D42" s="254">
        <v>0.03</v>
      </c>
      <c r="E42" s="254">
        <v>0.12</v>
      </c>
      <c r="F42" s="254">
        <v>7.0000000000000007E-2</v>
      </c>
      <c r="G42" s="254">
        <v>0.12</v>
      </c>
      <c r="H42" s="254">
        <v>7.0000000000000007E-2</v>
      </c>
      <c r="I42" s="254">
        <v>7.0000000000000007E-2</v>
      </c>
      <c r="J42" s="254">
        <v>0.12</v>
      </c>
      <c r="K42" s="254">
        <v>7.0000000000000007E-2</v>
      </c>
      <c r="L42" s="254">
        <v>7.0000000000000007E-2</v>
      </c>
      <c r="M42" s="254">
        <v>0.12</v>
      </c>
      <c r="N42" s="254">
        <v>7.0000000000000007E-2</v>
      </c>
      <c r="O42" s="254">
        <v>7.0000000000000007E-2</v>
      </c>
      <c r="P42" s="251">
        <f t="shared" si="1"/>
        <v>1</v>
      </c>
      <c r="Q42" s="633" t="s">
        <v>527</v>
      </c>
      <c r="R42" s="634"/>
      <c r="S42" s="634"/>
      <c r="T42" s="634"/>
      <c r="U42" s="634"/>
      <c r="V42" s="634"/>
      <c r="W42" s="634"/>
      <c r="X42" s="634"/>
      <c r="Y42" s="634"/>
      <c r="Z42" s="634"/>
      <c r="AA42" s="634"/>
      <c r="AB42" s="634"/>
      <c r="AC42" s="634"/>
      <c r="AD42" s="635"/>
      <c r="AE42" s="97"/>
    </row>
    <row r="43" spans="1:41" ht="78" customHeight="1" thickBot="1" x14ac:dyDescent="0.3">
      <c r="A43" s="462"/>
      <c r="B43" s="464"/>
      <c r="C43" s="242" t="s">
        <v>65</v>
      </c>
      <c r="D43" s="256">
        <v>0.03</v>
      </c>
      <c r="E43" s="256">
        <v>0.12</v>
      </c>
      <c r="F43" s="256">
        <v>7.0000000000000007E-2</v>
      </c>
      <c r="G43" s="256"/>
      <c r="H43" s="256"/>
      <c r="I43" s="256"/>
      <c r="J43" s="256"/>
      <c r="K43" s="256"/>
      <c r="L43" s="257"/>
      <c r="M43" s="257"/>
      <c r="N43" s="257"/>
      <c r="O43" s="257"/>
      <c r="P43" s="258">
        <f t="shared" si="1"/>
        <v>0.22</v>
      </c>
      <c r="Q43" s="639"/>
      <c r="R43" s="640"/>
      <c r="S43" s="640"/>
      <c r="T43" s="640"/>
      <c r="U43" s="640"/>
      <c r="V43" s="640"/>
      <c r="W43" s="640"/>
      <c r="X43" s="640"/>
      <c r="Y43" s="640"/>
      <c r="Z43" s="640"/>
      <c r="AA43" s="640"/>
      <c r="AB43" s="640"/>
      <c r="AC43" s="640"/>
      <c r="AD43" s="641"/>
      <c r="AE43" s="97"/>
    </row>
    <row r="44" spans="1:41" x14ac:dyDescent="0.25">
      <c r="A44" s="259" t="s">
        <v>98</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row>
    <row r="45" spans="1:41" x14ac:dyDescent="0.25">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row>
    <row r="46" spans="1:41" x14ac:dyDescent="0.25">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row>
  </sheetData>
  <mergeCells count="79">
    <mergeCell ref="A42:A43"/>
    <mergeCell ref="B42:B43"/>
    <mergeCell ref="Q42:AD43"/>
    <mergeCell ref="A40:A41"/>
    <mergeCell ref="B40:B41"/>
    <mergeCell ref="Q40:AD41"/>
    <mergeCell ref="A38:A39"/>
    <mergeCell ref="B38:B39"/>
    <mergeCell ref="Q38:AD39"/>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Q38:AD43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35"/>
  <sheetViews>
    <sheetView tabSelected="1" topLeftCell="A10" zoomScale="70" zoomScaleNormal="70" workbookViewId="0">
      <pane xSplit="1" ySplit="3" topLeftCell="AN13" activePane="bottomRight" state="frozen"/>
      <selection activeCell="BI4" sqref="BI4:BK4"/>
      <selection pane="topRight" activeCell="BI4" sqref="BI4:BK4"/>
      <selection pane="bottomLeft" activeCell="BI4" sqref="BI4:BK4"/>
      <selection pane="bottomRight" activeCell="AX14" sqref="AX14"/>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7" width="8.28515625" style="108" customWidth="1"/>
    <col min="8" max="9" width="14.7109375" style="108" customWidth="1"/>
    <col min="10" max="11" width="29.28515625" style="108" customWidth="1"/>
    <col min="12" max="12" width="16.85546875" style="108" customWidth="1"/>
    <col min="13" max="14" width="15.28515625" style="108" customWidth="1"/>
    <col min="15" max="15" width="21.140625" style="108" customWidth="1"/>
    <col min="16" max="20" width="8.7109375" style="108" customWidth="1"/>
    <col min="21" max="21" width="22.28515625" style="108" customWidth="1"/>
    <col min="22" max="22" width="17" style="108" customWidth="1"/>
    <col min="23" max="46" width="5.85546875" style="108" customWidth="1"/>
    <col min="47" max="47" width="17.140625" style="108" customWidth="1"/>
    <col min="48" max="48" width="15.85546875" style="198" customWidth="1"/>
    <col min="49" max="49" width="55" style="237" customWidth="1"/>
    <col min="50" max="50" width="59.28515625" style="108" customWidth="1"/>
    <col min="51" max="52" width="24.42578125" style="108" customWidth="1"/>
    <col min="53" max="16384" width="10.85546875" style="108"/>
  </cols>
  <sheetData>
    <row r="1" spans="1:54" ht="15.95" customHeight="1" x14ac:dyDescent="0.25">
      <c r="B1" s="679" t="s">
        <v>0</v>
      </c>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c r="AR1" s="680"/>
      <c r="AS1" s="680"/>
      <c r="AT1" s="680"/>
      <c r="AU1" s="680"/>
      <c r="AV1" s="680"/>
      <c r="AW1" s="680"/>
      <c r="AX1" s="681"/>
      <c r="AY1" s="622" t="s">
        <v>1</v>
      </c>
      <c r="AZ1" s="623"/>
    </row>
    <row r="2" spans="1:54" ht="15.95" customHeight="1" x14ac:dyDescent="0.25">
      <c r="B2" s="682" t="s">
        <v>2</v>
      </c>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3"/>
      <c r="AO2" s="683"/>
      <c r="AP2" s="683"/>
      <c r="AQ2" s="683"/>
      <c r="AR2" s="683"/>
      <c r="AS2" s="683"/>
      <c r="AT2" s="683"/>
      <c r="AU2" s="683"/>
      <c r="AV2" s="683"/>
      <c r="AW2" s="683"/>
      <c r="AX2" s="684"/>
      <c r="AY2" s="676" t="s">
        <v>3</v>
      </c>
      <c r="AZ2" s="677"/>
    </row>
    <row r="3" spans="1:54" ht="15" customHeight="1" x14ac:dyDescent="0.25">
      <c r="B3" s="685" t="s">
        <v>135</v>
      </c>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6"/>
      <c r="AS3" s="686"/>
      <c r="AT3" s="686"/>
      <c r="AU3" s="686"/>
      <c r="AV3" s="686"/>
      <c r="AW3" s="686"/>
      <c r="AX3" s="687"/>
      <c r="AY3" s="676" t="s">
        <v>5</v>
      </c>
      <c r="AZ3" s="677"/>
    </row>
    <row r="4" spans="1:54" ht="15.95" customHeight="1" x14ac:dyDescent="0.25">
      <c r="B4" s="679"/>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0"/>
      <c r="AK4" s="680"/>
      <c r="AL4" s="680"/>
      <c r="AM4" s="680"/>
      <c r="AN4" s="680"/>
      <c r="AO4" s="680"/>
      <c r="AP4" s="680"/>
      <c r="AQ4" s="680"/>
      <c r="AR4" s="680"/>
      <c r="AS4" s="680"/>
      <c r="AT4" s="680"/>
      <c r="AU4" s="680"/>
      <c r="AV4" s="680"/>
      <c r="AW4" s="680"/>
      <c r="AX4" s="681"/>
      <c r="AY4" s="678" t="s">
        <v>136</v>
      </c>
      <c r="AZ4" s="678"/>
    </row>
    <row r="5" spans="1:54" ht="15" customHeight="1" x14ac:dyDescent="0.25">
      <c r="B5" s="650" t="s">
        <v>137</v>
      </c>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c r="AH5" s="652"/>
      <c r="AI5" s="665" t="s">
        <v>13</v>
      </c>
      <c r="AJ5" s="689"/>
      <c r="AK5" s="689"/>
      <c r="AL5" s="689"/>
      <c r="AM5" s="689"/>
      <c r="AN5" s="689"/>
      <c r="AO5" s="689"/>
      <c r="AP5" s="689"/>
      <c r="AQ5" s="689"/>
      <c r="AR5" s="689"/>
      <c r="AS5" s="689"/>
      <c r="AT5" s="689"/>
      <c r="AU5" s="689"/>
      <c r="AV5" s="666"/>
      <c r="AW5" s="643" t="s">
        <v>138</v>
      </c>
      <c r="AX5" s="643" t="s">
        <v>139</v>
      </c>
      <c r="AY5" s="643" t="s">
        <v>140</v>
      </c>
      <c r="AZ5" s="643" t="s">
        <v>141</v>
      </c>
    </row>
    <row r="6" spans="1:54" ht="15" customHeight="1" x14ac:dyDescent="0.25">
      <c r="B6" s="688" t="s">
        <v>9</v>
      </c>
      <c r="C6" s="688"/>
      <c r="D6" s="688"/>
      <c r="E6" s="692">
        <v>45015</v>
      </c>
      <c r="F6" s="693"/>
      <c r="G6" s="665" t="s">
        <v>10</v>
      </c>
      <c r="H6" s="666"/>
      <c r="I6" s="661" t="s">
        <v>11</v>
      </c>
      <c r="J6" s="661"/>
      <c r="K6" s="116"/>
      <c r="L6" s="665"/>
      <c r="M6" s="689"/>
      <c r="N6" s="689"/>
      <c r="O6" s="689"/>
      <c r="P6" s="689"/>
      <c r="Q6" s="689"/>
      <c r="R6" s="689"/>
      <c r="S6" s="689"/>
      <c r="T6" s="689"/>
      <c r="U6" s="689"/>
      <c r="V6" s="689"/>
      <c r="W6" s="109"/>
      <c r="X6" s="109"/>
      <c r="Y6" s="109"/>
      <c r="Z6" s="109"/>
      <c r="AA6" s="109"/>
      <c r="AB6" s="109"/>
      <c r="AC6" s="109"/>
      <c r="AD6" s="109"/>
      <c r="AE6" s="109"/>
      <c r="AF6" s="109"/>
      <c r="AG6" s="109"/>
      <c r="AH6" s="110"/>
      <c r="AI6" s="667"/>
      <c r="AJ6" s="690"/>
      <c r="AK6" s="690"/>
      <c r="AL6" s="690"/>
      <c r="AM6" s="690"/>
      <c r="AN6" s="690"/>
      <c r="AO6" s="690"/>
      <c r="AP6" s="690"/>
      <c r="AQ6" s="690"/>
      <c r="AR6" s="690"/>
      <c r="AS6" s="690"/>
      <c r="AT6" s="690"/>
      <c r="AU6" s="690"/>
      <c r="AV6" s="668"/>
      <c r="AW6" s="660"/>
      <c r="AX6" s="660"/>
      <c r="AY6" s="660"/>
      <c r="AZ6" s="660"/>
    </row>
    <row r="7" spans="1:54" ht="15" customHeight="1" x14ac:dyDescent="0.25">
      <c r="B7" s="688"/>
      <c r="C7" s="688"/>
      <c r="D7" s="688"/>
      <c r="E7" s="693"/>
      <c r="F7" s="693"/>
      <c r="G7" s="667"/>
      <c r="H7" s="668"/>
      <c r="I7" s="661" t="s">
        <v>12</v>
      </c>
      <c r="J7" s="661"/>
      <c r="K7" s="116"/>
      <c r="L7" s="667"/>
      <c r="M7" s="690"/>
      <c r="N7" s="690"/>
      <c r="O7" s="690"/>
      <c r="P7" s="690"/>
      <c r="Q7" s="690"/>
      <c r="R7" s="690"/>
      <c r="S7" s="690"/>
      <c r="T7" s="690"/>
      <c r="U7" s="690"/>
      <c r="V7" s="690"/>
      <c r="W7" s="111"/>
      <c r="X7" s="111"/>
      <c r="Y7" s="111"/>
      <c r="Z7" s="111"/>
      <c r="AA7" s="111"/>
      <c r="AB7" s="111"/>
      <c r="AC7" s="111"/>
      <c r="AD7" s="111"/>
      <c r="AE7" s="111"/>
      <c r="AF7" s="111"/>
      <c r="AG7" s="111"/>
      <c r="AH7" s="112"/>
      <c r="AI7" s="667"/>
      <c r="AJ7" s="690"/>
      <c r="AK7" s="690"/>
      <c r="AL7" s="690"/>
      <c r="AM7" s="690"/>
      <c r="AN7" s="690"/>
      <c r="AO7" s="690"/>
      <c r="AP7" s="690"/>
      <c r="AQ7" s="690"/>
      <c r="AR7" s="690"/>
      <c r="AS7" s="690"/>
      <c r="AT7" s="690"/>
      <c r="AU7" s="690"/>
      <c r="AV7" s="668"/>
      <c r="AW7" s="660"/>
      <c r="AX7" s="660"/>
      <c r="AY7" s="660"/>
      <c r="AZ7" s="660"/>
    </row>
    <row r="8" spans="1:54" ht="15" customHeight="1" x14ac:dyDescent="0.25">
      <c r="B8" s="688"/>
      <c r="C8" s="688"/>
      <c r="D8" s="688"/>
      <c r="E8" s="693"/>
      <c r="F8" s="693"/>
      <c r="G8" s="669"/>
      <c r="H8" s="670"/>
      <c r="I8" s="661" t="s">
        <v>13</v>
      </c>
      <c r="J8" s="661"/>
      <c r="K8" s="116" t="s">
        <v>14</v>
      </c>
      <c r="L8" s="669"/>
      <c r="M8" s="691"/>
      <c r="N8" s="691"/>
      <c r="O8" s="691"/>
      <c r="P8" s="691"/>
      <c r="Q8" s="691"/>
      <c r="R8" s="691"/>
      <c r="S8" s="691"/>
      <c r="T8" s="691"/>
      <c r="U8" s="691"/>
      <c r="V8" s="691"/>
      <c r="W8" s="113"/>
      <c r="X8" s="113"/>
      <c r="Y8" s="113"/>
      <c r="Z8" s="113"/>
      <c r="AA8" s="113"/>
      <c r="AB8" s="113"/>
      <c r="AC8" s="113"/>
      <c r="AD8" s="113"/>
      <c r="AE8" s="113"/>
      <c r="AF8" s="113"/>
      <c r="AG8" s="113"/>
      <c r="AH8" s="114"/>
      <c r="AI8" s="667"/>
      <c r="AJ8" s="690"/>
      <c r="AK8" s="690"/>
      <c r="AL8" s="690"/>
      <c r="AM8" s="690"/>
      <c r="AN8" s="690"/>
      <c r="AO8" s="690"/>
      <c r="AP8" s="690"/>
      <c r="AQ8" s="690"/>
      <c r="AR8" s="690"/>
      <c r="AS8" s="690"/>
      <c r="AT8" s="690"/>
      <c r="AU8" s="690"/>
      <c r="AV8" s="668"/>
      <c r="AW8" s="660"/>
      <c r="AX8" s="660"/>
      <c r="AY8" s="660"/>
      <c r="AZ8" s="660"/>
    </row>
    <row r="9" spans="1:54" ht="15" customHeight="1" x14ac:dyDescent="0.25">
      <c r="B9" s="662" t="s">
        <v>142</v>
      </c>
      <c r="C9" s="663"/>
      <c r="D9" s="664"/>
      <c r="E9" s="674"/>
      <c r="F9" s="675"/>
      <c r="G9" s="675"/>
      <c r="H9" s="675"/>
      <c r="I9" s="675"/>
      <c r="J9" s="675"/>
      <c r="K9" s="675"/>
      <c r="L9" s="658"/>
      <c r="M9" s="658"/>
      <c r="N9" s="658"/>
      <c r="O9" s="658"/>
      <c r="P9" s="658"/>
      <c r="Q9" s="658"/>
      <c r="R9" s="658"/>
      <c r="S9" s="658"/>
      <c r="T9" s="658"/>
      <c r="U9" s="658"/>
      <c r="V9" s="658"/>
      <c r="W9" s="658"/>
      <c r="X9" s="658"/>
      <c r="Y9" s="658"/>
      <c r="Z9" s="658"/>
      <c r="AA9" s="658"/>
      <c r="AB9" s="658"/>
      <c r="AC9" s="658"/>
      <c r="AD9" s="658"/>
      <c r="AE9" s="658"/>
      <c r="AF9" s="658"/>
      <c r="AG9" s="658"/>
      <c r="AH9" s="659"/>
      <c r="AI9" s="667"/>
      <c r="AJ9" s="690"/>
      <c r="AK9" s="690"/>
      <c r="AL9" s="690"/>
      <c r="AM9" s="690"/>
      <c r="AN9" s="690"/>
      <c r="AO9" s="690"/>
      <c r="AP9" s="690"/>
      <c r="AQ9" s="690"/>
      <c r="AR9" s="690"/>
      <c r="AS9" s="690"/>
      <c r="AT9" s="690"/>
      <c r="AU9" s="690"/>
      <c r="AV9" s="668"/>
      <c r="AW9" s="660"/>
      <c r="AX9" s="660"/>
      <c r="AY9" s="660"/>
      <c r="AZ9" s="660"/>
    </row>
    <row r="10" spans="1:54" ht="15" customHeight="1" x14ac:dyDescent="0.25">
      <c r="B10" s="671" t="s">
        <v>143</v>
      </c>
      <c r="C10" s="672"/>
      <c r="D10" s="673"/>
      <c r="E10" s="657" t="s">
        <v>144</v>
      </c>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659"/>
      <c r="AI10" s="669"/>
      <c r="AJ10" s="691"/>
      <c r="AK10" s="691"/>
      <c r="AL10" s="691"/>
      <c r="AM10" s="691"/>
      <c r="AN10" s="691"/>
      <c r="AO10" s="691"/>
      <c r="AP10" s="691"/>
      <c r="AQ10" s="691"/>
      <c r="AR10" s="691"/>
      <c r="AS10" s="691"/>
      <c r="AT10" s="691"/>
      <c r="AU10" s="691"/>
      <c r="AV10" s="670"/>
      <c r="AW10" s="660"/>
      <c r="AX10" s="660"/>
      <c r="AY10" s="660"/>
      <c r="AZ10" s="660"/>
    </row>
    <row r="11" spans="1:54" ht="39.950000000000003" customHeight="1" x14ac:dyDescent="0.25">
      <c r="B11" s="645" t="s">
        <v>145</v>
      </c>
      <c r="C11" s="653"/>
      <c r="D11" s="653"/>
      <c r="E11" s="653"/>
      <c r="F11" s="653"/>
      <c r="G11" s="646"/>
      <c r="H11" s="645" t="s">
        <v>146</v>
      </c>
      <c r="I11" s="646"/>
      <c r="J11" s="643" t="s">
        <v>147</v>
      </c>
      <c r="K11" s="643" t="s">
        <v>148</v>
      </c>
      <c r="L11" s="643" t="s">
        <v>149</v>
      </c>
      <c r="M11" s="643" t="s">
        <v>150</v>
      </c>
      <c r="N11" s="643" t="s">
        <v>151</v>
      </c>
      <c r="O11" s="643" t="s">
        <v>152</v>
      </c>
      <c r="P11" s="645" t="s">
        <v>153</v>
      </c>
      <c r="Q11" s="653"/>
      <c r="R11" s="653"/>
      <c r="S11" s="653"/>
      <c r="T11" s="646"/>
      <c r="U11" s="643" t="s">
        <v>154</v>
      </c>
      <c r="V11" s="643" t="s">
        <v>155</v>
      </c>
      <c r="W11" s="650" t="s">
        <v>156</v>
      </c>
      <c r="X11" s="651"/>
      <c r="Y11" s="651"/>
      <c r="Z11" s="651"/>
      <c r="AA11" s="651"/>
      <c r="AB11" s="651"/>
      <c r="AC11" s="651"/>
      <c r="AD11" s="651"/>
      <c r="AE11" s="651"/>
      <c r="AF11" s="651"/>
      <c r="AG11" s="651"/>
      <c r="AH11" s="652"/>
      <c r="AI11" s="650" t="s">
        <v>157</v>
      </c>
      <c r="AJ11" s="651"/>
      <c r="AK11" s="651"/>
      <c r="AL11" s="651"/>
      <c r="AM11" s="651"/>
      <c r="AN11" s="651"/>
      <c r="AO11" s="651"/>
      <c r="AP11" s="651"/>
      <c r="AQ11" s="651"/>
      <c r="AR11" s="651"/>
      <c r="AS11" s="651"/>
      <c r="AT11" s="652"/>
      <c r="AU11" s="645" t="s">
        <v>41</v>
      </c>
      <c r="AV11" s="646"/>
      <c r="AW11" s="660"/>
      <c r="AX11" s="660"/>
      <c r="AY11" s="660"/>
      <c r="AZ11" s="660"/>
    </row>
    <row r="12" spans="1:54" ht="42.75" x14ac:dyDescent="0.25">
      <c r="B12" s="115" t="s">
        <v>158</v>
      </c>
      <c r="C12" s="115" t="s">
        <v>159</v>
      </c>
      <c r="D12" s="115" t="s">
        <v>160</v>
      </c>
      <c r="E12" s="115" t="s">
        <v>161</v>
      </c>
      <c r="F12" s="115" t="s">
        <v>162</v>
      </c>
      <c r="G12" s="115" t="s">
        <v>163</v>
      </c>
      <c r="H12" s="115" t="s">
        <v>164</v>
      </c>
      <c r="I12" s="115" t="s">
        <v>165</v>
      </c>
      <c r="J12" s="644"/>
      <c r="K12" s="644"/>
      <c r="L12" s="644"/>
      <c r="M12" s="644"/>
      <c r="N12" s="644"/>
      <c r="O12" s="644"/>
      <c r="P12" s="115">
        <v>2020</v>
      </c>
      <c r="Q12" s="115">
        <v>2021</v>
      </c>
      <c r="R12" s="115">
        <v>2022</v>
      </c>
      <c r="S12" s="115">
        <v>2023</v>
      </c>
      <c r="T12" s="115">
        <v>2024</v>
      </c>
      <c r="U12" s="644"/>
      <c r="V12" s="644"/>
      <c r="W12" s="121" t="s">
        <v>30</v>
      </c>
      <c r="X12" s="121" t="s">
        <v>31</v>
      </c>
      <c r="Y12" s="121" t="s">
        <v>8</v>
      </c>
      <c r="Z12" s="121" t="s">
        <v>32</v>
      </c>
      <c r="AA12" s="121" t="s">
        <v>33</v>
      </c>
      <c r="AB12" s="121" t="s">
        <v>34</v>
      </c>
      <c r="AC12" s="121" t="s">
        <v>35</v>
      </c>
      <c r="AD12" s="121" t="s">
        <v>36</v>
      </c>
      <c r="AE12" s="121" t="s">
        <v>37</v>
      </c>
      <c r="AF12" s="121" t="s">
        <v>38</v>
      </c>
      <c r="AG12" s="121" t="s">
        <v>39</v>
      </c>
      <c r="AH12" s="121" t="s">
        <v>40</v>
      </c>
      <c r="AI12" s="121" t="s">
        <v>30</v>
      </c>
      <c r="AJ12" s="121" t="s">
        <v>31</v>
      </c>
      <c r="AK12" s="121" t="s">
        <v>8</v>
      </c>
      <c r="AL12" s="121" t="s">
        <v>32</v>
      </c>
      <c r="AM12" s="121" t="s">
        <v>33</v>
      </c>
      <c r="AN12" s="121" t="s">
        <v>34</v>
      </c>
      <c r="AO12" s="121" t="s">
        <v>35</v>
      </c>
      <c r="AP12" s="121" t="s">
        <v>36</v>
      </c>
      <c r="AQ12" s="121" t="s">
        <v>37</v>
      </c>
      <c r="AR12" s="121" t="s">
        <v>38</v>
      </c>
      <c r="AS12" s="121" t="s">
        <v>39</v>
      </c>
      <c r="AT12" s="121" t="s">
        <v>40</v>
      </c>
      <c r="AU12" s="115" t="s">
        <v>166</v>
      </c>
      <c r="AV12" s="197" t="s">
        <v>167</v>
      </c>
      <c r="AW12" s="644"/>
      <c r="AX12" s="644"/>
      <c r="AY12" s="644"/>
      <c r="AZ12" s="644"/>
    </row>
    <row r="13" spans="1:54" ht="50.25" customHeight="1" x14ac:dyDescent="0.25">
      <c r="A13" s="229">
        <v>1</v>
      </c>
      <c r="B13" s="230">
        <v>38</v>
      </c>
      <c r="C13" s="117"/>
      <c r="D13" s="117"/>
      <c r="E13" s="117"/>
      <c r="F13" s="117"/>
      <c r="G13" s="117"/>
      <c r="H13" s="117"/>
      <c r="I13" s="117" t="s">
        <v>52</v>
      </c>
      <c r="J13" s="138" t="s">
        <v>168</v>
      </c>
      <c r="K13" s="138" t="s">
        <v>169</v>
      </c>
      <c r="L13" s="117" t="s">
        <v>170</v>
      </c>
      <c r="M13" s="117">
        <v>1</v>
      </c>
      <c r="N13" s="117" t="s">
        <v>171</v>
      </c>
      <c r="O13" s="117" t="s">
        <v>172</v>
      </c>
      <c r="P13" s="209">
        <v>1</v>
      </c>
      <c r="Q13" s="209">
        <v>1</v>
      </c>
      <c r="R13" s="209">
        <v>1</v>
      </c>
      <c r="S13" s="209">
        <v>1</v>
      </c>
      <c r="T13" s="209">
        <v>1</v>
      </c>
      <c r="U13" s="209" t="s">
        <v>173</v>
      </c>
      <c r="V13" s="210" t="s">
        <v>174</v>
      </c>
      <c r="W13" s="212">
        <v>0.05</v>
      </c>
      <c r="X13" s="212">
        <v>0.05</v>
      </c>
      <c r="Y13" s="212">
        <v>0.1</v>
      </c>
      <c r="Z13" s="212">
        <v>0.1</v>
      </c>
      <c r="AA13" s="212">
        <v>0.05</v>
      </c>
      <c r="AB13" s="212">
        <v>0.05</v>
      </c>
      <c r="AC13" s="212">
        <v>0.1</v>
      </c>
      <c r="AD13" s="212">
        <v>0.1</v>
      </c>
      <c r="AE13" s="117">
        <v>0.1</v>
      </c>
      <c r="AF13" s="117">
        <v>0.1</v>
      </c>
      <c r="AG13" s="117">
        <v>0.1</v>
      </c>
      <c r="AH13" s="117">
        <v>0.1</v>
      </c>
      <c r="AI13" s="118">
        <v>0.05</v>
      </c>
      <c r="AJ13" s="285">
        <v>0.05</v>
      </c>
      <c r="AK13" s="118">
        <v>0.1</v>
      </c>
      <c r="AL13" s="118"/>
      <c r="AM13" s="118"/>
      <c r="AN13" s="118"/>
      <c r="AO13" s="118"/>
      <c r="AP13" s="118"/>
      <c r="AQ13" s="118"/>
      <c r="AR13" s="118"/>
      <c r="AS13" s="118"/>
      <c r="AT13" s="118"/>
      <c r="AU13" s="285">
        <f>SUM(AI13:AT13)</f>
        <v>0.2</v>
      </c>
      <c r="AV13" s="286">
        <f>+AU13/S13</f>
        <v>0.2</v>
      </c>
      <c r="AW13" s="235" t="s">
        <v>530</v>
      </c>
      <c r="AX13" s="235" t="s">
        <v>531</v>
      </c>
      <c r="AY13" s="119" t="s">
        <v>52</v>
      </c>
      <c r="AZ13" s="233" t="s">
        <v>52</v>
      </c>
    </row>
    <row r="14" spans="1:54" ht="50.25" customHeight="1" x14ac:dyDescent="0.25">
      <c r="A14" s="277">
        <v>2</v>
      </c>
      <c r="B14" s="278">
        <v>39</v>
      </c>
      <c r="C14" s="220"/>
      <c r="D14" s="220"/>
      <c r="E14" s="220"/>
      <c r="F14" s="220"/>
      <c r="G14" s="220"/>
      <c r="H14" s="220"/>
      <c r="I14" s="220" t="s">
        <v>52</v>
      </c>
      <c r="J14" s="279" t="s">
        <v>175</v>
      </c>
      <c r="K14" s="279" t="s">
        <v>176</v>
      </c>
      <c r="L14" s="220" t="s">
        <v>170</v>
      </c>
      <c r="M14" s="220">
        <v>1</v>
      </c>
      <c r="N14" s="220" t="s">
        <v>177</v>
      </c>
      <c r="O14" s="220" t="s">
        <v>178</v>
      </c>
      <c r="P14" s="280">
        <v>1</v>
      </c>
      <c r="Q14" s="280">
        <v>1</v>
      </c>
      <c r="R14" s="280">
        <v>1</v>
      </c>
      <c r="S14" s="280">
        <v>1</v>
      </c>
      <c r="T14" s="280">
        <v>1</v>
      </c>
      <c r="U14" s="220" t="s">
        <v>173</v>
      </c>
      <c r="V14" s="220" t="s">
        <v>179</v>
      </c>
      <c r="W14" s="279">
        <v>0.05</v>
      </c>
      <c r="X14" s="284">
        <v>0.05</v>
      </c>
      <c r="Y14" s="279">
        <v>0.05</v>
      </c>
      <c r="Z14" s="279">
        <v>0.1</v>
      </c>
      <c r="AA14" s="279">
        <v>0.1</v>
      </c>
      <c r="AB14" s="279">
        <v>0.1</v>
      </c>
      <c r="AC14" s="279">
        <v>0.1</v>
      </c>
      <c r="AD14" s="279">
        <v>0.1</v>
      </c>
      <c r="AE14" s="279">
        <v>0.1</v>
      </c>
      <c r="AF14" s="279">
        <v>0.1</v>
      </c>
      <c r="AG14" s="279">
        <v>0.1</v>
      </c>
      <c r="AH14" s="279">
        <v>0.05</v>
      </c>
      <c r="AI14" s="214">
        <v>0.05</v>
      </c>
      <c r="AJ14" s="214">
        <v>0.05</v>
      </c>
      <c r="AK14" s="214">
        <v>0.05</v>
      </c>
      <c r="AL14" s="214"/>
      <c r="AM14" s="214"/>
      <c r="AN14" s="214"/>
      <c r="AO14" s="214"/>
      <c r="AP14" s="214"/>
      <c r="AQ14" s="214"/>
      <c r="AR14" s="214"/>
      <c r="AS14" s="214"/>
      <c r="AT14" s="214"/>
      <c r="AU14" s="283">
        <f t="shared" ref="AU14:AU19" si="0">SUM(AI14:AT14)</f>
        <v>0.15000000000000002</v>
      </c>
      <c r="AV14" s="281">
        <f t="shared" ref="AV14:AV19" si="1">+AU14/S14</f>
        <v>0.15000000000000002</v>
      </c>
      <c r="AW14" s="727" t="s">
        <v>540</v>
      </c>
      <c r="AX14" s="728" t="s">
        <v>541</v>
      </c>
      <c r="AY14" s="281" t="s">
        <v>52</v>
      </c>
      <c r="AZ14" s="214" t="s">
        <v>52</v>
      </c>
      <c r="BA14" s="282"/>
      <c r="BB14" s="282"/>
    </row>
    <row r="15" spans="1:54" ht="50.25" customHeight="1" x14ac:dyDescent="0.25">
      <c r="A15" s="229">
        <v>3</v>
      </c>
      <c r="B15" s="231"/>
      <c r="C15" s="211"/>
      <c r="D15" s="211"/>
      <c r="E15" s="211"/>
      <c r="F15" s="211"/>
      <c r="G15" s="211"/>
      <c r="H15" s="212" t="s">
        <v>180</v>
      </c>
      <c r="I15" s="117" t="s">
        <v>52</v>
      </c>
      <c r="J15" s="213" t="s">
        <v>181</v>
      </c>
      <c r="K15" s="213" t="s">
        <v>182</v>
      </c>
      <c r="L15" s="212" t="s">
        <v>183</v>
      </c>
      <c r="M15" s="212">
        <v>1</v>
      </c>
      <c r="N15" s="212" t="s">
        <v>184</v>
      </c>
      <c r="O15" s="212" t="s">
        <v>185</v>
      </c>
      <c r="P15" s="214">
        <v>0</v>
      </c>
      <c r="Q15" s="214">
        <v>0</v>
      </c>
      <c r="R15" s="214">
        <v>0</v>
      </c>
      <c r="S15" s="214">
        <v>1</v>
      </c>
      <c r="T15" s="214">
        <v>0</v>
      </c>
      <c r="U15" s="211" t="s">
        <v>186</v>
      </c>
      <c r="V15" s="212" t="s">
        <v>187</v>
      </c>
      <c r="W15" s="211">
        <v>0</v>
      </c>
      <c r="X15" s="211">
        <v>0</v>
      </c>
      <c r="Y15" s="211">
        <v>0</v>
      </c>
      <c r="Z15" s="211">
        <v>0</v>
      </c>
      <c r="AA15" s="211">
        <v>0</v>
      </c>
      <c r="AB15" s="211">
        <v>0</v>
      </c>
      <c r="AC15" s="211">
        <v>0</v>
      </c>
      <c r="AD15" s="211">
        <v>1</v>
      </c>
      <c r="AE15" s="211">
        <v>0</v>
      </c>
      <c r="AF15" s="211">
        <v>0</v>
      </c>
      <c r="AG15" s="211">
        <v>0</v>
      </c>
      <c r="AH15" s="211">
        <v>0</v>
      </c>
      <c r="AI15" s="118">
        <v>0</v>
      </c>
      <c r="AJ15" s="118">
        <v>0</v>
      </c>
      <c r="AK15" s="118">
        <v>0</v>
      </c>
      <c r="AL15" s="118"/>
      <c r="AM15" s="118"/>
      <c r="AN15" s="118"/>
      <c r="AO15" s="118"/>
      <c r="AP15" s="118"/>
      <c r="AQ15" s="118"/>
      <c r="AR15" s="118"/>
      <c r="AS15" s="118"/>
      <c r="AT15" s="118"/>
      <c r="AU15" s="118">
        <f>SUM(AI15:AT15)</f>
        <v>0</v>
      </c>
      <c r="AV15" s="120">
        <f t="shared" si="1"/>
        <v>0</v>
      </c>
      <c r="AW15" s="236" t="s">
        <v>536</v>
      </c>
      <c r="AX15" s="236" t="s">
        <v>188</v>
      </c>
      <c r="AY15" s="120" t="s">
        <v>52</v>
      </c>
      <c r="AZ15" s="118" t="s">
        <v>52</v>
      </c>
    </row>
    <row r="16" spans="1:54" ht="50.25" customHeight="1" x14ac:dyDescent="0.25">
      <c r="A16" s="229">
        <v>4</v>
      </c>
      <c r="B16" s="227"/>
      <c r="C16" s="116"/>
      <c r="D16" s="116"/>
      <c r="E16" s="116"/>
      <c r="F16" s="116"/>
      <c r="G16" s="116"/>
      <c r="H16" s="212" t="s">
        <v>189</v>
      </c>
      <c r="I16" s="117" t="s">
        <v>52</v>
      </c>
      <c r="J16" s="213" t="s">
        <v>190</v>
      </c>
      <c r="K16" s="213" t="s">
        <v>191</v>
      </c>
      <c r="L16" s="212" t="s">
        <v>183</v>
      </c>
      <c r="M16" s="212" t="s">
        <v>52</v>
      </c>
      <c r="N16" s="212" t="s">
        <v>192</v>
      </c>
      <c r="O16" s="212" t="s">
        <v>193</v>
      </c>
      <c r="P16" s="215">
        <v>0</v>
      </c>
      <c r="Q16" s="215">
        <v>0</v>
      </c>
      <c r="R16" s="215">
        <v>0</v>
      </c>
      <c r="S16" s="215">
        <v>1</v>
      </c>
      <c r="T16" s="216">
        <v>0</v>
      </c>
      <c r="U16" s="212" t="s">
        <v>194</v>
      </c>
      <c r="V16" s="213" t="s">
        <v>195</v>
      </c>
      <c r="W16" s="207">
        <v>0</v>
      </c>
      <c r="X16" s="207">
        <v>0</v>
      </c>
      <c r="Y16" s="207">
        <v>0.25</v>
      </c>
      <c r="Z16" s="207">
        <v>0</v>
      </c>
      <c r="AA16" s="207">
        <v>0</v>
      </c>
      <c r="AB16" s="207">
        <v>0.25</v>
      </c>
      <c r="AC16" s="207">
        <v>0</v>
      </c>
      <c r="AD16" s="207">
        <v>0</v>
      </c>
      <c r="AE16" s="207">
        <v>0.25</v>
      </c>
      <c r="AF16" s="207">
        <v>0</v>
      </c>
      <c r="AG16" s="207">
        <v>0</v>
      </c>
      <c r="AH16" s="207">
        <v>0.25</v>
      </c>
      <c r="AI16" s="232">
        <v>0</v>
      </c>
      <c r="AJ16" s="232">
        <v>0</v>
      </c>
      <c r="AK16" s="255">
        <v>0.25</v>
      </c>
      <c r="AL16" s="118"/>
      <c r="AM16" s="118"/>
      <c r="AN16" s="118"/>
      <c r="AO16" s="118"/>
      <c r="AP16" s="118"/>
      <c r="AQ16" s="118"/>
      <c r="AR16" s="118"/>
      <c r="AS16" s="118"/>
      <c r="AT16" s="118"/>
      <c r="AU16" s="120">
        <f t="shared" si="0"/>
        <v>0.25</v>
      </c>
      <c r="AV16" s="120">
        <f t="shared" si="1"/>
        <v>0.25</v>
      </c>
      <c r="AW16" s="233" t="s">
        <v>196</v>
      </c>
      <c r="AX16" s="233" t="s">
        <v>197</v>
      </c>
      <c r="AY16" s="234" t="s">
        <v>52</v>
      </c>
      <c r="AZ16" s="234" t="s">
        <v>52</v>
      </c>
    </row>
    <row r="17" spans="1:52" ht="50.25" customHeight="1" x14ac:dyDescent="0.25">
      <c r="A17" s="229">
        <v>5</v>
      </c>
      <c r="B17" s="227"/>
      <c r="C17" s="116"/>
      <c r="D17" s="116"/>
      <c r="E17" s="116"/>
      <c r="F17" s="116"/>
      <c r="G17" s="116"/>
      <c r="H17" s="212" t="s">
        <v>189</v>
      </c>
      <c r="I17" s="117" t="s">
        <v>52</v>
      </c>
      <c r="J17" s="213" t="s">
        <v>198</v>
      </c>
      <c r="K17" s="213" t="s">
        <v>199</v>
      </c>
      <c r="L17" s="116" t="s">
        <v>200</v>
      </c>
      <c r="M17" s="212" t="s">
        <v>52</v>
      </c>
      <c r="N17" s="212" t="s">
        <v>192</v>
      </c>
      <c r="O17" s="212" t="s">
        <v>201</v>
      </c>
      <c r="P17" s="120">
        <v>0</v>
      </c>
      <c r="Q17" s="120">
        <v>0</v>
      </c>
      <c r="R17" s="217">
        <v>1</v>
      </c>
      <c r="S17" s="217">
        <v>1</v>
      </c>
      <c r="T17" s="217">
        <v>1</v>
      </c>
      <c r="U17" s="116" t="s">
        <v>194</v>
      </c>
      <c r="V17" s="213" t="s">
        <v>202</v>
      </c>
      <c r="W17" s="218">
        <v>0</v>
      </c>
      <c r="X17" s="218">
        <v>0</v>
      </c>
      <c r="Y17" s="218">
        <v>0.25</v>
      </c>
      <c r="Z17" s="218">
        <v>0</v>
      </c>
      <c r="AA17" s="218">
        <v>0</v>
      </c>
      <c r="AB17" s="218">
        <v>0.25</v>
      </c>
      <c r="AC17" s="218">
        <v>0</v>
      </c>
      <c r="AD17" s="218">
        <v>0</v>
      </c>
      <c r="AE17" s="218">
        <v>0.25</v>
      </c>
      <c r="AF17" s="218">
        <v>0</v>
      </c>
      <c r="AG17" s="218">
        <v>0</v>
      </c>
      <c r="AH17" s="218">
        <v>0.25</v>
      </c>
      <c r="AI17" s="218">
        <v>0</v>
      </c>
      <c r="AJ17" s="232">
        <v>0</v>
      </c>
      <c r="AK17" s="255">
        <v>0.25</v>
      </c>
      <c r="AL17" s="118"/>
      <c r="AM17" s="118"/>
      <c r="AN17" s="118"/>
      <c r="AO17" s="118"/>
      <c r="AP17" s="118"/>
      <c r="AQ17" s="118"/>
      <c r="AR17" s="118"/>
      <c r="AS17" s="118"/>
      <c r="AT17" s="118"/>
      <c r="AU17" s="120">
        <f t="shared" si="0"/>
        <v>0.25</v>
      </c>
      <c r="AV17" s="120">
        <v>0.25</v>
      </c>
      <c r="AW17" s="297" t="s">
        <v>534</v>
      </c>
      <c r="AX17" s="297" t="s">
        <v>534</v>
      </c>
      <c r="AY17" s="234" t="s">
        <v>52</v>
      </c>
      <c r="AZ17" s="234" t="s">
        <v>52</v>
      </c>
    </row>
    <row r="18" spans="1:52" ht="50.25" customHeight="1" x14ac:dyDescent="0.25">
      <c r="A18" s="229">
        <v>6</v>
      </c>
      <c r="B18" s="227"/>
      <c r="C18" s="116"/>
      <c r="D18" s="116"/>
      <c r="E18" s="116"/>
      <c r="F18" s="116"/>
      <c r="G18" s="116"/>
      <c r="H18" s="212" t="s">
        <v>189</v>
      </c>
      <c r="I18" s="117" t="s">
        <v>52</v>
      </c>
      <c r="J18" s="219" t="s">
        <v>203</v>
      </c>
      <c r="K18" s="213" t="s">
        <v>204</v>
      </c>
      <c r="L18" s="116" t="s">
        <v>200</v>
      </c>
      <c r="M18" s="212" t="s">
        <v>52</v>
      </c>
      <c r="N18" s="116" t="s">
        <v>205</v>
      </c>
      <c r="O18" s="212" t="s">
        <v>206</v>
      </c>
      <c r="P18" s="118">
        <v>0</v>
      </c>
      <c r="Q18" s="118">
        <v>0</v>
      </c>
      <c r="R18" s="118">
        <v>3</v>
      </c>
      <c r="S18" s="118">
        <v>3</v>
      </c>
      <c r="T18" s="118">
        <v>3</v>
      </c>
      <c r="U18" s="212" t="s">
        <v>207</v>
      </c>
      <c r="V18" s="213" t="s">
        <v>208</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c r="AM18" s="118"/>
      <c r="AN18" s="118"/>
      <c r="AO18" s="118"/>
      <c r="AP18" s="118"/>
      <c r="AQ18" s="118"/>
      <c r="AR18" s="118"/>
      <c r="AS18" s="118"/>
      <c r="AT18" s="118"/>
      <c r="AU18" s="118">
        <f t="shared" si="0"/>
        <v>0</v>
      </c>
      <c r="AV18" s="120">
        <f t="shared" si="1"/>
        <v>0</v>
      </c>
      <c r="AW18" s="296" t="s">
        <v>209</v>
      </c>
      <c r="AX18" s="236" t="s">
        <v>188</v>
      </c>
      <c r="AY18" s="234" t="s">
        <v>52</v>
      </c>
      <c r="AZ18" s="118" t="s">
        <v>52</v>
      </c>
    </row>
    <row r="19" spans="1:52" ht="50.25" customHeight="1" x14ac:dyDescent="0.25">
      <c r="A19" s="229">
        <v>7</v>
      </c>
      <c r="B19" s="227"/>
      <c r="C19" s="116"/>
      <c r="D19" s="116"/>
      <c r="E19" s="116"/>
      <c r="F19" s="116"/>
      <c r="G19" s="116"/>
      <c r="H19" s="212" t="s">
        <v>189</v>
      </c>
      <c r="I19" s="117" t="s">
        <v>52</v>
      </c>
      <c r="J19" s="213" t="s">
        <v>210</v>
      </c>
      <c r="K19" s="213" t="s">
        <v>211</v>
      </c>
      <c r="L19" s="116" t="s">
        <v>183</v>
      </c>
      <c r="M19" s="212" t="s">
        <v>52</v>
      </c>
      <c r="N19" s="116" t="s">
        <v>205</v>
      </c>
      <c r="O19" s="212" t="s">
        <v>212</v>
      </c>
      <c r="P19" s="118">
        <v>0</v>
      </c>
      <c r="Q19" s="118">
        <v>0</v>
      </c>
      <c r="R19" s="118">
        <v>12</v>
      </c>
      <c r="S19" s="118">
        <v>12</v>
      </c>
      <c r="T19" s="118">
        <v>12</v>
      </c>
      <c r="U19" s="116" t="s">
        <v>173</v>
      </c>
      <c r="V19" s="213" t="s">
        <v>213</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c r="AM19" s="118"/>
      <c r="AN19" s="118"/>
      <c r="AO19" s="118"/>
      <c r="AP19" s="118"/>
      <c r="AQ19" s="118"/>
      <c r="AR19" s="118"/>
      <c r="AS19" s="118"/>
      <c r="AT19" s="118"/>
      <c r="AU19" s="285">
        <f t="shared" si="0"/>
        <v>3</v>
      </c>
      <c r="AV19" s="286">
        <f t="shared" si="1"/>
        <v>0.25</v>
      </c>
      <c r="AW19" s="236" t="s">
        <v>532</v>
      </c>
      <c r="AX19" s="266" t="s">
        <v>533</v>
      </c>
      <c r="AY19" s="234" t="s">
        <v>52</v>
      </c>
      <c r="AZ19" s="118" t="s">
        <v>52</v>
      </c>
    </row>
    <row r="20" spans="1:52" x14ac:dyDescent="0.25">
      <c r="B20" s="654" t="s">
        <v>98</v>
      </c>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5"/>
      <c r="AP20" s="655"/>
      <c r="AQ20" s="655"/>
      <c r="AR20" s="655"/>
      <c r="AS20" s="655"/>
      <c r="AT20" s="655"/>
      <c r="AU20" s="655"/>
      <c r="AV20" s="655"/>
      <c r="AW20" s="655"/>
      <c r="AX20" s="655"/>
      <c r="AY20" s="655"/>
      <c r="AZ20" s="656"/>
    </row>
    <row r="21" spans="1:52" x14ac:dyDescent="0.25">
      <c r="B21" s="647" t="s">
        <v>214</v>
      </c>
      <c r="C21" s="647"/>
      <c r="D21" s="647"/>
      <c r="E21" s="649" t="s">
        <v>215</v>
      </c>
      <c r="F21" s="649"/>
      <c r="G21" s="649"/>
      <c r="H21" s="649"/>
      <c r="I21" s="649"/>
      <c r="J21" s="649"/>
      <c r="K21" s="648" t="s">
        <v>216</v>
      </c>
      <c r="L21" s="648"/>
      <c r="M21" s="648"/>
      <c r="N21" s="648"/>
      <c r="O21" s="648"/>
      <c r="P21" s="648"/>
      <c r="Q21" s="649" t="s">
        <v>217</v>
      </c>
      <c r="R21" s="649"/>
      <c r="S21" s="649"/>
      <c r="T21" s="649"/>
      <c r="U21" s="649"/>
      <c r="V21" s="649"/>
      <c r="W21" s="649" t="s">
        <v>217</v>
      </c>
      <c r="X21" s="649"/>
      <c r="Y21" s="649"/>
      <c r="Z21" s="649"/>
      <c r="AA21" s="649"/>
      <c r="AB21" s="649"/>
      <c r="AC21" s="649"/>
      <c r="AD21" s="649"/>
      <c r="AE21" s="649" t="s">
        <v>217</v>
      </c>
      <c r="AF21" s="649"/>
      <c r="AG21" s="649"/>
      <c r="AH21" s="649"/>
      <c r="AI21" s="649"/>
      <c r="AJ21" s="649"/>
      <c r="AK21" s="649"/>
      <c r="AL21" s="649"/>
      <c r="AM21" s="649"/>
      <c r="AN21" s="649"/>
      <c r="AO21" s="649"/>
      <c r="AP21" s="649"/>
      <c r="AQ21" s="648" t="s">
        <v>218</v>
      </c>
      <c r="AR21" s="648"/>
      <c r="AS21" s="648"/>
      <c r="AT21" s="648"/>
      <c r="AU21" s="649" t="s">
        <v>219</v>
      </c>
      <c r="AV21" s="649"/>
      <c r="AW21" s="649"/>
      <c r="AX21" s="649"/>
      <c r="AY21" s="649"/>
      <c r="AZ21" s="649"/>
    </row>
    <row r="22" spans="1:52" ht="18.75" customHeight="1" x14ac:dyDescent="0.25">
      <c r="B22" s="647"/>
      <c r="C22" s="647"/>
      <c r="D22" s="647"/>
      <c r="E22" s="649" t="s">
        <v>220</v>
      </c>
      <c r="F22" s="649"/>
      <c r="G22" s="649"/>
      <c r="H22" s="649"/>
      <c r="I22" s="649"/>
      <c r="J22" s="649"/>
      <c r="K22" s="648"/>
      <c r="L22" s="648"/>
      <c r="M22" s="648"/>
      <c r="N22" s="648"/>
      <c r="O22" s="648"/>
      <c r="P22" s="648"/>
      <c r="Q22" s="649" t="s">
        <v>221</v>
      </c>
      <c r="R22" s="649"/>
      <c r="S22" s="649"/>
      <c r="T22" s="649"/>
      <c r="U22" s="649"/>
      <c r="V22" s="649"/>
      <c r="W22" s="649" t="s">
        <v>222</v>
      </c>
      <c r="X22" s="649"/>
      <c r="Y22" s="649"/>
      <c r="Z22" s="649"/>
      <c r="AA22" s="649"/>
      <c r="AB22" s="649"/>
      <c r="AC22" s="649"/>
      <c r="AD22" s="649"/>
      <c r="AE22" s="649" t="s">
        <v>223</v>
      </c>
      <c r="AF22" s="649"/>
      <c r="AG22" s="649"/>
      <c r="AH22" s="649"/>
      <c r="AI22" s="649"/>
      <c r="AJ22" s="649"/>
      <c r="AK22" s="649"/>
      <c r="AL22" s="649"/>
      <c r="AM22" s="649"/>
      <c r="AN22" s="649"/>
      <c r="AO22" s="649"/>
      <c r="AP22" s="649"/>
      <c r="AQ22" s="648"/>
      <c r="AR22" s="648"/>
      <c r="AS22" s="648"/>
      <c r="AT22" s="648"/>
      <c r="AU22" s="649" t="s">
        <v>224</v>
      </c>
      <c r="AV22" s="649"/>
      <c r="AW22" s="649"/>
      <c r="AX22" s="649"/>
      <c r="AY22" s="649"/>
      <c r="AZ22" s="649"/>
    </row>
    <row r="23" spans="1:52" ht="41.25" customHeight="1" x14ac:dyDescent="0.25">
      <c r="B23" s="647"/>
      <c r="C23" s="647"/>
      <c r="D23" s="647"/>
      <c r="E23" s="649" t="s">
        <v>225</v>
      </c>
      <c r="F23" s="649"/>
      <c r="G23" s="649"/>
      <c r="H23" s="649"/>
      <c r="I23" s="649"/>
      <c r="J23" s="649"/>
      <c r="K23" s="648"/>
      <c r="L23" s="648"/>
      <c r="M23" s="648"/>
      <c r="N23" s="648"/>
      <c r="O23" s="648"/>
      <c r="P23" s="648"/>
      <c r="Q23" s="649" t="s">
        <v>226</v>
      </c>
      <c r="R23" s="649"/>
      <c r="S23" s="649"/>
      <c r="T23" s="649"/>
      <c r="U23" s="649"/>
      <c r="V23" s="649"/>
      <c r="W23" s="649" t="s">
        <v>227</v>
      </c>
      <c r="X23" s="649"/>
      <c r="Y23" s="649"/>
      <c r="Z23" s="649"/>
      <c r="AA23" s="649"/>
      <c r="AB23" s="649"/>
      <c r="AC23" s="649"/>
      <c r="AD23" s="649"/>
      <c r="AE23" s="649" t="s">
        <v>228</v>
      </c>
      <c r="AF23" s="649"/>
      <c r="AG23" s="649"/>
      <c r="AH23" s="649"/>
      <c r="AI23" s="649"/>
      <c r="AJ23" s="649"/>
      <c r="AK23" s="649"/>
      <c r="AL23" s="649"/>
      <c r="AM23" s="649"/>
      <c r="AN23" s="649"/>
      <c r="AO23" s="649"/>
      <c r="AP23" s="649"/>
      <c r="AQ23" s="648"/>
      <c r="AR23" s="648"/>
      <c r="AS23" s="648"/>
      <c r="AT23" s="648"/>
      <c r="AU23" s="649" t="s">
        <v>229</v>
      </c>
      <c r="AV23" s="649"/>
      <c r="AW23" s="649"/>
      <c r="AX23" s="649"/>
      <c r="AY23" s="649"/>
      <c r="AZ23" s="649"/>
    </row>
    <row r="34" spans="17:19" x14ac:dyDescent="0.25">
      <c r="Q34" s="298"/>
      <c r="R34" s="298"/>
      <c r="S34" s="298"/>
    </row>
    <row r="35" spans="17:19" x14ac:dyDescent="0.25">
      <c r="Q35" s="298"/>
      <c r="R35" s="298"/>
      <c r="S35" s="298"/>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K58"/>
  <sheetViews>
    <sheetView zoomScale="60" zoomScaleNormal="60" workbookViewId="0">
      <selection activeCell="BI4" sqref="BI4:BK4"/>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02" t="s">
        <v>0</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702"/>
      <c r="AW1" s="702"/>
      <c r="AX1" s="702"/>
      <c r="AY1" s="702"/>
      <c r="AZ1" s="702"/>
      <c r="BA1" s="702"/>
      <c r="BB1" s="702"/>
      <c r="BC1" s="702"/>
      <c r="BD1" s="702"/>
      <c r="BE1" s="702"/>
      <c r="BF1" s="702"/>
      <c r="BG1" s="702"/>
      <c r="BH1" s="702"/>
      <c r="BI1" s="706" t="s">
        <v>110</v>
      </c>
      <c r="BJ1" s="706"/>
      <c r="BK1" s="706"/>
    </row>
    <row r="2" spans="1:63" ht="15.95" customHeight="1" x14ac:dyDescent="0.25">
      <c r="A2" s="702" t="s">
        <v>2</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2"/>
      <c r="AR2" s="702"/>
      <c r="AS2" s="702"/>
      <c r="AT2" s="702"/>
      <c r="AU2" s="702"/>
      <c r="AV2" s="702"/>
      <c r="AW2" s="702"/>
      <c r="AX2" s="702"/>
      <c r="AY2" s="702"/>
      <c r="AZ2" s="702"/>
      <c r="BA2" s="702"/>
      <c r="BB2" s="702"/>
      <c r="BC2" s="702"/>
      <c r="BD2" s="702"/>
      <c r="BE2" s="702"/>
      <c r="BF2" s="702"/>
      <c r="BG2" s="702"/>
      <c r="BH2" s="702"/>
      <c r="BI2" s="706" t="s">
        <v>3</v>
      </c>
      <c r="BJ2" s="706"/>
      <c r="BK2" s="706"/>
    </row>
    <row r="3" spans="1:63" ht="26.1" customHeight="1" x14ac:dyDescent="0.25">
      <c r="A3" s="702" t="s">
        <v>230</v>
      </c>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2"/>
      <c r="AI3" s="702"/>
      <c r="AJ3" s="702"/>
      <c r="AK3" s="702"/>
      <c r="AL3" s="702"/>
      <c r="AM3" s="702"/>
      <c r="AN3" s="702"/>
      <c r="AO3" s="702"/>
      <c r="AP3" s="702"/>
      <c r="AQ3" s="702"/>
      <c r="AR3" s="702"/>
      <c r="AS3" s="702"/>
      <c r="AT3" s="702"/>
      <c r="AU3" s="702"/>
      <c r="AV3" s="702"/>
      <c r="AW3" s="702"/>
      <c r="AX3" s="702"/>
      <c r="AY3" s="702"/>
      <c r="AZ3" s="702"/>
      <c r="BA3" s="702"/>
      <c r="BB3" s="702"/>
      <c r="BC3" s="702"/>
      <c r="BD3" s="702"/>
      <c r="BE3" s="702"/>
      <c r="BF3" s="702"/>
      <c r="BG3" s="702"/>
      <c r="BH3" s="702"/>
      <c r="BI3" s="706" t="s">
        <v>5</v>
      </c>
      <c r="BJ3" s="706"/>
      <c r="BK3" s="706"/>
    </row>
    <row r="4" spans="1:63" ht="15.95" customHeight="1" x14ac:dyDescent="0.25">
      <c r="A4" s="702" t="s">
        <v>231</v>
      </c>
      <c r="B4" s="702"/>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2"/>
      <c r="AY4" s="702"/>
      <c r="AZ4" s="702"/>
      <c r="BA4" s="702"/>
      <c r="BB4" s="702"/>
      <c r="BC4" s="702"/>
      <c r="BD4" s="702"/>
      <c r="BE4" s="702"/>
      <c r="BF4" s="702"/>
      <c r="BG4" s="702"/>
      <c r="BH4" s="702"/>
      <c r="BI4" s="699" t="s">
        <v>232</v>
      </c>
      <c r="BJ4" s="700"/>
      <c r="BK4" s="701"/>
    </row>
    <row r="5" spans="1:63" ht="26.1" customHeight="1" x14ac:dyDescent="0.25">
      <c r="A5" s="703" t="s">
        <v>233</v>
      </c>
      <c r="B5" s="703"/>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703"/>
      <c r="AD5" s="703"/>
      <c r="AE5" s="703"/>
      <c r="AG5" s="703" t="s">
        <v>234</v>
      </c>
      <c r="AH5" s="703"/>
      <c r="AI5" s="703"/>
      <c r="AJ5" s="703"/>
      <c r="AK5" s="703"/>
      <c r="AL5" s="703"/>
      <c r="AM5" s="703"/>
      <c r="AN5" s="703"/>
      <c r="AO5" s="703"/>
      <c r="AP5" s="703"/>
      <c r="AQ5" s="703"/>
      <c r="AR5" s="703"/>
      <c r="AS5" s="703"/>
      <c r="AT5" s="703"/>
      <c r="AU5" s="703"/>
      <c r="AV5" s="703"/>
      <c r="AW5" s="703"/>
      <c r="AX5" s="703"/>
      <c r="AY5" s="703"/>
      <c r="AZ5" s="703"/>
      <c r="BA5" s="703"/>
      <c r="BB5" s="703"/>
      <c r="BC5" s="703"/>
      <c r="BD5" s="703"/>
      <c r="BE5" s="703"/>
      <c r="BF5" s="703"/>
      <c r="BG5" s="703"/>
      <c r="BH5" s="703"/>
      <c r="BI5" s="704"/>
      <c r="BJ5" s="704"/>
      <c r="BK5" s="704"/>
    </row>
    <row r="6" spans="1:63" ht="31.5" customHeight="1" x14ac:dyDescent="0.25">
      <c r="A6" s="156" t="s">
        <v>235</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5"/>
      <c r="AZ6" s="705"/>
      <c r="BA6" s="705"/>
      <c r="BB6" s="705"/>
      <c r="BC6" s="705"/>
      <c r="BD6" s="705"/>
      <c r="BE6" s="705"/>
      <c r="BF6" s="705"/>
      <c r="BG6" s="705"/>
      <c r="BH6" s="705"/>
      <c r="BI6" s="705"/>
      <c r="BJ6" s="705"/>
      <c r="BK6" s="705"/>
    </row>
    <row r="7" spans="1:63" ht="31.5" customHeight="1" x14ac:dyDescent="0.25">
      <c r="A7" s="157" t="s">
        <v>236</v>
      </c>
      <c r="B7" s="694"/>
      <c r="C7" s="696"/>
      <c r="D7" s="696"/>
      <c r="E7" s="696"/>
      <c r="F7" s="696"/>
      <c r="G7" s="696"/>
      <c r="H7" s="696"/>
      <c r="I7" s="696"/>
      <c r="J7" s="696"/>
      <c r="K7" s="696"/>
      <c r="L7" s="696"/>
      <c r="M7" s="696"/>
      <c r="N7" s="696"/>
      <c r="O7" s="696"/>
      <c r="P7" s="696"/>
      <c r="Q7" s="696"/>
      <c r="R7" s="696"/>
      <c r="S7" s="696"/>
      <c r="T7" s="696"/>
      <c r="U7" s="696"/>
      <c r="V7" s="696"/>
      <c r="W7" s="696"/>
      <c r="X7" s="696"/>
      <c r="Y7" s="696"/>
      <c r="Z7" s="696"/>
      <c r="AA7" s="696"/>
      <c r="AB7" s="696"/>
      <c r="AC7" s="696"/>
      <c r="AD7" s="696"/>
      <c r="AE7" s="696"/>
      <c r="AF7" s="696"/>
      <c r="AG7" s="696"/>
      <c r="AH7" s="696"/>
      <c r="AI7" s="696"/>
      <c r="AJ7" s="696"/>
      <c r="AK7" s="696"/>
      <c r="AL7" s="696"/>
      <c r="AM7" s="696"/>
      <c r="AN7" s="696"/>
      <c r="AO7" s="696"/>
      <c r="AP7" s="696"/>
      <c r="AQ7" s="696"/>
      <c r="AR7" s="696"/>
      <c r="AS7" s="696"/>
      <c r="AT7" s="696"/>
      <c r="AU7" s="696"/>
      <c r="AV7" s="696"/>
      <c r="AW7" s="696"/>
      <c r="AX7" s="696"/>
      <c r="AY7" s="696"/>
      <c r="AZ7" s="696"/>
      <c r="BA7" s="696"/>
      <c r="BB7" s="696"/>
      <c r="BC7" s="696"/>
      <c r="BD7" s="696"/>
      <c r="BE7" s="696"/>
      <c r="BF7" s="696"/>
      <c r="BG7" s="696"/>
      <c r="BH7" s="696"/>
      <c r="BI7" s="696"/>
      <c r="BJ7" s="696"/>
      <c r="BK7" s="695"/>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697" t="s">
        <v>237</v>
      </c>
      <c r="B9" s="196" t="s">
        <v>30</v>
      </c>
      <c r="C9" s="196" t="s">
        <v>31</v>
      </c>
      <c r="D9" s="694" t="s">
        <v>8</v>
      </c>
      <c r="E9" s="695"/>
      <c r="F9" s="196" t="s">
        <v>32</v>
      </c>
      <c r="G9" s="196" t="s">
        <v>33</v>
      </c>
      <c r="H9" s="694" t="s">
        <v>34</v>
      </c>
      <c r="I9" s="695"/>
      <c r="J9" s="196" t="s">
        <v>35</v>
      </c>
      <c r="K9" s="196" t="s">
        <v>36</v>
      </c>
      <c r="L9" s="694" t="s">
        <v>37</v>
      </c>
      <c r="M9" s="695"/>
      <c r="N9" s="196" t="s">
        <v>38</v>
      </c>
      <c r="O9" s="196" t="s">
        <v>39</v>
      </c>
      <c r="P9" s="694" t="s">
        <v>40</v>
      </c>
      <c r="Q9" s="695"/>
      <c r="R9" s="694" t="s">
        <v>238</v>
      </c>
      <c r="S9" s="695"/>
      <c r="T9" s="694" t="s">
        <v>239</v>
      </c>
      <c r="U9" s="696"/>
      <c r="V9" s="696"/>
      <c r="W9" s="696"/>
      <c r="X9" s="696"/>
      <c r="Y9" s="695"/>
      <c r="Z9" s="694" t="s">
        <v>240</v>
      </c>
      <c r="AA9" s="696"/>
      <c r="AB9" s="696"/>
      <c r="AC9" s="696"/>
      <c r="AD9" s="696"/>
      <c r="AE9" s="695"/>
      <c r="AG9" s="697" t="s">
        <v>237</v>
      </c>
      <c r="AH9" s="196" t="s">
        <v>30</v>
      </c>
      <c r="AI9" s="196" t="s">
        <v>31</v>
      </c>
      <c r="AJ9" s="694" t="s">
        <v>8</v>
      </c>
      <c r="AK9" s="695"/>
      <c r="AL9" s="196" t="s">
        <v>32</v>
      </c>
      <c r="AM9" s="196" t="s">
        <v>33</v>
      </c>
      <c r="AN9" s="694" t="s">
        <v>34</v>
      </c>
      <c r="AO9" s="695"/>
      <c r="AP9" s="196" t="s">
        <v>35</v>
      </c>
      <c r="AQ9" s="196" t="s">
        <v>36</v>
      </c>
      <c r="AR9" s="694" t="s">
        <v>37</v>
      </c>
      <c r="AS9" s="695"/>
      <c r="AT9" s="196" t="s">
        <v>38</v>
      </c>
      <c r="AU9" s="196" t="s">
        <v>39</v>
      </c>
      <c r="AV9" s="694" t="s">
        <v>40</v>
      </c>
      <c r="AW9" s="695"/>
      <c r="AX9" s="694" t="s">
        <v>238</v>
      </c>
      <c r="AY9" s="695"/>
      <c r="AZ9" s="694" t="s">
        <v>239</v>
      </c>
      <c r="BA9" s="696"/>
      <c r="BB9" s="696"/>
      <c r="BC9" s="696"/>
      <c r="BD9" s="696"/>
      <c r="BE9" s="695"/>
      <c r="BF9" s="694" t="s">
        <v>240</v>
      </c>
      <c r="BG9" s="696"/>
      <c r="BH9" s="696"/>
      <c r="BI9" s="696"/>
      <c r="BJ9" s="696"/>
      <c r="BK9" s="695"/>
    </row>
    <row r="10" spans="1:63" ht="36" customHeight="1" x14ac:dyDescent="0.25">
      <c r="A10" s="698"/>
      <c r="B10" s="121" t="s">
        <v>241</v>
      </c>
      <c r="C10" s="121" t="s">
        <v>241</v>
      </c>
      <c r="D10" s="121" t="s">
        <v>241</v>
      </c>
      <c r="E10" s="121" t="s">
        <v>242</v>
      </c>
      <c r="F10" s="121" t="s">
        <v>241</v>
      </c>
      <c r="G10" s="121" t="s">
        <v>241</v>
      </c>
      <c r="H10" s="121" t="s">
        <v>241</v>
      </c>
      <c r="I10" s="121" t="s">
        <v>242</v>
      </c>
      <c r="J10" s="121" t="s">
        <v>241</v>
      </c>
      <c r="K10" s="121" t="s">
        <v>241</v>
      </c>
      <c r="L10" s="121" t="s">
        <v>241</v>
      </c>
      <c r="M10" s="121" t="s">
        <v>242</v>
      </c>
      <c r="N10" s="121" t="s">
        <v>241</v>
      </c>
      <c r="O10" s="121" t="s">
        <v>241</v>
      </c>
      <c r="P10" s="121" t="s">
        <v>241</v>
      </c>
      <c r="Q10" s="121" t="s">
        <v>242</v>
      </c>
      <c r="R10" s="121" t="s">
        <v>241</v>
      </c>
      <c r="S10" s="121" t="s">
        <v>242</v>
      </c>
      <c r="T10" s="190" t="s">
        <v>243</v>
      </c>
      <c r="U10" s="190" t="s">
        <v>244</v>
      </c>
      <c r="V10" s="190" t="s">
        <v>245</v>
      </c>
      <c r="W10" s="190" t="s">
        <v>246</v>
      </c>
      <c r="X10" s="191" t="s">
        <v>247</v>
      </c>
      <c r="Y10" s="190" t="s">
        <v>248</v>
      </c>
      <c r="Z10" s="121" t="s">
        <v>249</v>
      </c>
      <c r="AA10" s="150" t="s">
        <v>250</v>
      </c>
      <c r="AB10" s="121" t="s">
        <v>251</v>
      </c>
      <c r="AC10" s="121" t="s">
        <v>252</v>
      </c>
      <c r="AD10" s="121" t="s">
        <v>253</v>
      </c>
      <c r="AE10" s="121" t="s">
        <v>254</v>
      </c>
      <c r="AG10" s="698"/>
      <c r="AH10" s="121" t="s">
        <v>241</v>
      </c>
      <c r="AI10" s="121" t="s">
        <v>241</v>
      </c>
      <c r="AJ10" s="121" t="s">
        <v>241</v>
      </c>
      <c r="AK10" s="121" t="s">
        <v>242</v>
      </c>
      <c r="AL10" s="121" t="s">
        <v>241</v>
      </c>
      <c r="AM10" s="121" t="s">
        <v>241</v>
      </c>
      <c r="AN10" s="121" t="s">
        <v>241</v>
      </c>
      <c r="AO10" s="121" t="s">
        <v>242</v>
      </c>
      <c r="AP10" s="121" t="s">
        <v>241</v>
      </c>
      <c r="AQ10" s="121" t="s">
        <v>241</v>
      </c>
      <c r="AR10" s="121" t="s">
        <v>241</v>
      </c>
      <c r="AS10" s="121" t="s">
        <v>242</v>
      </c>
      <c r="AT10" s="121" t="s">
        <v>241</v>
      </c>
      <c r="AU10" s="121" t="s">
        <v>241</v>
      </c>
      <c r="AV10" s="121" t="s">
        <v>241</v>
      </c>
      <c r="AW10" s="121" t="s">
        <v>242</v>
      </c>
      <c r="AX10" s="121" t="s">
        <v>241</v>
      </c>
      <c r="AY10" s="121" t="s">
        <v>242</v>
      </c>
      <c r="AZ10" s="190" t="s">
        <v>243</v>
      </c>
      <c r="BA10" s="190" t="s">
        <v>244</v>
      </c>
      <c r="BB10" s="190" t="s">
        <v>245</v>
      </c>
      <c r="BC10" s="190" t="s">
        <v>246</v>
      </c>
      <c r="BD10" s="191" t="s">
        <v>247</v>
      </c>
      <c r="BE10" s="190" t="s">
        <v>248</v>
      </c>
      <c r="BF10" s="188" t="s">
        <v>249</v>
      </c>
      <c r="BG10" s="189" t="s">
        <v>250</v>
      </c>
      <c r="BH10" s="188" t="s">
        <v>251</v>
      </c>
      <c r="BI10" s="188" t="s">
        <v>252</v>
      </c>
      <c r="BJ10" s="188" t="s">
        <v>253</v>
      </c>
      <c r="BK10" s="188" t="s">
        <v>254</v>
      </c>
    </row>
    <row r="11" spans="1:63" x14ac:dyDescent="0.25">
      <c r="A11" s="151" t="s">
        <v>255</v>
      </c>
      <c r="B11" s="151"/>
      <c r="C11" s="151"/>
      <c r="D11" s="151"/>
      <c r="E11" s="202"/>
      <c r="F11" s="151"/>
      <c r="G11" s="151"/>
      <c r="H11" s="151"/>
      <c r="I11" s="202"/>
      <c r="J11" s="151"/>
      <c r="K11" s="151"/>
      <c r="L11" s="151"/>
      <c r="M11" s="202"/>
      <c r="N11" s="151"/>
      <c r="O11" s="151"/>
      <c r="P11" s="151"/>
      <c r="Q11" s="202"/>
      <c r="R11" s="193">
        <f t="shared" ref="R11:R31" si="0">B11+C11+D11+F11+G11+H11+J11+K11+L11+N11+O11+P11</f>
        <v>0</v>
      </c>
      <c r="S11" s="158">
        <f>+E11+I11+M11+Q11</f>
        <v>0</v>
      </c>
      <c r="T11" s="192"/>
      <c r="U11" s="192"/>
      <c r="V11" s="192"/>
      <c r="W11" s="192"/>
      <c r="X11" s="192"/>
      <c r="Y11" s="153"/>
      <c r="Z11" s="153"/>
      <c r="AA11" s="153"/>
      <c r="AB11" s="153"/>
      <c r="AC11" s="153"/>
      <c r="AD11" s="153"/>
      <c r="AE11" s="154"/>
      <c r="AG11" s="151" t="s">
        <v>255</v>
      </c>
      <c r="AH11" s="151"/>
      <c r="AI11" s="151"/>
      <c r="AJ11" s="151"/>
      <c r="AK11" s="202"/>
      <c r="AL11" s="151"/>
      <c r="AM11" s="151"/>
      <c r="AN11" s="151"/>
      <c r="AO11" s="202"/>
      <c r="AP11" s="151"/>
      <c r="AQ11" s="151"/>
      <c r="AR11" s="151"/>
      <c r="AS11" s="202"/>
      <c r="AT11" s="151"/>
      <c r="AU11" s="151"/>
      <c r="AV11" s="151"/>
      <c r="AW11" s="202"/>
      <c r="AX11" s="193">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256</v>
      </c>
      <c r="B12" s="151"/>
      <c r="C12" s="151"/>
      <c r="D12" s="151"/>
      <c r="E12" s="202"/>
      <c r="F12" s="151"/>
      <c r="G12" s="151"/>
      <c r="H12" s="151"/>
      <c r="I12" s="202"/>
      <c r="J12" s="151"/>
      <c r="K12" s="151"/>
      <c r="L12" s="151"/>
      <c r="M12" s="202"/>
      <c r="N12" s="151"/>
      <c r="O12" s="151"/>
      <c r="P12" s="151"/>
      <c r="Q12" s="202"/>
      <c r="R12" s="193">
        <f t="shared" si="0"/>
        <v>0</v>
      </c>
      <c r="S12" s="158">
        <f t="shared" ref="S12:S31" si="2">+E12+I12+M12+Q12</f>
        <v>0</v>
      </c>
      <c r="T12" s="192"/>
      <c r="U12" s="192"/>
      <c r="V12" s="192"/>
      <c r="W12" s="192"/>
      <c r="X12" s="192"/>
      <c r="Y12" s="153"/>
      <c r="Z12" s="153"/>
      <c r="AA12" s="153"/>
      <c r="AB12" s="153"/>
      <c r="AC12" s="153"/>
      <c r="AD12" s="153"/>
      <c r="AE12" s="153"/>
      <c r="AG12" s="151" t="s">
        <v>256</v>
      </c>
      <c r="AH12" s="151"/>
      <c r="AI12" s="151"/>
      <c r="AJ12" s="151"/>
      <c r="AK12" s="202"/>
      <c r="AL12" s="151"/>
      <c r="AM12" s="151"/>
      <c r="AN12" s="151"/>
      <c r="AO12" s="202"/>
      <c r="AP12" s="151"/>
      <c r="AQ12" s="151"/>
      <c r="AR12" s="151"/>
      <c r="AS12" s="202"/>
      <c r="AT12" s="151"/>
      <c r="AU12" s="151"/>
      <c r="AV12" s="151"/>
      <c r="AW12" s="202"/>
      <c r="AX12" s="193">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257</v>
      </c>
      <c r="B13" s="151"/>
      <c r="C13" s="151"/>
      <c r="D13" s="151"/>
      <c r="E13" s="202"/>
      <c r="F13" s="151"/>
      <c r="G13" s="151"/>
      <c r="H13" s="151"/>
      <c r="I13" s="202"/>
      <c r="J13" s="151"/>
      <c r="K13" s="151"/>
      <c r="L13" s="151"/>
      <c r="M13" s="202"/>
      <c r="N13" s="151"/>
      <c r="O13" s="151"/>
      <c r="P13" s="151"/>
      <c r="Q13" s="202"/>
      <c r="R13" s="193">
        <f t="shared" si="0"/>
        <v>0</v>
      </c>
      <c r="S13" s="158">
        <f t="shared" si="2"/>
        <v>0</v>
      </c>
      <c r="T13" s="192"/>
      <c r="U13" s="192"/>
      <c r="V13" s="192"/>
      <c r="W13" s="192"/>
      <c r="X13" s="192"/>
      <c r="Y13" s="153"/>
      <c r="Z13" s="153"/>
      <c r="AA13" s="153"/>
      <c r="AB13" s="153"/>
      <c r="AC13" s="153"/>
      <c r="AD13" s="153"/>
      <c r="AE13" s="153"/>
      <c r="AG13" s="151" t="s">
        <v>257</v>
      </c>
      <c r="AH13" s="151"/>
      <c r="AI13" s="151"/>
      <c r="AJ13" s="151"/>
      <c r="AK13" s="202"/>
      <c r="AL13" s="151"/>
      <c r="AM13" s="151"/>
      <c r="AN13" s="151"/>
      <c r="AO13" s="202"/>
      <c r="AP13" s="151"/>
      <c r="AQ13" s="151"/>
      <c r="AR13" s="151"/>
      <c r="AS13" s="202"/>
      <c r="AT13" s="151"/>
      <c r="AU13" s="151"/>
      <c r="AV13" s="151"/>
      <c r="AW13" s="202"/>
      <c r="AX13" s="193">
        <f t="shared" si="1"/>
        <v>0</v>
      </c>
      <c r="AY13" s="158">
        <f t="shared" si="3"/>
        <v>0</v>
      </c>
      <c r="AZ13" s="153"/>
      <c r="BA13" s="153"/>
      <c r="BB13" s="153"/>
      <c r="BC13" s="153"/>
      <c r="BD13" s="153"/>
      <c r="BE13" s="153"/>
      <c r="BF13" s="153"/>
      <c r="BG13" s="153"/>
      <c r="BH13" s="153"/>
      <c r="BI13" s="153"/>
      <c r="BJ13" s="153"/>
      <c r="BK13" s="153"/>
    </row>
    <row r="14" spans="1:63" x14ac:dyDescent="0.25">
      <c r="A14" s="151" t="s">
        <v>258</v>
      </c>
      <c r="B14" s="151"/>
      <c r="C14" s="151"/>
      <c r="D14" s="151"/>
      <c r="E14" s="202"/>
      <c r="F14" s="151"/>
      <c r="G14" s="151"/>
      <c r="H14" s="151"/>
      <c r="I14" s="202"/>
      <c r="J14" s="151"/>
      <c r="K14" s="151"/>
      <c r="L14" s="151"/>
      <c r="M14" s="202"/>
      <c r="N14" s="151"/>
      <c r="O14" s="151"/>
      <c r="P14" s="151"/>
      <c r="Q14" s="202"/>
      <c r="R14" s="193">
        <f t="shared" si="0"/>
        <v>0</v>
      </c>
      <c r="S14" s="158">
        <f t="shared" si="2"/>
        <v>0</v>
      </c>
      <c r="T14" s="192"/>
      <c r="U14" s="192"/>
      <c r="V14" s="192"/>
      <c r="W14" s="192"/>
      <c r="X14" s="192"/>
      <c r="Y14" s="153"/>
      <c r="Z14" s="153"/>
      <c r="AA14" s="153"/>
      <c r="AB14" s="153"/>
      <c r="AC14" s="153"/>
      <c r="AD14" s="153"/>
      <c r="AE14" s="153"/>
      <c r="AG14" s="151" t="s">
        <v>258</v>
      </c>
      <c r="AH14" s="151"/>
      <c r="AI14" s="151"/>
      <c r="AJ14" s="151"/>
      <c r="AK14" s="202"/>
      <c r="AL14" s="151"/>
      <c r="AM14" s="151"/>
      <c r="AN14" s="151"/>
      <c r="AO14" s="202"/>
      <c r="AP14" s="151"/>
      <c r="AQ14" s="151"/>
      <c r="AR14" s="151"/>
      <c r="AS14" s="202"/>
      <c r="AT14" s="151"/>
      <c r="AU14" s="151"/>
      <c r="AV14" s="151"/>
      <c r="AW14" s="202"/>
      <c r="AX14" s="193">
        <f t="shared" si="1"/>
        <v>0</v>
      </c>
      <c r="AY14" s="158">
        <f t="shared" si="3"/>
        <v>0</v>
      </c>
      <c r="AZ14" s="153"/>
      <c r="BA14" s="153"/>
      <c r="BB14" s="153"/>
      <c r="BC14" s="153"/>
      <c r="BD14" s="153"/>
      <c r="BE14" s="153"/>
      <c r="BF14" s="153"/>
      <c r="BG14" s="153"/>
      <c r="BH14" s="153"/>
      <c r="BI14" s="153"/>
      <c r="BJ14" s="153"/>
      <c r="BK14" s="153"/>
    </row>
    <row r="15" spans="1:63" x14ac:dyDescent="0.25">
      <c r="A15" s="151" t="s">
        <v>259</v>
      </c>
      <c r="B15" s="151"/>
      <c r="C15" s="151"/>
      <c r="D15" s="151"/>
      <c r="E15" s="202"/>
      <c r="F15" s="151"/>
      <c r="G15" s="151"/>
      <c r="H15" s="151"/>
      <c r="I15" s="202"/>
      <c r="J15" s="151"/>
      <c r="K15" s="151"/>
      <c r="L15" s="151"/>
      <c r="M15" s="202"/>
      <c r="N15" s="151"/>
      <c r="O15" s="151"/>
      <c r="P15" s="151"/>
      <c r="Q15" s="202"/>
      <c r="R15" s="193">
        <f t="shared" si="0"/>
        <v>0</v>
      </c>
      <c r="S15" s="158">
        <f t="shared" si="2"/>
        <v>0</v>
      </c>
      <c r="T15" s="192"/>
      <c r="U15" s="192"/>
      <c r="V15" s="192"/>
      <c r="W15" s="192"/>
      <c r="X15" s="192"/>
      <c r="Y15" s="153"/>
      <c r="Z15" s="153"/>
      <c r="AA15" s="153"/>
      <c r="AB15" s="153"/>
      <c r="AC15" s="153"/>
      <c r="AD15" s="153"/>
      <c r="AE15" s="153"/>
      <c r="AG15" s="151" t="s">
        <v>259</v>
      </c>
      <c r="AH15" s="151"/>
      <c r="AI15" s="151"/>
      <c r="AJ15" s="151"/>
      <c r="AK15" s="202"/>
      <c r="AL15" s="151"/>
      <c r="AM15" s="151"/>
      <c r="AN15" s="151"/>
      <c r="AO15" s="202"/>
      <c r="AP15" s="151"/>
      <c r="AQ15" s="151"/>
      <c r="AR15" s="151"/>
      <c r="AS15" s="202"/>
      <c r="AT15" s="151"/>
      <c r="AU15" s="151"/>
      <c r="AV15" s="151"/>
      <c r="AW15" s="202"/>
      <c r="AX15" s="193">
        <f t="shared" si="1"/>
        <v>0</v>
      </c>
      <c r="AY15" s="158">
        <f t="shared" si="3"/>
        <v>0</v>
      </c>
      <c r="AZ15" s="153"/>
      <c r="BA15" s="153"/>
      <c r="BB15" s="153"/>
      <c r="BC15" s="153"/>
      <c r="BD15" s="153"/>
      <c r="BE15" s="153"/>
      <c r="BF15" s="153"/>
      <c r="BG15" s="153"/>
      <c r="BH15" s="153"/>
      <c r="BI15" s="153"/>
      <c r="BJ15" s="153"/>
      <c r="BK15" s="153"/>
    </row>
    <row r="16" spans="1:63" x14ac:dyDescent="0.25">
      <c r="A16" s="151" t="s">
        <v>260</v>
      </c>
      <c r="B16" s="151"/>
      <c r="C16" s="151"/>
      <c r="D16" s="151"/>
      <c r="E16" s="202"/>
      <c r="F16" s="151"/>
      <c r="G16" s="151"/>
      <c r="H16" s="151"/>
      <c r="I16" s="202"/>
      <c r="J16" s="151"/>
      <c r="K16" s="151"/>
      <c r="L16" s="151"/>
      <c r="M16" s="202"/>
      <c r="N16" s="151"/>
      <c r="O16" s="151"/>
      <c r="P16" s="151"/>
      <c r="Q16" s="202"/>
      <c r="R16" s="193">
        <f t="shared" si="0"/>
        <v>0</v>
      </c>
      <c r="S16" s="158">
        <f t="shared" si="2"/>
        <v>0</v>
      </c>
      <c r="T16" s="192"/>
      <c r="U16" s="192"/>
      <c r="V16" s="192"/>
      <c r="W16" s="192"/>
      <c r="X16" s="192"/>
      <c r="Y16" s="153"/>
      <c r="Z16" s="153"/>
      <c r="AA16" s="153"/>
      <c r="AB16" s="153"/>
      <c r="AC16" s="153"/>
      <c r="AD16" s="153"/>
      <c r="AE16" s="153"/>
      <c r="AG16" s="151" t="s">
        <v>260</v>
      </c>
      <c r="AH16" s="151"/>
      <c r="AI16" s="151"/>
      <c r="AJ16" s="151"/>
      <c r="AK16" s="202"/>
      <c r="AL16" s="151"/>
      <c r="AM16" s="151"/>
      <c r="AN16" s="151"/>
      <c r="AO16" s="202"/>
      <c r="AP16" s="151"/>
      <c r="AQ16" s="151"/>
      <c r="AR16" s="151"/>
      <c r="AS16" s="202"/>
      <c r="AT16" s="151"/>
      <c r="AU16" s="151"/>
      <c r="AV16" s="151"/>
      <c r="AW16" s="202"/>
      <c r="AX16" s="193">
        <f t="shared" si="1"/>
        <v>0</v>
      </c>
      <c r="AY16" s="158">
        <f t="shared" si="3"/>
        <v>0</v>
      </c>
      <c r="AZ16" s="153"/>
      <c r="BA16" s="153"/>
      <c r="BB16" s="153"/>
      <c r="BC16" s="153"/>
      <c r="BD16" s="153"/>
      <c r="BE16" s="153"/>
      <c r="BF16" s="153"/>
      <c r="BG16" s="153"/>
      <c r="BH16" s="153"/>
      <c r="BI16" s="153"/>
      <c r="BJ16" s="153"/>
      <c r="BK16" s="153"/>
    </row>
    <row r="17" spans="1:63" x14ac:dyDescent="0.25">
      <c r="A17" s="151" t="s">
        <v>261</v>
      </c>
      <c r="B17" s="151"/>
      <c r="C17" s="151"/>
      <c r="D17" s="151"/>
      <c r="E17" s="202"/>
      <c r="F17" s="151"/>
      <c r="G17" s="151"/>
      <c r="H17" s="151"/>
      <c r="I17" s="202"/>
      <c r="J17" s="151"/>
      <c r="K17" s="151"/>
      <c r="L17" s="151"/>
      <c r="M17" s="202"/>
      <c r="N17" s="151"/>
      <c r="O17" s="151"/>
      <c r="P17" s="151"/>
      <c r="Q17" s="202"/>
      <c r="R17" s="193">
        <f t="shared" si="0"/>
        <v>0</v>
      </c>
      <c r="S17" s="158">
        <f t="shared" si="2"/>
        <v>0</v>
      </c>
      <c r="T17" s="192"/>
      <c r="U17" s="192"/>
      <c r="V17" s="192"/>
      <c r="W17" s="192"/>
      <c r="X17" s="192"/>
      <c r="Y17" s="153"/>
      <c r="Z17" s="153"/>
      <c r="AA17" s="153"/>
      <c r="AB17" s="153"/>
      <c r="AC17" s="153"/>
      <c r="AD17" s="153"/>
      <c r="AE17" s="153"/>
      <c r="AG17" s="151" t="s">
        <v>261</v>
      </c>
      <c r="AH17" s="151"/>
      <c r="AI17" s="151"/>
      <c r="AJ17" s="151"/>
      <c r="AK17" s="202"/>
      <c r="AL17" s="151"/>
      <c r="AM17" s="151"/>
      <c r="AN17" s="151"/>
      <c r="AO17" s="202"/>
      <c r="AP17" s="151"/>
      <c r="AQ17" s="151"/>
      <c r="AR17" s="151"/>
      <c r="AS17" s="202"/>
      <c r="AT17" s="151"/>
      <c r="AU17" s="151"/>
      <c r="AV17" s="151"/>
      <c r="AW17" s="202"/>
      <c r="AX17" s="193">
        <f t="shared" si="1"/>
        <v>0</v>
      </c>
      <c r="AY17" s="158">
        <f t="shared" si="3"/>
        <v>0</v>
      </c>
      <c r="AZ17" s="153"/>
      <c r="BA17" s="153"/>
      <c r="BB17" s="153"/>
      <c r="BC17" s="153"/>
      <c r="BD17" s="153"/>
      <c r="BE17" s="153"/>
      <c r="BF17" s="153"/>
      <c r="BG17" s="153"/>
      <c r="BH17" s="153"/>
      <c r="BI17" s="153"/>
      <c r="BJ17" s="153"/>
      <c r="BK17" s="153"/>
    </row>
    <row r="18" spans="1:63" x14ac:dyDescent="0.25">
      <c r="A18" s="151" t="s">
        <v>262</v>
      </c>
      <c r="B18" s="151"/>
      <c r="C18" s="151"/>
      <c r="D18" s="151"/>
      <c r="E18" s="202"/>
      <c r="F18" s="151"/>
      <c r="G18" s="151"/>
      <c r="H18" s="151"/>
      <c r="I18" s="202"/>
      <c r="J18" s="151"/>
      <c r="K18" s="151"/>
      <c r="L18" s="151"/>
      <c r="M18" s="202"/>
      <c r="N18" s="151"/>
      <c r="O18" s="151"/>
      <c r="P18" s="151"/>
      <c r="Q18" s="202"/>
      <c r="R18" s="193">
        <f t="shared" si="0"/>
        <v>0</v>
      </c>
      <c r="S18" s="158">
        <f t="shared" si="2"/>
        <v>0</v>
      </c>
      <c r="T18" s="192"/>
      <c r="U18" s="192"/>
      <c r="V18" s="192"/>
      <c r="W18" s="192"/>
      <c r="X18" s="192"/>
      <c r="Y18" s="153"/>
      <c r="Z18" s="153"/>
      <c r="AA18" s="153"/>
      <c r="AB18" s="153"/>
      <c r="AC18" s="153"/>
      <c r="AD18" s="153"/>
      <c r="AE18" s="153"/>
      <c r="AG18" s="151" t="s">
        <v>262</v>
      </c>
      <c r="AH18" s="151"/>
      <c r="AI18" s="151"/>
      <c r="AJ18" s="151"/>
      <c r="AK18" s="202"/>
      <c r="AL18" s="151"/>
      <c r="AM18" s="151"/>
      <c r="AN18" s="151"/>
      <c r="AO18" s="202"/>
      <c r="AP18" s="151"/>
      <c r="AQ18" s="151"/>
      <c r="AR18" s="151"/>
      <c r="AS18" s="202"/>
      <c r="AT18" s="151"/>
      <c r="AU18" s="151"/>
      <c r="AV18" s="151"/>
      <c r="AW18" s="202"/>
      <c r="AX18" s="193">
        <f t="shared" si="1"/>
        <v>0</v>
      </c>
      <c r="AY18" s="158">
        <f t="shared" si="3"/>
        <v>0</v>
      </c>
      <c r="AZ18" s="153"/>
      <c r="BA18" s="153"/>
      <c r="BB18" s="153"/>
      <c r="BC18" s="153"/>
      <c r="BD18" s="153"/>
      <c r="BE18" s="153"/>
      <c r="BF18" s="153"/>
      <c r="BG18" s="153"/>
      <c r="BH18" s="153"/>
      <c r="BI18" s="153"/>
      <c r="BJ18" s="153"/>
      <c r="BK18" s="153"/>
    </row>
    <row r="19" spans="1:63" x14ac:dyDescent="0.25">
      <c r="A19" s="151" t="s">
        <v>263</v>
      </c>
      <c r="B19" s="151"/>
      <c r="C19" s="151"/>
      <c r="D19" s="151"/>
      <c r="E19" s="202"/>
      <c r="F19" s="151"/>
      <c r="G19" s="151"/>
      <c r="H19" s="151"/>
      <c r="I19" s="202"/>
      <c r="J19" s="151"/>
      <c r="K19" s="151"/>
      <c r="L19" s="151"/>
      <c r="M19" s="202"/>
      <c r="N19" s="151"/>
      <c r="O19" s="151"/>
      <c r="P19" s="151"/>
      <c r="Q19" s="202"/>
      <c r="R19" s="193">
        <f t="shared" si="0"/>
        <v>0</v>
      </c>
      <c r="S19" s="158">
        <f t="shared" si="2"/>
        <v>0</v>
      </c>
      <c r="T19" s="192"/>
      <c r="U19" s="192"/>
      <c r="V19" s="192"/>
      <c r="W19" s="192"/>
      <c r="X19" s="192"/>
      <c r="Y19" s="153"/>
      <c r="Z19" s="153"/>
      <c r="AA19" s="153"/>
      <c r="AB19" s="153"/>
      <c r="AC19" s="153"/>
      <c r="AD19" s="153"/>
      <c r="AE19" s="153"/>
      <c r="AG19" s="151" t="s">
        <v>263</v>
      </c>
      <c r="AH19" s="151"/>
      <c r="AI19" s="151"/>
      <c r="AJ19" s="151"/>
      <c r="AK19" s="202"/>
      <c r="AL19" s="151"/>
      <c r="AM19" s="151"/>
      <c r="AN19" s="151"/>
      <c r="AO19" s="202"/>
      <c r="AP19" s="151"/>
      <c r="AQ19" s="151"/>
      <c r="AR19" s="151"/>
      <c r="AS19" s="202"/>
      <c r="AT19" s="151"/>
      <c r="AU19" s="151"/>
      <c r="AV19" s="151"/>
      <c r="AW19" s="202"/>
      <c r="AX19" s="193">
        <f t="shared" si="1"/>
        <v>0</v>
      </c>
      <c r="AY19" s="158">
        <f t="shared" si="3"/>
        <v>0</v>
      </c>
      <c r="AZ19" s="153"/>
      <c r="BA19" s="153"/>
      <c r="BB19" s="153"/>
      <c r="BC19" s="153"/>
      <c r="BD19" s="153"/>
      <c r="BE19" s="153"/>
      <c r="BF19" s="153"/>
      <c r="BG19" s="153"/>
      <c r="BH19" s="153"/>
      <c r="BI19" s="151"/>
      <c r="BJ19" s="151"/>
      <c r="BK19" s="151"/>
    </row>
    <row r="20" spans="1:63" x14ac:dyDescent="0.25">
      <c r="A20" s="151" t="s">
        <v>264</v>
      </c>
      <c r="B20" s="151"/>
      <c r="C20" s="151"/>
      <c r="D20" s="151"/>
      <c r="E20" s="202"/>
      <c r="F20" s="151"/>
      <c r="G20" s="151"/>
      <c r="H20" s="151"/>
      <c r="I20" s="202"/>
      <c r="J20" s="151"/>
      <c r="K20" s="151"/>
      <c r="L20" s="151"/>
      <c r="M20" s="202"/>
      <c r="N20" s="151"/>
      <c r="O20" s="151"/>
      <c r="P20" s="151"/>
      <c r="Q20" s="202"/>
      <c r="R20" s="193">
        <f t="shared" si="0"/>
        <v>0</v>
      </c>
      <c r="S20" s="158">
        <f t="shared" si="2"/>
        <v>0</v>
      </c>
      <c r="T20" s="192"/>
      <c r="U20" s="192"/>
      <c r="V20" s="192"/>
      <c r="W20" s="192"/>
      <c r="X20" s="192"/>
      <c r="Y20" s="153"/>
      <c r="Z20" s="153"/>
      <c r="AA20" s="153"/>
      <c r="AB20" s="153"/>
      <c r="AC20" s="153"/>
      <c r="AD20" s="153"/>
      <c r="AE20" s="153"/>
      <c r="AG20" s="151" t="s">
        <v>264</v>
      </c>
      <c r="AH20" s="151"/>
      <c r="AI20" s="151"/>
      <c r="AJ20" s="151"/>
      <c r="AK20" s="202"/>
      <c r="AL20" s="151"/>
      <c r="AM20" s="151"/>
      <c r="AN20" s="151"/>
      <c r="AO20" s="202"/>
      <c r="AP20" s="151"/>
      <c r="AQ20" s="151"/>
      <c r="AR20" s="151"/>
      <c r="AS20" s="202"/>
      <c r="AT20" s="151"/>
      <c r="AU20" s="151"/>
      <c r="AV20" s="151"/>
      <c r="AW20" s="202"/>
      <c r="AX20" s="193">
        <f t="shared" si="1"/>
        <v>0</v>
      </c>
      <c r="AY20" s="158">
        <f t="shared" si="3"/>
        <v>0</v>
      </c>
      <c r="AZ20" s="153"/>
      <c r="BA20" s="153"/>
      <c r="BB20" s="153"/>
      <c r="BC20" s="153"/>
      <c r="BD20" s="153"/>
      <c r="BE20" s="153"/>
      <c r="BF20" s="153"/>
      <c r="BG20" s="153"/>
      <c r="BH20" s="153"/>
      <c r="BI20" s="151"/>
      <c r="BJ20" s="151"/>
      <c r="BK20" s="151"/>
    </row>
    <row r="21" spans="1:63" x14ac:dyDescent="0.25">
      <c r="A21" s="151" t="s">
        <v>265</v>
      </c>
      <c r="B21" s="151"/>
      <c r="C21" s="151"/>
      <c r="D21" s="151"/>
      <c r="E21" s="202"/>
      <c r="F21" s="151"/>
      <c r="G21" s="151"/>
      <c r="H21" s="151"/>
      <c r="I21" s="202"/>
      <c r="J21" s="151"/>
      <c r="K21" s="151"/>
      <c r="L21" s="151"/>
      <c r="M21" s="202"/>
      <c r="N21" s="151"/>
      <c r="O21" s="151"/>
      <c r="P21" s="151"/>
      <c r="Q21" s="202"/>
      <c r="R21" s="193">
        <f t="shared" si="0"/>
        <v>0</v>
      </c>
      <c r="S21" s="158">
        <f t="shared" si="2"/>
        <v>0</v>
      </c>
      <c r="T21" s="192"/>
      <c r="U21" s="192"/>
      <c r="V21" s="192"/>
      <c r="W21" s="192"/>
      <c r="X21" s="192"/>
      <c r="Y21" s="153"/>
      <c r="Z21" s="153"/>
      <c r="AA21" s="153"/>
      <c r="AB21" s="153"/>
      <c r="AC21" s="153"/>
      <c r="AD21" s="153"/>
      <c r="AE21" s="153"/>
      <c r="AG21" s="151" t="s">
        <v>265</v>
      </c>
      <c r="AH21" s="151"/>
      <c r="AI21" s="151"/>
      <c r="AJ21" s="151"/>
      <c r="AK21" s="202"/>
      <c r="AL21" s="151"/>
      <c r="AM21" s="151"/>
      <c r="AN21" s="151"/>
      <c r="AO21" s="202"/>
      <c r="AP21" s="151"/>
      <c r="AQ21" s="151"/>
      <c r="AR21" s="151"/>
      <c r="AS21" s="202"/>
      <c r="AT21" s="151"/>
      <c r="AU21" s="151"/>
      <c r="AV21" s="151"/>
      <c r="AW21" s="202"/>
      <c r="AX21" s="193">
        <f t="shared" si="1"/>
        <v>0</v>
      </c>
      <c r="AY21" s="158">
        <f t="shared" si="3"/>
        <v>0</v>
      </c>
      <c r="AZ21" s="153"/>
      <c r="BA21" s="153"/>
      <c r="BB21" s="153"/>
      <c r="BC21" s="153"/>
      <c r="BD21" s="153"/>
      <c r="BE21" s="153"/>
      <c r="BF21" s="153"/>
      <c r="BG21" s="153"/>
      <c r="BH21" s="153"/>
      <c r="BI21" s="151"/>
      <c r="BJ21" s="151"/>
      <c r="BK21" s="151"/>
    </row>
    <row r="22" spans="1:63" x14ac:dyDescent="0.25">
      <c r="A22" s="151" t="s">
        <v>266</v>
      </c>
      <c r="B22" s="151"/>
      <c r="C22" s="151"/>
      <c r="D22" s="151"/>
      <c r="E22" s="202"/>
      <c r="F22" s="151"/>
      <c r="G22" s="151"/>
      <c r="H22" s="151"/>
      <c r="I22" s="202"/>
      <c r="J22" s="151"/>
      <c r="K22" s="151"/>
      <c r="L22" s="151"/>
      <c r="M22" s="202"/>
      <c r="N22" s="151"/>
      <c r="O22" s="151"/>
      <c r="P22" s="151"/>
      <c r="Q22" s="202"/>
      <c r="R22" s="193">
        <f t="shared" si="0"/>
        <v>0</v>
      </c>
      <c r="S22" s="158">
        <f t="shared" si="2"/>
        <v>0</v>
      </c>
      <c r="T22" s="192"/>
      <c r="U22" s="192"/>
      <c r="V22" s="192"/>
      <c r="W22" s="192"/>
      <c r="X22" s="192"/>
      <c r="Y22" s="153"/>
      <c r="Z22" s="153"/>
      <c r="AA22" s="153"/>
      <c r="AB22" s="153"/>
      <c r="AC22" s="153"/>
      <c r="AD22" s="153"/>
      <c r="AE22" s="153"/>
      <c r="AG22" s="151" t="s">
        <v>266</v>
      </c>
      <c r="AH22" s="151"/>
      <c r="AI22" s="151"/>
      <c r="AJ22" s="151"/>
      <c r="AK22" s="202"/>
      <c r="AL22" s="151"/>
      <c r="AM22" s="151"/>
      <c r="AN22" s="151"/>
      <c r="AO22" s="202"/>
      <c r="AP22" s="151"/>
      <c r="AQ22" s="151"/>
      <c r="AR22" s="151"/>
      <c r="AS22" s="202"/>
      <c r="AT22" s="151"/>
      <c r="AU22" s="151"/>
      <c r="AV22" s="151"/>
      <c r="AW22" s="202"/>
      <c r="AX22" s="193">
        <f t="shared" si="1"/>
        <v>0</v>
      </c>
      <c r="AY22" s="158">
        <f t="shared" si="3"/>
        <v>0</v>
      </c>
      <c r="AZ22" s="153"/>
      <c r="BA22" s="153"/>
      <c r="BB22" s="153"/>
      <c r="BC22" s="153"/>
      <c r="BD22" s="153"/>
      <c r="BE22" s="153"/>
      <c r="BF22" s="153"/>
      <c r="BG22" s="153"/>
      <c r="BH22" s="153"/>
      <c r="BI22" s="153"/>
      <c r="BJ22" s="153"/>
      <c r="BK22" s="153"/>
    </row>
    <row r="23" spans="1:63" x14ac:dyDescent="0.25">
      <c r="A23" s="151" t="s">
        <v>267</v>
      </c>
      <c r="B23" s="151"/>
      <c r="C23" s="151"/>
      <c r="D23" s="151"/>
      <c r="E23" s="202"/>
      <c r="F23" s="151"/>
      <c r="G23" s="151"/>
      <c r="H23" s="151"/>
      <c r="I23" s="202"/>
      <c r="J23" s="151"/>
      <c r="K23" s="151"/>
      <c r="L23" s="151"/>
      <c r="M23" s="202"/>
      <c r="N23" s="151"/>
      <c r="O23" s="151"/>
      <c r="P23" s="151"/>
      <c r="Q23" s="202"/>
      <c r="R23" s="193">
        <f t="shared" si="0"/>
        <v>0</v>
      </c>
      <c r="S23" s="158">
        <f t="shared" si="2"/>
        <v>0</v>
      </c>
      <c r="T23" s="192"/>
      <c r="U23" s="192"/>
      <c r="V23" s="192"/>
      <c r="W23" s="192"/>
      <c r="X23" s="192"/>
      <c r="Y23" s="153"/>
      <c r="Z23" s="153"/>
      <c r="AA23" s="153"/>
      <c r="AB23" s="153"/>
      <c r="AC23" s="153"/>
      <c r="AD23" s="153"/>
      <c r="AE23" s="153"/>
      <c r="AG23" s="151" t="s">
        <v>267</v>
      </c>
      <c r="AH23" s="151"/>
      <c r="AI23" s="151"/>
      <c r="AJ23" s="151"/>
      <c r="AK23" s="202"/>
      <c r="AL23" s="151"/>
      <c r="AM23" s="151"/>
      <c r="AN23" s="151"/>
      <c r="AO23" s="202"/>
      <c r="AP23" s="151"/>
      <c r="AQ23" s="151"/>
      <c r="AR23" s="151"/>
      <c r="AS23" s="202"/>
      <c r="AT23" s="151"/>
      <c r="AU23" s="151"/>
      <c r="AV23" s="151"/>
      <c r="AW23" s="202"/>
      <c r="AX23" s="193">
        <f t="shared" si="1"/>
        <v>0</v>
      </c>
      <c r="AY23" s="158">
        <f t="shared" si="3"/>
        <v>0</v>
      </c>
      <c r="AZ23" s="153"/>
      <c r="BA23" s="153"/>
      <c r="BB23" s="153"/>
      <c r="BC23" s="153"/>
      <c r="BD23" s="153"/>
      <c r="BE23" s="153"/>
      <c r="BF23" s="153"/>
      <c r="BG23" s="153"/>
      <c r="BH23" s="153"/>
      <c r="BI23" s="153"/>
      <c r="BJ23" s="153"/>
      <c r="BK23" s="153"/>
    </row>
    <row r="24" spans="1:63" x14ac:dyDescent="0.25">
      <c r="A24" s="151" t="s">
        <v>268</v>
      </c>
      <c r="B24" s="151"/>
      <c r="C24" s="151"/>
      <c r="D24" s="151"/>
      <c r="E24" s="202"/>
      <c r="F24" s="151"/>
      <c r="G24" s="151"/>
      <c r="H24" s="151"/>
      <c r="I24" s="202"/>
      <c r="J24" s="151"/>
      <c r="K24" s="151"/>
      <c r="L24" s="151"/>
      <c r="M24" s="202"/>
      <c r="N24" s="151"/>
      <c r="O24" s="151"/>
      <c r="P24" s="151"/>
      <c r="Q24" s="202"/>
      <c r="R24" s="193">
        <f t="shared" si="0"/>
        <v>0</v>
      </c>
      <c r="S24" s="158">
        <f t="shared" si="2"/>
        <v>0</v>
      </c>
      <c r="T24" s="192"/>
      <c r="U24" s="192"/>
      <c r="V24" s="192"/>
      <c r="W24" s="192"/>
      <c r="X24" s="192"/>
      <c r="Y24" s="153"/>
      <c r="Z24" s="153"/>
      <c r="AA24" s="153"/>
      <c r="AB24" s="153"/>
      <c r="AC24" s="153"/>
      <c r="AD24" s="153"/>
      <c r="AE24" s="153"/>
      <c r="AG24" s="151" t="s">
        <v>268</v>
      </c>
      <c r="AH24" s="151"/>
      <c r="AI24" s="151"/>
      <c r="AJ24" s="151"/>
      <c r="AK24" s="202"/>
      <c r="AL24" s="151"/>
      <c r="AM24" s="151"/>
      <c r="AN24" s="151"/>
      <c r="AO24" s="202"/>
      <c r="AP24" s="151"/>
      <c r="AQ24" s="151"/>
      <c r="AR24" s="151"/>
      <c r="AS24" s="202"/>
      <c r="AT24" s="151"/>
      <c r="AU24" s="151"/>
      <c r="AV24" s="151"/>
      <c r="AW24" s="202"/>
      <c r="AX24" s="193">
        <f t="shared" si="1"/>
        <v>0</v>
      </c>
      <c r="AY24" s="158">
        <f t="shared" si="3"/>
        <v>0</v>
      </c>
      <c r="AZ24" s="153"/>
      <c r="BA24" s="153"/>
      <c r="BB24" s="153"/>
      <c r="BC24" s="153"/>
      <c r="BD24" s="153"/>
      <c r="BE24" s="153"/>
      <c r="BF24" s="153"/>
      <c r="BG24" s="153"/>
      <c r="BH24" s="153"/>
      <c r="BI24" s="153"/>
      <c r="BJ24" s="153"/>
      <c r="BK24" s="153"/>
    </row>
    <row r="25" spans="1:63" x14ac:dyDescent="0.25">
      <c r="A25" s="151" t="s">
        <v>269</v>
      </c>
      <c r="B25" s="151"/>
      <c r="C25" s="151"/>
      <c r="D25" s="151"/>
      <c r="E25" s="202"/>
      <c r="F25" s="151"/>
      <c r="G25" s="151"/>
      <c r="H25" s="151"/>
      <c r="I25" s="202"/>
      <c r="J25" s="151"/>
      <c r="K25" s="151"/>
      <c r="L25" s="151"/>
      <c r="M25" s="202"/>
      <c r="N25" s="151"/>
      <c r="O25" s="151"/>
      <c r="P25" s="151"/>
      <c r="Q25" s="202"/>
      <c r="R25" s="193">
        <f t="shared" si="0"/>
        <v>0</v>
      </c>
      <c r="S25" s="158">
        <f t="shared" si="2"/>
        <v>0</v>
      </c>
      <c r="T25" s="192"/>
      <c r="U25" s="192"/>
      <c r="V25" s="192"/>
      <c r="W25" s="192"/>
      <c r="X25" s="192"/>
      <c r="Y25" s="153"/>
      <c r="Z25" s="153"/>
      <c r="AA25" s="153"/>
      <c r="AB25" s="153"/>
      <c r="AC25" s="153"/>
      <c r="AD25" s="153"/>
      <c r="AE25" s="153"/>
      <c r="AG25" s="151" t="s">
        <v>269</v>
      </c>
      <c r="AH25" s="151"/>
      <c r="AI25" s="151"/>
      <c r="AJ25" s="151"/>
      <c r="AK25" s="202"/>
      <c r="AL25" s="151"/>
      <c r="AM25" s="151"/>
      <c r="AN25" s="151"/>
      <c r="AO25" s="202"/>
      <c r="AP25" s="151"/>
      <c r="AQ25" s="151"/>
      <c r="AR25" s="151"/>
      <c r="AS25" s="202"/>
      <c r="AT25" s="151"/>
      <c r="AU25" s="151"/>
      <c r="AV25" s="151"/>
      <c r="AW25" s="202"/>
      <c r="AX25" s="193">
        <f t="shared" si="1"/>
        <v>0</v>
      </c>
      <c r="AY25" s="158">
        <f t="shared" si="3"/>
        <v>0</v>
      </c>
      <c r="AZ25" s="153"/>
      <c r="BA25" s="153"/>
      <c r="BB25" s="153"/>
      <c r="BC25" s="153"/>
      <c r="BD25" s="153"/>
      <c r="BE25" s="153"/>
      <c r="BF25" s="153"/>
      <c r="BG25" s="153"/>
      <c r="BH25" s="153"/>
      <c r="BI25" s="153"/>
      <c r="BJ25" s="153"/>
      <c r="BK25" s="153"/>
    </row>
    <row r="26" spans="1:63" x14ac:dyDescent="0.25">
      <c r="A26" s="151" t="s">
        <v>270</v>
      </c>
      <c r="B26" s="151"/>
      <c r="C26" s="151"/>
      <c r="D26" s="151"/>
      <c r="E26" s="202"/>
      <c r="F26" s="151"/>
      <c r="G26" s="151"/>
      <c r="H26" s="151"/>
      <c r="I26" s="202"/>
      <c r="J26" s="151"/>
      <c r="K26" s="151"/>
      <c r="L26" s="151"/>
      <c r="M26" s="202"/>
      <c r="N26" s="151"/>
      <c r="O26" s="151"/>
      <c r="P26" s="151"/>
      <c r="Q26" s="202"/>
      <c r="R26" s="193">
        <f t="shared" si="0"/>
        <v>0</v>
      </c>
      <c r="S26" s="158">
        <f t="shared" si="2"/>
        <v>0</v>
      </c>
      <c r="T26" s="192"/>
      <c r="U26" s="192"/>
      <c r="V26" s="192"/>
      <c r="W26" s="192"/>
      <c r="X26" s="192"/>
      <c r="Y26" s="153"/>
      <c r="Z26" s="153"/>
      <c r="AA26" s="153"/>
      <c r="AB26" s="153"/>
      <c r="AC26" s="153"/>
      <c r="AD26" s="153"/>
      <c r="AE26" s="153"/>
      <c r="AG26" s="151" t="s">
        <v>270</v>
      </c>
      <c r="AH26" s="151"/>
      <c r="AI26" s="151"/>
      <c r="AJ26" s="151"/>
      <c r="AK26" s="202"/>
      <c r="AL26" s="151"/>
      <c r="AM26" s="151"/>
      <c r="AN26" s="151"/>
      <c r="AO26" s="202"/>
      <c r="AP26" s="151"/>
      <c r="AQ26" s="151"/>
      <c r="AR26" s="151"/>
      <c r="AS26" s="202"/>
      <c r="AT26" s="151"/>
      <c r="AU26" s="151"/>
      <c r="AV26" s="151"/>
      <c r="AW26" s="202"/>
      <c r="AX26" s="193">
        <f t="shared" si="1"/>
        <v>0</v>
      </c>
      <c r="AY26" s="158">
        <f t="shared" si="3"/>
        <v>0</v>
      </c>
      <c r="AZ26" s="153"/>
      <c r="BA26" s="153"/>
      <c r="BB26" s="153"/>
      <c r="BC26" s="153"/>
      <c r="BD26" s="153"/>
      <c r="BE26" s="153"/>
      <c r="BF26" s="153"/>
      <c r="BG26" s="153"/>
      <c r="BH26" s="153"/>
      <c r="BI26" s="153"/>
      <c r="BJ26" s="153"/>
      <c r="BK26" s="153"/>
    </row>
    <row r="27" spans="1:63" x14ac:dyDescent="0.25">
      <c r="A27" s="151" t="s">
        <v>271</v>
      </c>
      <c r="B27" s="151"/>
      <c r="C27" s="151"/>
      <c r="D27" s="151"/>
      <c r="E27" s="202"/>
      <c r="F27" s="151"/>
      <c r="G27" s="151"/>
      <c r="H27" s="151"/>
      <c r="I27" s="202"/>
      <c r="J27" s="151"/>
      <c r="K27" s="151"/>
      <c r="L27" s="151"/>
      <c r="M27" s="202"/>
      <c r="N27" s="151"/>
      <c r="O27" s="151"/>
      <c r="P27" s="151"/>
      <c r="Q27" s="202"/>
      <c r="R27" s="193">
        <f t="shared" si="0"/>
        <v>0</v>
      </c>
      <c r="S27" s="158">
        <f t="shared" si="2"/>
        <v>0</v>
      </c>
      <c r="T27" s="192"/>
      <c r="U27" s="192"/>
      <c r="V27" s="192"/>
      <c r="W27" s="192"/>
      <c r="X27" s="192"/>
      <c r="Y27" s="153"/>
      <c r="Z27" s="153"/>
      <c r="AA27" s="153"/>
      <c r="AB27" s="153"/>
      <c r="AC27" s="153"/>
      <c r="AD27" s="153"/>
      <c r="AE27" s="153"/>
      <c r="AG27" s="151" t="s">
        <v>271</v>
      </c>
      <c r="AH27" s="151"/>
      <c r="AI27" s="151"/>
      <c r="AJ27" s="151"/>
      <c r="AK27" s="202"/>
      <c r="AL27" s="151"/>
      <c r="AM27" s="151"/>
      <c r="AN27" s="151"/>
      <c r="AO27" s="202"/>
      <c r="AP27" s="151"/>
      <c r="AQ27" s="151"/>
      <c r="AR27" s="151"/>
      <c r="AS27" s="202"/>
      <c r="AT27" s="151"/>
      <c r="AU27" s="151"/>
      <c r="AV27" s="151"/>
      <c r="AW27" s="202"/>
      <c r="AX27" s="193">
        <f t="shared" si="1"/>
        <v>0</v>
      </c>
      <c r="AY27" s="158">
        <f t="shared" si="3"/>
        <v>0</v>
      </c>
      <c r="AZ27" s="153"/>
      <c r="BA27" s="153"/>
      <c r="BB27" s="153"/>
      <c r="BC27" s="153"/>
      <c r="BD27" s="153"/>
      <c r="BE27" s="153"/>
      <c r="BF27" s="153"/>
      <c r="BG27" s="153"/>
      <c r="BH27" s="153"/>
      <c r="BI27" s="153"/>
      <c r="BJ27" s="153"/>
      <c r="BK27" s="153"/>
    </row>
    <row r="28" spans="1:63" x14ac:dyDescent="0.25">
      <c r="A28" s="151" t="s">
        <v>272</v>
      </c>
      <c r="B28" s="151"/>
      <c r="C28" s="151"/>
      <c r="D28" s="151"/>
      <c r="E28" s="202"/>
      <c r="F28" s="151"/>
      <c r="G28" s="151"/>
      <c r="H28" s="151"/>
      <c r="I28" s="202"/>
      <c r="J28" s="151"/>
      <c r="K28" s="151"/>
      <c r="L28" s="151"/>
      <c r="M28" s="202"/>
      <c r="N28" s="151"/>
      <c r="O28" s="151"/>
      <c r="P28" s="151"/>
      <c r="Q28" s="202"/>
      <c r="R28" s="193">
        <f t="shared" si="0"/>
        <v>0</v>
      </c>
      <c r="S28" s="158">
        <f t="shared" si="2"/>
        <v>0</v>
      </c>
      <c r="T28" s="192"/>
      <c r="U28" s="192"/>
      <c r="V28" s="192"/>
      <c r="W28" s="192"/>
      <c r="X28" s="192"/>
      <c r="Y28" s="153"/>
      <c r="Z28" s="153"/>
      <c r="AA28" s="153"/>
      <c r="AB28" s="153"/>
      <c r="AC28" s="153"/>
      <c r="AD28" s="153"/>
      <c r="AE28" s="153"/>
      <c r="AG28" s="151" t="s">
        <v>272</v>
      </c>
      <c r="AH28" s="151"/>
      <c r="AI28" s="151"/>
      <c r="AJ28" s="151"/>
      <c r="AK28" s="202"/>
      <c r="AL28" s="151"/>
      <c r="AM28" s="151"/>
      <c r="AN28" s="151"/>
      <c r="AO28" s="202"/>
      <c r="AP28" s="151"/>
      <c r="AQ28" s="151"/>
      <c r="AR28" s="151"/>
      <c r="AS28" s="202"/>
      <c r="AT28" s="151"/>
      <c r="AU28" s="151"/>
      <c r="AV28" s="151"/>
      <c r="AW28" s="202"/>
      <c r="AX28" s="193">
        <f t="shared" si="1"/>
        <v>0</v>
      </c>
      <c r="AY28" s="158">
        <f t="shared" si="3"/>
        <v>0</v>
      </c>
      <c r="AZ28" s="153"/>
      <c r="BA28" s="153"/>
      <c r="BB28" s="153"/>
      <c r="BC28" s="153"/>
      <c r="BD28" s="153"/>
      <c r="BE28" s="153"/>
      <c r="BF28" s="153"/>
      <c r="BG28" s="153"/>
      <c r="BH28" s="153"/>
      <c r="BI28" s="153"/>
      <c r="BJ28" s="153"/>
      <c r="BK28" s="153"/>
    </row>
    <row r="29" spans="1:63" x14ac:dyDescent="0.25">
      <c r="A29" s="151" t="s">
        <v>273</v>
      </c>
      <c r="B29" s="151"/>
      <c r="C29" s="151"/>
      <c r="D29" s="151"/>
      <c r="E29" s="202"/>
      <c r="F29" s="151"/>
      <c r="G29" s="151"/>
      <c r="H29" s="151"/>
      <c r="I29" s="202"/>
      <c r="J29" s="151"/>
      <c r="K29" s="151"/>
      <c r="L29" s="151"/>
      <c r="M29" s="202"/>
      <c r="N29" s="151"/>
      <c r="O29" s="151"/>
      <c r="P29" s="151"/>
      <c r="Q29" s="202"/>
      <c r="R29" s="193">
        <f t="shared" si="0"/>
        <v>0</v>
      </c>
      <c r="S29" s="158">
        <f t="shared" si="2"/>
        <v>0</v>
      </c>
      <c r="T29" s="192"/>
      <c r="U29" s="192"/>
      <c r="V29" s="192"/>
      <c r="W29" s="192"/>
      <c r="X29" s="192"/>
      <c r="Y29" s="153"/>
      <c r="Z29" s="153"/>
      <c r="AA29" s="153"/>
      <c r="AB29" s="153"/>
      <c r="AC29" s="153"/>
      <c r="AD29" s="153"/>
      <c r="AE29" s="153"/>
      <c r="AG29" s="151" t="s">
        <v>273</v>
      </c>
      <c r="AH29" s="151"/>
      <c r="AI29" s="151"/>
      <c r="AJ29" s="151"/>
      <c r="AK29" s="202"/>
      <c r="AL29" s="151"/>
      <c r="AM29" s="151"/>
      <c r="AN29" s="151"/>
      <c r="AO29" s="202"/>
      <c r="AP29" s="151"/>
      <c r="AQ29" s="151"/>
      <c r="AR29" s="151"/>
      <c r="AS29" s="202"/>
      <c r="AT29" s="151"/>
      <c r="AU29" s="151"/>
      <c r="AV29" s="151"/>
      <c r="AW29" s="202"/>
      <c r="AX29" s="193">
        <f t="shared" si="1"/>
        <v>0</v>
      </c>
      <c r="AY29" s="158">
        <f t="shared" si="3"/>
        <v>0</v>
      </c>
      <c r="AZ29" s="153"/>
      <c r="BA29" s="153"/>
      <c r="BB29" s="153"/>
      <c r="BC29" s="153"/>
      <c r="BD29" s="153"/>
      <c r="BE29" s="153"/>
      <c r="BF29" s="153"/>
      <c r="BG29" s="153"/>
      <c r="BH29" s="153"/>
      <c r="BI29" s="153"/>
      <c r="BJ29" s="153"/>
      <c r="BK29" s="153"/>
    </row>
    <row r="30" spans="1:63" x14ac:dyDescent="0.25">
      <c r="A30" s="151" t="s">
        <v>274</v>
      </c>
      <c r="B30" s="151"/>
      <c r="C30" s="151"/>
      <c r="D30" s="151"/>
      <c r="E30" s="202"/>
      <c r="F30" s="151"/>
      <c r="G30" s="151"/>
      <c r="H30" s="151"/>
      <c r="I30" s="202"/>
      <c r="J30" s="151"/>
      <c r="K30" s="151"/>
      <c r="L30" s="151"/>
      <c r="M30" s="202"/>
      <c r="N30" s="151"/>
      <c r="O30" s="151"/>
      <c r="P30" s="151"/>
      <c r="Q30" s="202"/>
      <c r="R30" s="193">
        <f t="shared" si="0"/>
        <v>0</v>
      </c>
      <c r="S30" s="158">
        <f t="shared" si="2"/>
        <v>0</v>
      </c>
      <c r="T30" s="192"/>
      <c r="U30" s="192"/>
      <c r="V30" s="192"/>
      <c r="W30" s="192"/>
      <c r="X30" s="192"/>
      <c r="Y30" s="153"/>
      <c r="Z30" s="153"/>
      <c r="AA30" s="153"/>
      <c r="AB30" s="153"/>
      <c r="AC30" s="153"/>
      <c r="AD30" s="153"/>
      <c r="AE30" s="153"/>
      <c r="AG30" s="151" t="s">
        <v>274</v>
      </c>
      <c r="AH30" s="151"/>
      <c r="AI30" s="151"/>
      <c r="AJ30" s="151"/>
      <c r="AK30" s="202"/>
      <c r="AL30" s="151"/>
      <c r="AM30" s="151"/>
      <c r="AN30" s="151"/>
      <c r="AO30" s="202"/>
      <c r="AP30" s="151"/>
      <c r="AQ30" s="151"/>
      <c r="AR30" s="151"/>
      <c r="AS30" s="202"/>
      <c r="AT30" s="151"/>
      <c r="AU30" s="151"/>
      <c r="AV30" s="151"/>
      <c r="AW30" s="202"/>
      <c r="AX30" s="193">
        <f t="shared" si="1"/>
        <v>0</v>
      </c>
      <c r="AY30" s="158">
        <f t="shared" si="3"/>
        <v>0</v>
      </c>
      <c r="AZ30" s="153"/>
      <c r="BA30" s="153"/>
      <c r="BB30" s="153"/>
      <c r="BC30" s="153"/>
      <c r="BD30" s="153"/>
      <c r="BE30" s="153"/>
      <c r="BF30" s="153"/>
      <c r="BG30" s="153"/>
      <c r="BH30" s="153"/>
      <c r="BI30" s="153"/>
      <c r="BJ30" s="153"/>
      <c r="BK30" s="153"/>
    </row>
    <row r="31" spans="1:63" x14ac:dyDescent="0.25">
      <c r="A31" s="151" t="s">
        <v>275</v>
      </c>
      <c r="B31" s="151"/>
      <c r="C31" s="151"/>
      <c r="D31" s="151"/>
      <c r="E31" s="202"/>
      <c r="F31" s="151"/>
      <c r="G31" s="151"/>
      <c r="H31" s="151"/>
      <c r="I31" s="202"/>
      <c r="J31" s="151"/>
      <c r="K31" s="151"/>
      <c r="L31" s="151"/>
      <c r="M31" s="202"/>
      <c r="N31" s="151"/>
      <c r="O31" s="151"/>
      <c r="P31" s="151"/>
      <c r="Q31" s="202"/>
      <c r="R31" s="193">
        <f t="shared" si="0"/>
        <v>0</v>
      </c>
      <c r="S31" s="158">
        <f t="shared" si="2"/>
        <v>0</v>
      </c>
      <c r="T31" s="192"/>
      <c r="U31" s="192"/>
      <c r="V31" s="192"/>
      <c r="W31" s="192"/>
      <c r="X31" s="192"/>
      <c r="Y31" s="153"/>
      <c r="Z31" s="153"/>
      <c r="AA31" s="153"/>
      <c r="AB31" s="153"/>
      <c r="AC31" s="153"/>
      <c r="AD31" s="153"/>
      <c r="AE31" s="153"/>
      <c r="AG31" s="151" t="s">
        <v>275</v>
      </c>
      <c r="AH31" s="151"/>
      <c r="AI31" s="151"/>
      <c r="AJ31" s="151"/>
      <c r="AK31" s="202"/>
      <c r="AL31" s="151"/>
      <c r="AM31" s="151"/>
      <c r="AN31" s="151"/>
      <c r="AO31" s="202"/>
      <c r="AP31" s="151"/>
      <c r="AQ31" s="151"/>
      <c r="AR31" s="151"/>
      <c r="AS31" s="202"/>
      <c r="AT31" s="151"/>
      <c r="AU31" s="151"/>
      <c r="AV31" s="151"/>
      <c r="AW31" s="202"/>
      <c r="AX31" s="193">
        <f t="shared" si="1"/>
        <v>0</v>
      </c>
      <c r="AY31" s="158">
        <f t="shared" si="3"/>
        <v>0</v>
      </c>
      <c r="AZ31" s="153"/>
      <c r="BA31" s="153"/>
      <c r="BB31" s="153"/>
      <c r="BC31" s="153"/>
      <c r="BD31" s="153"/>
      <c r="BE31" s="153"/>
      <c r="BF31" s="153"/>
      <c r="BG31" s="153"/>
      <c r="BH31" s="153"/>
      <c r="BI31" s="153"/>
      <c r="BJ31" s="153"/>
      <c r="BK31" s="153"/>
    </row>
    <row r="32" spans="1:63" x14ac:dyDescent="0.25">
      <c r="A32" s="155" t="s">
        <v>276</v>
      </c>
      <c r="B32" s="152">
        <f>SUM(B11:B31)</f>
        <v>0</v>
      </c>
      <c r="C32" s="152">
        <f t="shared" ref="C32:AE32" si="4">SUM(C11:C31)</f>
        <v>0</v>
      </c>
      <c r="D32" s="152">
        <f t="shared" si="4"/>
        <v>0</v>
      </c>
      <c r="E32" s="203">
        <f>SUM(E11:E31)</f>
        <v>0</v>
      </c>
      <c r="F32" s="152">
        <f t="shared" si="4"/>
        <v>0</v>
      </c>
      <c r="G32" s="152">
        <f t="shared" si="4"/>
        <v>0</v>
      </c>
      <c r="H32" s="152">
        <f t="shared" si="4"/>
        <v>0</v>
      </c>
      <c r="I32" s="203">
        <f>SUM(I11:I31)</f>
        <v>0</v>
      </c>
      <c r="J32" s="152">
        <f t="shared" si="4"/>
        <v>0</v>
      </c>
      <c r="K32" s="152">
        <f t="shared" si="4"/>
        <v>0</v>
      </c>
      <c r="L32" s="152">
        <f t="shared" si="4"/>
        <v>0</v>
      </c>
      <c r="M32" s="203">
        <f>SUM(M11:M31)</f>
        <v>0</v>
      </c>
      <c r="N32" s="152">
        <f t="shared" si="4"/>
        <v>0</v>
      </c>
      <c r="O32" s="152">
        <f t="shared" si="4"/>
        <v>0</v>
      </c>
      <c r="P32" s="152">
        <f t="shared" si="4"/>
        <v>0</v>
      </c>
      <c r="Q32" s="203">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276</v>
      </c>
      <c r="AH32" s="152">
        <f t="shared" ref="AH32:AW32" si="5">SUM(AH11:AH31)</f>
        <v>0</v>
      </c>
      <c r="AI32" s="152">
        <f t="shared" si="5"/>
        <v>0</v>
      </c>
      <c r="AJ32" s="152">
        <f t="shared" si="5"/>
        <v>0</v>
      </c>
      <c r="AK32" s="203">
        <f t="shared" si="5"/>
        <v>0</v>
      </c>
      <c r="AL32" s="152">
        <f t="shared" si="5"/>
        <v>0</v>
      </c>
      <c r="AM32" s="152">
        <f t="shared" si="5"/>
        <v>0</v>
      </c>
      <c r="AN32" s="152">
        <f t="shared" si="5"/>
        <v>0</v>
      </c>
      <c r="AO32" s="203">
        <f t="shared" si="5"/>
        <v>0</v>
      </c>
      <c r="AP32" s="152">
        <f t="shared" si="5"/>
        <v>0</v>
      </c>
      <c r="AQ32" s="152">
        <f t="shared" si="5"/>
        <v>0</v>
      </c>
      <c r="AR32" s="152">
        <f t="shared" si="5"/>
        <v>0</v>
      </c>
      <c r="AS32" s="203">
        <f t="shared" si="5"/>
        <v>0</v>
      </c>
      <c r="AT32" s="152">
        <f t="shared" si="5"/>
        <v>0</v>
      </c>
      <c r="AU32" s="152">
        <f t="shared" si="5"/>
        <v>0</v>
      </c>
      <c r="AV32" s="152">
        <f t="shared" si="5"/>
        <v>0</v>
      </c>
      <c r="AW32" s="203">
        <f t="shared" si="5"/>
        <v>0</v>
      </c>
      <c r="AX32" s="194">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697" t="s">
        <v>237</v>
      </c>
      <c r="B35" s="196" t="s">
        <v>30</v>
      </c>
      <c r="C35" s="196" t="s">
        <v>31</v>
      </c>
      <c r="D35" s="694" t="s">
        <v>8</v>
      </c>
      <c r="E35" s="695"/>
      <c r="F35" s="196" t="s">
        <v>32</v>
      </c>
      <c r="G35" s="196" t="s">
        <v>33</v>
      </c>
      <c r="H35" s="694" t="s">
        <v>34</v>
      </c>
      <c r="I35" s="695"/>
      <c r="J35" s="196" t="s">
        <v>35</v>
      </c>
      <c r="K35" s="196" t="s">
        <v>36</v>
      </c>
      <c r="L35" s="694" t="s">
        <v>37</v>
      </c>
      <c r="M35" s="695"/>
      <c r="N35" s="196" t="s">
        <v>38</v>
      </c>
      <c r="O35" s="196" t="s">
        <v>39</v>
      </c>
      <c r="P35" s="694" t="s">
        <v>40</v>
      </c>
      <c r="Q35" s="695"/>
      <c r="R35" s="694" t="s">
        <v>238</v>
      </c>
      <c r="S35" s="695"/>
      <c r="T35" s="694" t="s">
        <v>239</v>
      </c>
      <c r="U35" s="696"/>
      <c r="V35" s="696"/>
      <c r="W35" s="696"/>
      <c r="X35" s="696"/>
      <c r="Y35" s="695"/>
      <c r="Z35" s="694" t="s">
        <v>240</v>
      </c>
      <c r="AA35" s="696"/>
      <c r="AB35" s="696"/>
      <c r="AC35" s="696"/>
      <c r="AD35" s="696"/>
      <c r="AE35" s="695"/>
      <c r="AG35" s="697" t="s">
        <v>237</v>
      </c>
      <c r="AH35" s="196" t="s">
        <v>30</v>
      </c>
      <c r="AI35" s="196" t="s">
        <v>31</v>
      </c>
      <c r="AJ35" s="694" t="s">
        <v>8</v>
      </c>
      <c r="AK35" s="695"/>
      <c r="AL35" s="196" t="s">
        <v>32</v>
      </c>
      <c r="AM35" s="196" t="s">
        <v>33</v>
      </c>
      <c r="AN35" s="694" t="s">
        <v>34</v>
      </c>
      <c r="AO35" s="695"/>
      <c r="AP35" s="196" t="s">
        <v>35</v>
      </c>
      <c r="AQ35" s="196" t="s">
        <v>36</v>
      </c>
      <c r="AR35" s="694" t="s">
        <v>37</v>
      </c>
      <c r="AS35" s="695"/>
      <c r="AT35" s="196" t="s">
        <v>38</v>
      </c>
      <c r="AU35" s="196" t="s">
        <v>39</v>
      </c>
      <c r="AV35" s="694" t="s">
        <v>40</v>
      </c>
      <c r="AW35" s="695"/>
      <c r="AX35" s="694" t="s">
        <v>238</v>
      </c>
      <c r="AY35" s="695"/>
      <c r="AZ35" s="694" t="s">
        <v>239</v>
      </c>
      <c r="BA35" s="696"/>
      <c r="BB35" s="696"/>
      <c r="BC35" s="696"/>
      <c r="BD35" s="696"/>
      <c r="BE35" s="695"/>
      <c r="BF35" s="694" t="s">
        <v>240</v>
      </c>
      <c r="BG35" s="696"/>
      <c r="BH35" s="696"/>
      <c r="BI35" s="696"/>
      <c r="BJ35" s="696"/>
      <c r="BK35" s="695"/>
    </row>
    <row r="36" spans="1:63" ht="36" customHeight="1" x14ac:dyDescent="0.25">
      <c r="A36" s="698"/>
      <c r="B36" s="121" t="s">
        <v>241</v>
      </c>
      <c r="C36" s="121" t="s">
        <v>241</v>
      </c>
      <c r="D36" s="121" t="s">
        <v>241</v>
      </c>
      <c r="E36" s="121" t="s">
        <v>242</v>
      </c>
      <c r="F36" s="121" t="s">
        <v>241</v>
      </c>
      <c r="G36" s="121" t="s">
        <v>241</v>
      </c>
      <c r="H36" s="121" t="s">
        <v>241</v>
      </c>
      <c r="I36" s="121" t="s">
        <v>242</v>
      </c>
      <c r="J36" s="121" t="s">
        <v>241</v>
      </c>
      <c r="K36" s="121" t="s">
        <v>241</v>
      </c>
      <c r="L36" s="121" t="s">
        <v>241</v>
      </c>
      <c r="M36" s="121" t="s">
        <v>242</v>
      </c>
      <c r="N36" s="121" t="s">
        <v>241</v>
      </c>
      <c r="O36" s="121" t="s">
        <v>241</v>
      </c>
      <c r="P36" s="121" t="s">
        <v>241</v>
      </c>
      <c r="Q36" s="121" t="s">
        <v>242</v>
      </c>
      <c r="R36" s="121" t="s">
        <v>241</v>
      </c>
      <c r="S36" s="121" t="s">
        <v>242</v>
      </c>
      <c r="T36" s="190" t="s">
        <v>243</v>
      </c>
      <c r="U36" s="190" t="s">
        <v>244</v>
      </c>
      <c r="V36" s="190" t="s">
        <v>245</v>
      </c>
      <c r="W36" s="190" t="s">
        <v>246</v>
      </c>
      <c r="X36" s="191" t="s">
        <v>247</v>
      </c>
      <c r="Y36" s="190" t="s">
        <v>248</v>
      </c>
      <c r="Z36" s="121" t="s">
        <v>249</v>
      </c>
      <c r="AA36" s="150" t="s">
        <v>250</v>
      </c>
      <c r="AB36" s="121" t="s">
        <v>251</v>
      </c>
      <c r="AC36" s="121" t="s">
        <v>252</v>
      </c>
      <c r="AD36" s="121" t="s">
        <v>253</v>
      </c>
      <c r="AE36" s="121" t="s">
        <v>254</v>
      </c>
      <c r="AG36" s="698"/>
      <c r="AH36" s="121" t="s">
        <v>241</v>
      </c>
      <c r="AI36" s="121" t="s">
        <v>241</v>
      </c>
      <c r="AJ36" s="121" t="s">
        <v>241</v>
      </c>
      <c r="AK36" s="121" t="s">
        <v>242</v>
      </c>
      <c r="AL36" s="121" t="s">
        <v>241</v>
      </c>
      <c r="AM36" s="121" t="s">
        <v>241</v>
      </c>
      <c r="AN36" s="121" t="s">
        <v>241</v>
      </c>
      <c r="AO36" s="121" t="s">
        <v>242</v>
      </c>
      <c r="AP36" s="121" t="s">
        <v>241</v>
      </c>
      <c r="AQ36" s="121" t="s">
        <v>241</v>
      </c>
      <c r="AR36" s="121" t="s">
        <v>241</v>
      </c>
      <c r="AS36" s="121" t="s">
        <v>242</v>
      </c>
      <c r="AT36" s="121" t="s">
        <v>241</v>
      </c>
      <c r="AU36" s="121" t="s">
        <v>241</v>
      </c>
      <c r="AV36" s="121" t="s">
        <v>241</v>
      </c>
      <c r="AW36" s="121" t="s">
        <v>242</v>
      </c>
      <c r="AX36" s="121" t="s">
        <v>241</v>
      </c>
      <c r="AY36" s="121" t="s">
        <v>242</v>
      </c>
      <c r="AZ36" s="190" t="s">
        <v>243</v>
      </c>
      <c r="BA36" s="190" t="s">
        <v>244</v>
      </c>
      <c r="BB36" s="190" t="s">
        <v>245</v>
      </c>
      <c r="BC36" s="190" t="s">
        <v>246</v>
      </c>
      <c r="BD36" s="191" t="s">
        <v>247</v>
      </c>
      <c r="BE36" s="190" t="s">
        <v>248</v>
      </c>
      <c r="BF36" s="188" t="s">
        <v>249</v>
      </c>
      <c r="BG36" s="189" t="s">
        <v>250</v>
      </c>
      <c r="BH36" s="188" t="s">
        <v>251</v>
      </c>
      <c r="BI36" s="188" t="s">
        <v>252</v>
      </c>
      <c r="BJ36" s="188" t="s">
        <v>253</v>
      </c>
      <c r="BK36" s="188" t="s">
        <v>254</v>
      </c>
    </row>
    <row r="37" spans="1:63" x14ac:dyDescent="0.25">
      <c r="A37" s="151" t="s">
        <v>255</v>
      </c>
      <c r="B37" s="151"/>
      <c r="C37" s="151"/>
      <c r="D37" s="151"/>
      <c r="E37" s="202"/>
      <c r="F37" s="151"/>
      <c r="G37" s="151"/>
      <c r="H37" s="151"/>
      <c r="I37" s="202"/>
      <c r="J37" s="151"/>
      <c r="K37" s="151"/>
      <c r="L37" s="151"/>
      <c r="M37" s="202"/>
      <c r="N37" s="151"/>
      <c r="O37" s="151"/>
      <c r="P37" s="151"/>
      <c r="Q37" s="202"/>
      <c r="R37" s="193">
        <f t="shared" ref="R37:R57" si="7">B37+C37+D37+F37+G37+H37+J37+K37+L37+N37+O37+P37</f>
        <v>0</v>
      </c>
      <c r="S37" s="158">
        <f>+E37+I37+M37+Q37</f>
        <v>0</v>
      </c>
      <c r="T37" s="192"/>
      <c r="U37" s="192"/>
      <c r="V37" s="192"/>
      <c r="W37" s="192"/>
      <c r="X37" s="192"/>
      <c r="Y37" s="153"/>
      <c r="Z37" s="153"/>
      <c r="AA37" s="153"/>
      <c r="AB37" s="153"/>
      <c r="AC37" s="153"/>
      <c r="AD37" s="153"/>
      <c r="AE37" s="154"/>
      <c r="AG37" s="151" t="s">
        <v>255</v>
      </c>
      <c r="AH37" s="151"/>
      <c r="AI37" s="151"/>
      <c r="AJ37" s="151"/>
      <c r="AK37" s="202"/>
      <c r="AL37" s="151"/>
      <c r="AM37" s="151"/>
      <c r="AN37" s="151"/>
      <c r="AO37" s="202"/>
      <c r="AP37" s="151"/>
      <c r="AQ37" s="151"/>
      <c r="AR37" s="151"/>
      <c r="AS37" s="202"/>
      <c r="AT37" s="151"/>
      <c r="AU37" s="151"/>
      <c r="AV37" s="151"/>
      <c r="AW37" s="202"/>
      <c r="AX37" s="193">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256</v>
      </c>
      <c r="B38" s="151"/>
      <c r="C38" s="151"/>
      <c r="D38" s="151"/>
      <c r="E38" s="202"/>
      <c r="F38" s="151"/>
      <c r="G38" s="151"/>
      <c r="H38" s="151"/>
      <c r="I38" s="202"/>
      <c r="J38" s="151"/>
      <c r="K38" s="151"/>
      <c r="L38" s="151"/>
      <c r="M38" s="202"/>
      <c r="N38" s="151"/>
      <c r="O38" s="151"/>
      <c r="P38" s="151"/>
      <c r="Q38" s="202"/>
      <c r="R38" s="193">
        <f t="shared" si="7"/>
        <v>0</v>
      </c>
      <c r="S38" s="158">
        <f t="shared" ref="S38:S57" si="9">+E38+I38+M38+Q38</f>
        <v>0</v>
      </c>
      <c r="T38" s="192"/>
      <c r="U38" s="192"/>
      <c r="V38" s="192"/>
      <c r="W38" s="192"/>
      <c r="X38" s="192"/>
      <c r="Y38" s="153"/>
      <c r="Z38" s="153"/>
      <c r="AA38" s="153"/>
      <c r="AB38" s="153"/>
      <c r="AC38" s="153"/>
      <c r="AD38" s="153"/>
      <c r="AE38" s="153"/>
      <c r="AG38" s="151" t="s">
        <v>256</v>
      </c>
      <c r="AH38" s="151"/>
      <c r="AI38" s="151"/>
      <c r="AJ38" s="151"/>
      <c r="AK38" s="202"/>
      <c r="AL38" s="151"/>
      <c r="AM38" s="151"/>
      <c r="AN38" s="151"/>
      <c r="AO38" s="202"/>
      <c r="AP38" s="151"/>
      <c r="AQ38" s="151"/>
      <c r="AR38" s="151"/>
      <c r="AS38" s="202"/>
      <c r="AT38" s="151"/>
      <c r="AU38" s="151"/>
      <c r="AV38" s="151"/>
      <c r="AW38" s="202"/>
      <c r="AX38" s="193">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257</v>
      </c>
      <c r="B39" s="151"/>
      <c r="C39" s="151"/>
      <c r="D39" s="151"/>
      <c r="E39" s="202"/>
      <c r="F39" s="151"/>
      <c r="G39" s="151"/>
      <c r="H39" s="151"/>
      <c r="I39" s="202"/>
      <c r="J39" s="151"/>
      <c r="K39" s="151"/>
      <c r="L39" s="151"/>
      <c r="M39" s="202"/>
      <c r="N39" s="151"/>
      <c r="O39" s="151"/>
      <c r="P39" s="151"/>
      <c r="Q39" s="202"/>
      <c r="R39" s="193">
        <f t="shared" si="7"/>
        <v>0</v>
      </c>
      <c r="S39" s="158">
        <f t="shared" si="9"/>
        <v>0</v>
      </c>
      <c r="T39" s="192"/>
      <c r="U39" s="192"/>
      <c r="V39" s="192"/>
      <c r="W39" s="192"/>
      <c r="X39" s="192"/>
      <c r="Y39" s="153"/>
      <c r="Z39" s="153"/>
      <c r="AA39" s="153"/>
      <c r="AB39" s="153"/>
      <c r="AC39" s="153"/>
      <c r="AD39" s="153"/>
      <c r="AE39" s="153"/>
      <c r="AG39" s="151" t="s">
        <v>257</v>
      </c>
      <c r="AH39" s="151"/>
      <c r="AI39" s="151"/>
      <c r="AJ39" s="151"/>
      <c r="AK39" s="202"/>
      <c r="AL39" s="151"/>
      <c r="AM39" s="151"/>
      <c r="AN39" s="151"/>
      <c r="AO39" s="202"/>
      <c r="AP39" s="151"/>
      <c r="AQ39" s="151"/>
      <c r="AR39" s="151"/>
      <c r="AS39" s="202"/>
      <c r="AT39" s="151"/>
      <c r="AU39" s="151"/>
      <c r="AV39" s="151"/>
      <c r="AW39" s="202"/>
      <c r="AX39" s="193">
        <f t="shared" si="8"/>
        <v>0</v>
      </c>
      <c r="AY39" s="158">
        <f t="shared" si="10"/>
        <v>0</v>
      </c>
      <c r="AZ39" s="153"/>
      <c r="BA39" s="153"/>
      <c r="BB39" s="153"/>
      <c r="BC39" s="153"/>
      <c r="BD39" s="153"/>
      <c r="BE39" s="153"/>
      <c r="BF39" s="153"/>
      <c r="BG39" s="153"/>
      <c r="BH39" s="153"/>
      <c r="BI39" s="153"/>
      <c r="BJ39" s="153"/>
      <c r="BK39" s="153"/>
    </row>
    <row r="40" spans="1:63" x14ac:dyDescent="0.25">
      <c r="A40" s="151" t="s">
        <v>258</v>
      </c>
      <c r="B40" s="151"/>
      <c r="C40" s="151"/>
      <c r="D40" s="151"/>
      <c r="E40" s="202"/>
      <c r="F40" s="151"/>
      <c r="G40" s="151"/>
      <c r="H40" s="151"/>
      <c r="I40" s="202"/>
      <c r="J40" s="151"/>
      <c r="K40" s="151"/>
      <c r="L40" s="151"/>
      <c r="M40" s="202"/>
      <c r="N40" s="151"/>
      <c r="O40" s="151"/>
      <c r="P40" s="151"/>
      <c r="Q40" s="202"/>
      <c r="R40" s="193">
        <f t="shared" si="7"/>
        <v>0</v>
      </c>
      <c r="S40" s="158">
        <f t="shared" si="9"/>
        <v>0</v>
      </c>
      <c r="T40" s="192"/>
      <c r="U40" s="192"/>
      <c r="V40" s="192"/>
      <c r="W40" s="192"/>
      <c r="X40" s="192"/>
      <c r="Y40" s="153"/>
      <c r="Z40" s="153"/>
      <c r="AA40" s="153"/>
      <c r="AB40" s="153"/>
      <c r="AC40" s="153"/>
      <c r="AD40" s="153"/>
      <c r="AE40" s="153"/>
      <c r="AG40" s="151" t="s">
        <v>258</v>
      </c>
      <c r="AH40" s="151"/>
      <c r="AI40" s="151"/>
      <c r="AJ40" s="151"/>
      <c r="AK40" s="202"/>
      <c r="AL40" s="151"/>
      <c r="AM40" s="151"/>
      <c r="AN40" s="151"/>
      <c r="AO40" s="202"/>
      <c r="AP40" s="151"/>
      <c r="AQ40" s="151"/>
      <c r="AR40" s="151"/>
      <c r="AS40" s="202"/>
      <c r="AT40" s="151"/>
      <c r="AU40" s="151"/>
      <c r="AV40" s="151"/>
      <c r="AW40" s="202"/>
      <c r="AX40" s="193">
        <f t="shared" si="8"/>
        <v>0</v>
      </c>
      <c r="AY40" s="158">
        <f t="shared" si="10"/>
        <v>0</v>
      </c>
      <c r="AZ40" s="153"/>
      <c r="BA40" s="153"/>
      <c r="BB40" s="153"/>
      <c r="BC40" s="153"/>
      <c r="BD40" s="153"/>
      <c r="BE40" s="153"/>
      <c r="BF40" s="153"/>
      <c r="BG40" s="153"/>
      <c r="BH40" s="153"/>
      <c r="BI40" s="153"/>
      <c r="BJ40" s="153"/>
      <c r="BK40" s="153"/>
    </row>
    <row r="41" spans="1:63" x14ac:dyDescent="0.25">
      <c r="A41" s="151" t="s">
        <v>259</v>
      </c>
      <c r="B41" s="151"/>
      <c r="C41" s="151"/>
      <c r="D41" s="151"/>
      <c r="E41" s="202"/>
      <c r="F41" s="151"/>
      <c r="G41" s="151"/>
      <c r="H41" s="151"/>
      <c r="I41" s="202"/>
      <c r="J41" s="151"/>
      <c r="K41" s="151"/>
      <c r="L41" s="151"/>
      <c r="M41" s="202"/>
      <c r="N41" s="151"/>
      <c r="O41" s="151"/>
      <c r="P41" s="151"/>
      <c r="Q41" s="202"/>
      <c r="R41" s="193">
        <f t="shared" si="7"/>
        <v>0</v>
      </c>
      <c r="S41" s="158">
        <f t="shared" si="9"/>
        <v>0</v>
      </c>
      <c r="T41" s="192"/>
      <c r="U41" s="192"/>
      <c r="V41" s="192"/>
      <c r="W41" s="192"/>
      <c r="X41" s="192"/>
      <c r="Y41" s="153"/>
      <c r="Z41" s="153"/>
      <c r="AA41" s="153"/>
      <c r="AB41" s="153"/>
      <c r="AC41" s="153"/>
      <c r="AD41" s="153"/>
      <c r="AE41" s="153"/>
      <c r="AG41" s="151" t="s">
        <v>259</v>
      </c>
      <c r="AH41" s="151"/>
      <c r="AI41" s="151"/>
      <c r="AJ41" s="151"/>
      <c r="AK41" s="202"/>
      <c r="AL41" s="151"/>
      <c r="AM41" s="151"/>
      <c r="AN41" s="151"/>
      <c r="AO41" s="202"/>
      <c r="AP41" s="151"/>
      <c r="AQ41" s="151"/>
      <c r="AR41" s="151"/>
      <c r="AS41" s="202"/>
      <c r="AT41" s="151"/>
      <c r="AU41" s="151"/>
      <c r="AV41" s="151"/>
      <c r="AW41" s="202"/>
      <c r="AX41" s="193">
        <f t="shared" si="8"/>
        <v>0</v>
      </c>
      <c r="AY41" s="158">
        <f t="shared" si="10"/>
        <v>0</v>
      </c>
      <c r="AZ41" s="153"/>
      <c r="BA41" s="153"/>
      <c r="BB41" s="153"/>
      <c r="BC41" s="153"/>
      <c r="BD41" s="153"/>
      <c r="BE41" s="153"/>
      <c r="BF41" s="153"/>
      <c r="BG41" s="153"/>
      <c r="BH41" s="153"/>
      <c r="BI41" s="153"/>
      <c r="BJ41" s="153"/>
      <c r="BK41" s="153"/>
    </row>
    <row r="42" spans="1:63" x14ac:dyDescent="0.25">
      <c r="A42" s="151" t="s">
        <v>260</v>
      </c>
      <c r="B42" s="151"/>
      <c r="C42" s="151"/>
      <c r="D42" s="151"/>
      <c r="E42" s="202"/>
      <c r="F42" s="151"/>
      <c r="G42" s="151"/>
      <c r="H42" s="151"/>
      <c r="I42" s="202"/>
      <c r="J42" s="151"/>
      <c r="K42" s="151"/>
      <c r="L42" s="151"/>
      <c r="M42" s="202"/>
      <c r="N42" s="151"/>
      <c r="O42" s="151"/>
      <c r="P42" s="151"/>
      <c r="Q42" s="202"/>
      <c r="R42" s="193">
        <f t="shared" si="7"/>
        <v>0</v>
      </c>
      <c r="S42" s="158">
        <f t="shared" si="9"/>
        <v>0</v>
      </c>
      <c r="T42" s="192"/>
      <c r="U42" s="192"/>
      <c r="V42" s="192"/>
      <c r="W42" s="192"/>
      <c r="X42" s="192"/>
      <c r="Y42" s="153"/>
      <c r="Z42" s="153"/>
      <c r="AA42" s="153"/>
      <c r="AB42" s="153"/>
      <c r="AC42" s="153"/>
      <c r="AD42" s="153"/>
      <c r="AE42" s="153"/>
      <c r="AG42" s="151" t="s">
        <v>260</v>
      </c>
      <c r="AH42" s="151"/>
      <c r="AI42" s="151"/>
      <c r="AJ42" s="151"/>
      <c r="AK42" s="202"/>
      <c r="AL42" s="151"/>
      <c r="AM42" s="151"/>
      <c r="AN42" s="151"/>
      <c r="AO42" s="202"/>
      <c r="AP42" s="151"/>
      <c r="AQ42" s="151"/>
      <c r="AR42" s="151"/>
      <c r="AS42" s="202"/>
      <c r="AT42" s="151"/>
      <c r="AU42" s="151"/>
      <c r="AV42" s="151"/>
      <c r="AW42" s="202"/>
      <c r="AX42" s="193">
        <f t="shared" si="8"/>
        <v>0</v>
      </c>
      <c r="AY42" s="158">
        <f t="shared" si="10"/>
        <v>0</v>
      </c>
      <c r="AZ42" s="153"/>
      <c r="BA42" s="153"/>
      <c r="BB42" s="153"/>
      <c r="BC42" s="153"/>
      <c r="BD42" s="153"/>
      <c r="BE42" s="153"/>
      <c r="BF42" s="153"/>
      <c r="BG42" s="153"/>
      <c r="BH42" s="153"/>
      <c r="BI42" s="153"/>
      <c r="BJ42" s="153"/>
      <c r="BK42" s="153"/>
    </row>
    <row r="43" spans="1:63" x14ac:dyDescent="0.25">
      <c r="A43" s="151" t="s">
        <v>261</v>
      </c>
      <c r="B43" s="151"/>
      <c r="C43" s="151"/>
      <c r="D43" s="151"/>
      <c r="E43" s="202"/>
      <c r="F43" s="151"/>
      <c r="G43" s="151"/>
      <c r="H43" s="151"/>
      <c r="I43" s="202"/>
      <c r="J43" s="151"/>
      <c r="K43" s="151"/>
      <c r="L43" s="151"/>
      <c r="M43" s="202"/>
      <c r="N43" s="151"/>
      <c r="O43" s="151"/>
      <c r="P43" s="151"/>
      <c r="Q43" s="202"/>
      <c r="R43" s="193">
        <f t="shared" si="7"/>
        <v>0</v>
      </c>
      <c r="S43" s="158">
        <f t="shared" si="9"/>
        <v>0</v>
      </c>
      <c r="T43" s="192"/>
      <c r="U43" s="192"/>
      <c r="V43" s="192"/>
      <c r="W43" s="192"/>
      <c r="X43" s="192"/>
      <c r="Y43" s="153"/>
      <c r="Z43" s="153"/>
      <c r="AA43" s="153"/>
      <c r="AB43" s="153"/>
      <c r="AC43" s="153"/>
      <c r="AD43" s="153"/>
      <c r="AE43" s="153"/>
      <c r="AG43" s="151" t="s">
        <v>261</v>
      </c>
      <c r="AH43" s="151"/>
      <c r="AI43" s="151"/>
      <c r="AJ43" s="151"/>
      <c r="AK43" s="202"/>
      <c r="AL43" s="151"/>
      <c r="AM43" s="151"/>
      <c r="AN43" s="151"/>
      <c r="AO43" s="202"/>
      <c r="AP43" s="151"/>
      <c r="AQ43" s="151"/>
      <c r="AR43" s="151"/>
      <c r="AS43" s="202"/>
      <c r="AT43" s="151"/>
      <c r="AU43" s="151"/>
      <c r="AV43" s="151"/>
      <c r="AW43" s="202"/>
      <c r="AX43" s="193">
        <f t="shared" si="8"/>
        <v>0</v>
      </c>
      <c r="AY43" s="158">
        <f t="shared" si="10"/>
        <v>0</v>
      </c>
      <c r="AZ43" s="153"/>
      <c r="BA43" s="153"/>
      <c r="BB43" s="153"/>
      <c r="BC43" s="153"/>
      <c r="BD43" s="153"/>
      <c r="BE43" s="153"/>
      <c r="BF43" s="153"/>
      <c r="BG43" s="153"/>
      <c r="BH43" s="153"/>
      <c r="BI43" s="153"/>
      <c r="BJ43" s="153"/>
      <c r="BK43" s="153"/>
    </row>
    <row r="44" spans="1:63" x14ac:dyDescent="0.25">
      <c r="A44" s="151" t="s">
        <v>262</v>
      </c>
      <c r="B44" s="151"/>
      <c r="C44" s="151"/>
      <c r="D44" s="151"/>
      <c r="E44" s="202"/>
      <c r="F44" s="151"/>
      <c r="G44" s="151"/>
      <c r="H44" s="151"/>
      <c r="I44" s="202"/>
      <c r="J44" s="151"/>
      <c r="K44" s="151"/>
      <c r="L44" s="151"/>
      <c r="M44" s="202"/>
      <c r="N44" s="151"/>
      <c r="O44" s="151"/>
      <c r="P44" s="151"/>
      <c r="Q44" s="202"/>
      <c r="R44" s="193">
        <f t="shared" si="7"/>
        <v>0</v>
      </c>
      <c r="S44" s="158">
        <f t="shared" si="9"/>
        <v>0</v>
      </c>
      <c r="T44" s="192"/>
      <c r="U44" s="192"/>
      <c r="V44" s="192"/>
      <c r="W44" s="192"/>
      <c r="X44" s="192"/>
      <c r="Y44" s="153"/>
      <c r="Z44" s="153"/>
      <c r="AA44" s="153"/>
      <c r="AB44" s="153"/>
      <c r="AC44" s="153"/>
      <c r="AD44" s="153"/>
      <c r="AE44" s="153"/>
      <c r="AG44" s="151" t="s">
        <v>262</v>
      </c>
      <c r="AH44" s="151"/>
      <c r="AI44" s="151"/>
      <c r="AJ44" s="151"/>
      <c r="AK44" s="202"/>
      <c r="AL44" s="151"/>
      <c r="AM44" s="151"/>
      <c r="AN44" s="151"/>
      <c r="AO44" s="202"/>
      <c r="AP44" s="151"/>
      <c r="AQ44" s="151"/>
      <c r="AR44" s="151"/>
      <c r="AS44" s="202"/>
      <c r="AT44" s="151"/>
      <c r="AU44" s="151"/>
      <c r="AV44" s="151"/>
      <c r="AW44" s="202"/>
      <c r="AX44" s="193">
        <f t="shared" si="8"/>
        <v>0</v>
      </c>
      <c r="AY44" s="158">
        <f t="shared" si="10"/>
        <v>0</v>
      </c>
      <c r="AZ44" s="153"/>
      <c r="BA44" s="153"/>
      <c r="BB44" s="153"/>
      <c r="BC44" s="153"/>
      <c r="BD44" s="153"/>
      <c r="BE44" s="153"/>
      <c r="BF44" s="153"/>
      <c r="BG44" s="153"/>
      <c r="BH44" s="153"/>
      <c r="BI44" s="153"/>
      <c r="BJ44" s="153"/>
      <c r="BK44" s="153"/>
    </row>
    <row r="45" spans="1:63" x14ac:dyDescent="0.25">
      <c r="A45" s="151" t="s">
        <v>263</v>
      </c>
      <c r="B45" s="151"/>
      <c r="C45" s="151"/>
      <c r="D45" s="151"/>
      <c r="E45" s="202"/>
      <c r="F45" s="151"/>
      <c r="G45" s="151"/>
      <c r="H45" s="151"/>
      <c r="I45" s="202"/>
      <c r="J45" s="151"/>
      <c r="K45" s="151"/>
      <c r="L45" s="151"/>
      <c r="M45" s="202"/>
      <c r="N45" s="151"/>
      <c r="O45" s="151"/>
      <c r="P45" s="151"/>
      <c r="Q45" s="202"/>
      <c r="R45" s="193">
        <f t="shared" si="7"/>
        <v>0</v>
      </c>
      <c r="S45" s="158">
        <f t="shared" si="9"/>
        <v>0</v>
      </c>
      <c r="T45" s="192"/>
      <c r="U45" s="192"/>
      <c r="V45" s="192"/>
      <c r="W45" s="192"/>
      <c r="X45" s="192"/>
      <c r="Y45" s="153"/>
      <c r="Z45" s="153"/>
      <c r="AA45" s="153"/>
      <c r="AB45" s="153"/>
      <c r="AC45" s="153"/>
      <c r="AD45" s="153"/>
      <c r="AE45" s="153"/>
      <c r="AG45" s="151" t="s">
        <v>263</v>
      </c>
      <c r="AH45" s="151"/>
      <c r="AI45" s="151"/>
      <c r="AJ45" s="151"/>
      <c r="AK45" s="202"/>
      <c r="AL45" s="151"/>
      <c r="AM45" s="151"/>
      <c r="AN45" s="151"/>
      <c r="AO45" s="202"/>
      <c r="AP45" s="151"/>
      <c r="AQ45" s="151"/>
      <c r="AR45" s="151"/>
      <c r="AS45" s="202"/>
      <c r="AT45" s="151"/>
      <c r="AU45" s="151"/>
      <c r="AV45" s="151"/>
      <c r="AW45" s="202"/>
      <c r="AX45" s="193">
        <f t="shared" si="8"/>
        <v>0</v>
      </c>
      <c r="AY45" s="158">
        <f t="shared" si="10"/>
        <v>0</v>
      </c>
      <c r="AZ45" s="153"/>
      <c r="BA45" s="153"/>
      <c r="BB45" s="153"/>
      <c r="BC45" s="153"/>
      <c r="BD45" s="153"/>
      <c r="BE45" s="153"/>
      <c r="BF45" s="153"/>
      <c r="BG45" s="153"/>
      <c r="BH45" s="153"/>
      <c r="BI45" s="151"/>
      <c r="BJ45" s="151"/>
      <c r="BK45" s="151"/>
    </row>
    <row r="46" spans="1:63" x14ac:dyDescent="0.25">
      <c r="A46" s="151" t="s">
        <v>264</v>
      </c>
      <c r="B46" s="151"/>
      <c r="C46" s="151"/>
      <c r="D46" s="151"/>
      <c r="E46" s="202"/>
      <c r="F46" s="151"/>
      <c r="G46" s="151"/>
      <c r="H46" s="151"/>
      <c r="I46" s="202"/>
      <c r="J46" s="151"/>
      <c r="K46" s="151"/>
      <c r="L46" s="151"/>
      <c r="M46" s="202"/>
      <c r="N46" s="151"/>
      <c r="O46" s="151"/>
      <c r="P46" s="151"/>
      <c r="Q46" s="202"/>
      <c r="R46" s="193">
        <f t="shared" si="7"/>
        <v>0</v>
      </c>
      <c r="S46" s="158">
        <f t="shared" si="9"/>
        <v>0</v>
      </c>
      <c r="T46" s="192"/>
      <c r="U46" s="192"/>
      <c r="V46" s="192"/>
      <c r="W46" s="192"/>
      <c r="X46" s="192"/>
      <c r="Y46" s="153"/>
      <c r="Z46" s="153"/>
      <c r="AA46" s="153"/>
      <c r="AB46" s="153"/>
      <c r="AC46" s="153"/>
      <c r="AD46" s="153"/>
      <c r="AE46" s="153"/>
      <c r="AG46" s="151" t="s">
        <v>264</v>
      </c>
      <c r="AH46" s="151"/>
      <c r="AI46" s="151"/>
      <c r="AJ46" s="151"/>
      <c r="AK46" s="202"/>
      <c r="AL46" s="151"/>
      <c r="AM46" s="151"/>
      <c r="AN46" s="151"/>
      <c r="AO46" s="202"/>
      <c r="AP46" s="151"/>
      <c r="AQ46" s="151"/>
      <c r="AR46" s="151"/>
      <c r="AS46" s="202"/>
      <c r="AT46" s="151"/>
      <c r="AU46" s="151"/>
      <c r="AV46" s="151"/>
      <c r="AW46" s="202"/>
      <c r="AX46" s="193">
        <f t="shared" si="8"/>
        <v>0</v>
      </c>
      <c r="AY46" s="158">
        <f t="shared" si="10"/>
        <v>0</v>
      </c>
      <c r="AZ46" s="153"/>
      <c r="BA46" s="153"/>
      <c r="BB46" s="153"/>
      <c r="BC46" s="153"/>
      <c r="BD46" s="153"/>
      <c r="BE46" s="153"/>
      <c r="BF46" s="153"/>
      <c r="BG46" s="153"/>
      <c r="BH46" s="153"/>
      <c r="BI46" s="151"/>
      <c r="BJ46" s="151"/>
      <c r="BK46" s="151"/>
    </row>
    <row r="47" spans="1:63" x14ac:dyDescent="0.25">
      <c r="A47" s="151" t="s">
        <v>265</v>
      </c>
      <c r="B47" s="151"/>
      <c r="C47" s="151"/>
      <c r="D47" s="151"/>
      <c r="E47" s="202"/>
      <c r="F47" s="151"/>
      <c r="G47" s="151"/>
      <c r="H47" s="151"/>
      <c r="I47" s="202"/>
      <c r="J47" s="151"/>
      <c r="K47" s="151"/>
      <c r="L47" s="151"/>
      <c r="M47" s="202"/>
      <c r="N47" s="151"/>
      <c r="O47" s="151"/>
      <c r="P47" s="151"/>
      <c r="Q47" s="202"/>
      <c r="R47" s="193">
        <f t="shared" si="7"/>
        <v>0</v>
      </c>
      <c r="S47" s="158">
        <f t="shared" si="9"/>
        <v>0</v>
      </c>
      <c r="T47" s="192"/>
      <c r="U47" s="192"/>
      <c r="V47" s="192"/>
      <c r="W47" s="192"/>
      <c r="X47" s="192"/>
      <c r="Y47" s="153"/>
      <c r="Z47" s="153"/>
      <c r="AA47" s="153"/>
      <c r="AB47" s="153"/>
      <c r="AC47" s="153"/>
      <c r="AD47" s="153"/>
      <c r="AE47" s="153"/>
      <c r="AG47" s="151" t="s">
        <v>265</v>
      </c>
      <c r="AH47" s="151"/>
      <c r="AI47" s="151"/>
      <c r="AJ47" s="151"/>
      <c r="AK47" s="202"/>
      <c r="AL47" s="151"/>
      <c r="AM47" s="151"/>
      <c r="AN47" s="151"/>
      <c r="AO47" s="202"/>
      <c r="AP47" s="151"/>
      <c r="AQ47" s="151"/>
      <c r="AR47" s="151"/>
      <c r="AS47" s="202"/>
      <c r="AT47" s="151"/>
      <c r="AU47" s="151"/>
      <c r="AV47" s="151"/>
      <c r="AW47" s="202"/>
      <c r="AX47" s="193">
        <f t="shared" si="8"/>
        <v>0</v>
      </c>
      <c r="AY47" s="158">
        <f t="shared" si="10"/>
        <v>0</v>
      </c>
      <c r="AZ47" s="153"/>
      <c r="BA47" s="153"/>
      <c r="BB47" s="153"/>
      <c r="BC47" s="153"/>
      <c r="BD47" s="153"/>
      <c r="BE47" s="153"/>
      <c r="BF47" s="153"/>
      <c r="BG47" s="153"/>
      <c r="BH47" s="153"/>
      <c r="BI47" s="151"/>
      <c r="BJ47" s="151"/>
      <c r="BK47" s="151"/>
    </row>
    <row r="48" spans="1:63" x14ac:dyDescent="0.25">
      <c r="A48" s="151" t="s">
        <v>266</v>
      </c>
      <c r="B48" s="151"/>
      <c r="C48" s="151"/>
      <c r="D48" s="151"/>
      <c r="E48" s="202"/>
      <c r="F48" s="151"/>
      <c r="G48" s="151"/>
      <c r="H48" s="151"/>
      <c r="I48" s="202"/>
      <c r="J48" s="151"/>
      <c r="K48" s="151"/>
      <c r="L48" s="151"/>
      <c r="M48" s="202"/>
      <c r="N48" s="151"/>
      <c r="O48" s="151"/>
      <c r="P48" s="151"/>
      <c r="Q48" s="202"/>
      <c r="R48" s="193">
        <f t="shared" si="7"/>
        <v>0</v>
      </c>
      <c r="S48" s="158">
        <f t="shared" si="9"/>
        <v>0</v>
      </c>
      <c r="T48" s="192"/>
      <c r="U48" s="192"/>
      <c r="V48" s="192"/>
      <c r="W48" s="192"/>
      <c r="X48" s="192"/>
      <c r="Y48" s="153"/>
      <c r="Z48" s="153"/>
      <c r="AA48" s="153"/>
      <c r="AB48" s="153"/>
      <c r="AC48" s="153"/>
      <c r="AD48" s="153"/>
      <c r="AE48" s="153"/>
      <c r="AG48" s="151" t="s">
        <v>266</v>
      </c>
      <c r="AH48" s="151"/>
      <c r="AI48" s="151"/>
      <c r="AJ48" s="151"/>
      <c r="AK48" s="202"/>
      <c r="AL48" s="151"/>
      <c r="AM48" s="151"/>
      <c r="AN48" s="151"/>
      <c r="AO48" s="202"/>
      <c r="AP48" s="151"/>
      <c r="AQ48" s="151"/>
      <c r="AR48" s="151"/>
      <c r="AS48" s="202"/>
      <c r="AT48" s="151"/>
      <c r="AU48" s="151"/>
      <c r="AV48" s="151"/>
      <c r="AW48" s="202"/>
      <c r="AX48" s="193">
        <f t="shared" si="8"/>
        <v>0</v>
      </c>
      <c r="AY48" s="158">
        <f t="shared" si="10"/>
        <v>0</v>
      </c>
      <c r="AZ48" s="153"/>
      <c r="BA48" s="153"/>
      <c r="BB48" s="153"/>
      <c r="BC48" s="153"/>
      <c r="BD48" s="153"/>
      <c r="BE48" s="153"/>
      <c r="BF48" s="153"/>
      <c r="BG48" s="153"/>
      <c r="BH48" s="153"/>
      <c r="BI48" s="153"/>
      <c r="BJ48" s="153"/>
      <c r="BK48" s="153"/>
    </row>
    <row r="49" spans="1:63" x14ac:dyDescent="0.25">
      <c r="A49" s="151" t="s">
        <v>267</v>
      </c>
      <c r="B49" s="151"/>
      <c r="C49" s="151"/>
      <c r="D49" s="151"/>
      <c r="E49" s="202"/>
      <c r="F49" s="151"/>
      <c r="G49" s="151"/>
      <c r="H49" s="151"/>
      <c r="I49" s="202"/>
      <c r="J49" s="151"/>
      <c r="K49" s="151"/>
      <c r="L49" s="151"/>
      <c r="M49" s="202"/>
      <c r="N49" s="151"/>
      <c r="O49" s="151"/>
      <c r="P49" s="151"/>
      <c r="Q49" s="202"/>
      <c r="R49" s="193">
        <f t="shared" si="7"/>
        <v>0</v>
      </c>
      <c r="S49" s="158">
        <f t="shared" si="9"/>
        <v>0</v>
      </c>
      <c r="T49" s="192"/>
      <c r="U49" s="192"/>
      <c r="V49" s="192"/>
      <c r="W49" s="192"/>
      <c r="X49" s="192"/>
      <c r="Y49" s="153"/>
      <c r="Z49" s="153"/>
      <c r="AA49" s="153"/>
      <c r="AB49" s="153"/>
      <c r="AC49" s="153"/>
      <c r="AD49" s="153"/>
      <c r="AE49" s="153"/>
      <c r="AG49" s="151" t="s">
        <v>267</v>
      </c>
      <c r="AH49" s="151"/>
      <c r="AI49" s="151"/>
      <c r="AJ49" s="151"/>
      <c r="AK49" s="202"/>
      <c r="AL49" s="151"/>
      <c r="AM49" s="151"/>
      <c r="AN49" s="151"/>
      <c r="AO49" s="202"/>
      <c r="AP49" s="151"/>
      <c r="AQ49" s="151"/>
      <c r="AR49" s="151"/>
      <c r="AS49" s="202"/>
      <c r="AT49" s="151"/>
      <c r="AU49" s="151"/>
      <c r="AV49" s="151"/>
      <c r="AW49" s="202"/>
      <c r="AX49" s="193">
        <f t="shared" si="8"/>
        <v>0</v>
      </c>
      <c r="AY49" s="158">
        <f t="shared" si="10"/>
        <v>0</v>
      </c>
      <c r="AZ49" s="153"/>
      <c r="BA49" s="153"/>
      <c r="BB49" s="153"/>
      <c r="BC49" s="153"/>
      <c r="BD49" s="153"/>
      <c r="BE49" s="153"/>
      <c r="BF49" s="153"/>
      <c r="BG49" s="153"/>
      <c r="BH49" s="153"/>
      <c r="BI49" s="153"/>
      <c r="BJ49" s="153"/>
      <c r="BK49" s="153"/>
    </row>
    <row r="50" spans="1:63" x14ac:dyDescent="0.25">
      <c r="A50" s="151" t="s">
        <v>268</v>
      </c>
      <c r="B50" s="151"/>
      <c r="C50" s="151"/>
      <c r="D50" s="151"/>
      <c r="E50" s="202"/>
      <c r="F50" s="151"/>
      <c r="G50" s="151"/>
      <c r="H50" s="151"/>
      <c r="I50" s="202"/>
      <c r="J50" s="151"/>
      <c r="K50" s="151"/>
      <c r="L50" s="151"/>
      <c r="M50" s="202"/>
      <c r="N50" s="151"/>
      <c r="O50" s="151"/>
      <c r="P50" s="151"/>
      <c r="Q50" s="202"/>
      <c r="R50" s="193">
        <f t="shared" si="7"/>
        <v>0</v>
      </c>
      <c r="S50" s="158">
        <f t="shared" si="9"/>
        <v>0</v>
      </c>
      <c r="T50" s="192"/>
      <c r="U50" s="192"/>
      <c r="V50" s="192"/>
      <c r="W50" s="192"/>
      <c r="X50" s="192"/>
      <c r="Y50" s="153"/>
      <c r="Z50" s="153"/>
      <c r="AA50" s="153"/>
      <c r="AB50" s="153"/>
      <c r="AC50" s="153"/>
      <c r="AD50" s="153"/>
      <c r="AE50" s="153"/>
      <c r="AG50" s="151" t="s">
        <v>268</v>
      </c>
      <c r="AH50" s="151"/>
      <c r="AI50" s="151"/>
      <c r="AJ50" s="151"/>
      <c r="AK50" s="202"/>
      <c r="AL50" s="151"/>
      <c r="AM50" s="151"/>
      <c r="AN50" s="151"/>
      <c r="AO50" s="202"/>
      <c r="AP50" s="151"/>
      <c r="AQ50" s="151"/>
      <c r="AR50" s="151"/>
      <c r="AS50" s="202"/>
      <c r="AT50" s="151"/>
      <c r="AU50" s="151"/>
      <c r="AV50" s="151"/>
      <c r="AW50" s="202"/>
      <c r="AX50" s="193">
        <f t="shared" si="8"/>
        <v>0</v>
      </c>
      <c r="AY50" s="158">
        <f t="shared" si="10"/>
        <v>0</v>
      </c>
      <c r="AZ50" s="153"/>
      <c r="BA50" s="153"/>
      <c r="BB50" s="153"/>
      <c r="BC50" s="153"/>
      <c r="BD50" s="153"/>
      <c r="BE50" s="153"/>
      <c r="BF50" s="153"/>
      <c r="BG50" s="153"/>
      <c r="BH50" s="153"/>
      <c r="BI50" s="153"/>
      <c r="BJ50" s="153"/>
      <c r="BK50" s="153"/>
    </row>
    <row r="51" spans="1:63" x14ac:dyDescent="0.25">
      <c r="A51" s="151" t="s">
        <v>269</v>
      </c>
      <c r="B51" s="151"/>
      <c r="C51" s="151"/>
      <c r="D51" s="151"/>
      <c r="E51" s="202"/>
      <c r="F51" s="151"/>
      <c r="G51" s="151"/>
      <c r="H51" s="151"/>
      <c r="I51" s="202"/>
      <c r="J51" s="151"/>
      <c r="K51" s="151"/>
      <c r="L51" s="151"/>
      <c r="M51" s="202"/>
      <c r="N51" s="151"/>
      <c r="O51" s="151"/>
      <c r="P51" s="151"/>
      <c r="Q51" s="202"/>
      <c r="R51" s="193">
        <f t="shared" si="7"/>
        <v>0</v>
      </c>
      <c r="S51" s="158">
        <f t="shared" si="9"/>
        <v>0</v>
      </c>
      <c r="T51" s="192"/>
      <c r="U51" s="192"/>
      <c r="V51" s="192"/>
      <c r="W51" s="192"/>
      <c r="X51" s="192"/>
      <c r="Y51" s="153"/>
      <c r="Z51" s="153"/>
      <c r="AA51" s="153"/>
      <c r="AB51" s="153"/>
      <c r="AC51" s="153"/>
      <c r="AD51" s="153"/>
      <c r="AE51" s="153"/>
      <c r="AG51" s="151" t="s">
        <v>269</v>
      </c>
      <c r="AH51" s="151"/>
      <c r="AI51" s="151"/>
      <c r="AJ51" s="151"/>
      <c r="AK51" s="202"/>
      <c r="AL51" s="151"/>
      <c r="AM51" s="151"/>
      <c r="AN51" s="151"/>
      <c r="AO51" s="202"/>
      <c r="AP51" s="151"/>
      <c r="AQ51" s="151"/>
      <c r="AR51" s="151"/>
      <c r="AS51" s="202"/>
      <c r="AT51" s="151"/>
      <c r="AU51" s="151"/>
      <c r="AV51" s="151"/>
      <c r="AW51" s="202"/>
      <c r="AX51" s="193">
        <f t="shared" si="8"/>
        <v>0</v>
      </c>
      <c r="AY51" s="158">
        <f t="shared" si="10"/>
        <v>0</v>
      </c>
      <c r="AZ51" s="153"/>
      <c r="BA51" s="153"/>
      <c r="BB51" s="153"/>
      <c r="BC51" s="153"/>
      <c r="BD51" s="153"/>
      <c r="BE51" s="153"/>
      <c r="BF51" s="153"/>
      <c r="BG51" s="153"/>
      <c r="BH51" s="153"/>
      <c r="BI51" s="153"/>
      <c r="BJ51" s="153"/>
      <c r="BK51" s="153"/>
    </row>
    <row r="52" spans="1:63" x14ac:dyDescent="0.25">
      <c r="A52" s="151" t="s">
        <v>270</v>
      </c>
      <c r="B52" s="151"/>
      <c r="C52" s="151"/>
      <c r="D52" s="151"/>
      <c r="E52" s="202"/>
      <c r="F52" s="151"/>
      <c r="G52" s="151"/>
      <c r="H52" s="151"/>
      <c r="I52" s="202"/>
      <c r="J52" s="151"/>
      <c r="K52" s="151"/>
      <c r="L52" s="151"/>
      <c r="M52" s="202"/>
      <c r="N52" s="151"/>
      <c r="O52" s="151"/>
      <c r="P52" s="151"/>
      <c r="Q52" s="202"/>
      <c r="R52" s="193">
        <f t="shared" si="7"/>
        <v>0</v>
      </c>
      <c r="S52" s="158">
        <f t="shared" si="9"/>
        <v>0</v>
      </c>
      <c r="T52" s="192"/>
      <c r="U52" s="192"/>
      <c r="V52" s="192"/>
      <c r="W52" s="192"/>
      <c r="X52" s="192"/>
      <c r="Y52" s="153"/>
      <c r="Z52" s="153"/>
      <c r="AA52" s="153"/>
      <c r="AB52" s="153"/>
      <c r="AC52" s="153"/>
      <c r="AD52" s="153"/>
      <c r="AE52" s="153"/>
      <c r="AG52" s="151" t="s">
        <v>270</v>
      </c>
      <c r="AH52" s="151"/>
      <c r="AI52" s="151"/>
      <c r="AJ52" s="151"/>
      <c r="AK52" s="202"/>
      <c r="AL52" s="151"/>
      <c r="AM52" s="151"/>
      <c r="AN52" s="151"/>
      <c r="AO52" s="202"/>
      <c r="AP52" s="151"/>
      <c r="AQ52" s="151"/>
      <c r="AR52" s="151"/>
      <c r="AS52" s="202"/>
      <c r="AT52" s="151"/>
      <c r="AU52" s="151"/>
      <c r="AV52" s="151"/>
      <c r="AW52" s="202"/>
      <c r="AX52" s="193">
        <f t="shared" si="8"/>
        <v>0</v>
      </c>
      <c r="AY52" s="158">
        <f t="shared" si="10"/>
        <v>0</v>
      </c>
      <c r="AZ52" s="153"/>
      <c r="BA52" s="153"/>
      <c r="BB52" s="153"/>
      <c r="BC52" s="153"/>
      <c r="BD52" s="153"/>
      <c r="BE52" s="153"/>
      <c r="BF52" s="153"/>
      <c r="BG52" s="153"/>
      <c r="BH52" s="153"/>
      <c r="BI52" s="153"/>
      <c r="BJ52" s="153"/>
      <c r="BK52" s="153"/>
    </row>
    <row r="53" spans="1:63" x14ac:dyDescent="0.25">
      <c r="A53" s="151" t="s">
        <v>271</v>
      </c>
      <c r="B53" s="151"/>
      <c r="C53" s="151"/>
      <c r="D53" s="151"/>
      <c r="E53" s="202"/>
      <c r="F53" s="151"/>
      <c r="G53" s="151"/>
      <c r="H53" s="151"/>
      <c r="I53" s="202"/>
      <c r="J53" s="151"/>
      <c r="K53" s="151"/>
      <c r="L53" s="151"/>
      <c r="M53" s="202"/>
      <c r="N53" s="151"/>
      <c r="O53" s="151"/>
      <c r="P53" s="151"/>
      <c r="Q53" s="202"/>
      <c r="R53" s="193">
        <f t="shared" si="7"/>
        <v>0</v>
      </c>
      <c r="S53" s="158">
        <f t="shared" si="9"/>
        <v>0</v>
      </c>
      <c r="T53" s="192"/>
      <c r="U53" s="192"/>
      <c r="V53" s="192"/>
      <c r="W53" s="192"/>
      <c r="X53" s="192"/>
      <c r="Y53" s="153"/>
      <c r="Z53" s="153"/>
      <c r="AA53" s="153"/>
      <c r="AB53" s="153"/>
      <c r="AC53" s="153"/>
      <c r="AD53" s="153"/>
      <c r="AE53" s="153"/>
      <c r="AG53" s="151" t="s">
        <v>271</v>
      </c>
      <c r="AH53" s="151"/>
      <c r="AI53" s="151"/>
      <c r="AJ53" s="151"/>
      <c r="AK53" s="202"/>
      <c r="AL53" s="151"/>
      <c r="AM53" s="151"/>
      <c r="AN53" s="151"/>
      <c r="AO53" s="202"/>
      <c r="AP53" s="151"/>
      <c r="AQ53" s="151"/>
      <c r="AR53" s="151"/>
      <c r="AS53" s="202"/>
      <c r="AT53" s="151"/>
      <c r="AU53" s="151"/>
      <c r="AV53" s="151"/>
      <c r="AW53" s="202"/>
      <c r="AX53" s="193">
        <f t="shared" si="8"/>
        <v>0</v>
      </c>
      <c r="AY53" s="158">
        <f t="shared" si="10"/>
        <v>0</v>
      </c>
      <c r="AZ53" s="153"/>
      <c r="BA53" s="153"/>
      <c r="BB53" s="153"/>
      <c r="BC53" s="153"/>
      <c r="BD53" s="153"/>
      <c r="BE53" s="153"/>
      <c r="BF53" s="153"/>
      <c r="BG53" s="153"/>
      <c r="BH53" s="153"/>
      <c r="BI53" s="153"/>
      <c r="BJ53" s="153"/>
      <c r="BK53" s="153"/>
    </row>
    <row r="54" spans="1:63" x14ac:dyDescent="0.25">
      <c r="A54" s="151" t="s">
        <v>272</v>
      </c>
      <c r="B54" s="151"/>
      <c r="C54" s="151"/>
      <c r="D54" s="151"/>
      <c r="E54" s="202"/>
      <c r="F54" s="151"/>
      <c r="G54" s="151"/>
      <c r="H54" s="151"/>
      <c r="I54" s="202"/>
      <c r="J54" s="151"/>
      <c r="K54" s="151"/>
      <c r="L54" s="151"/>
      <c r="M54" s="202"/>
      <c r="N54" s="151"/>
      <c r="O54" s="151"/>
      <c r="P54" s="151"/>
      <c r="Q54" s="202"/>
      <c r="R54" s="193">
        <f t="shared" si="7"/>
        <v>0</v>
      </c>
      <c r="S54" s="158">
        <f t="shared" si="9"/>
        <v>0</v>
      </c>
      <c r="T54" s="192"/>
      <c r="U54" s="192"/>
      <c r="V54" s="192"/>
      <c r="W54" s="192"/>
      <c r="X54" s="192"/>
      <c r="Y54" s="153"/>
      <c r="Z54" s="153"/>
      <c r="AA54" s="153"/>
      <c r="AB54" s="153"/>
      <c r="AC54" s="153"/>
      <c r="AD54" s="153"/>
      <c r="AE54" s="153"/>
      <c r="AG54" s="151" t="s">
        <v>272</v>
      </c>
      <c r="AH54" s="151"/>
      <c r="AI54" s="151"/>
      <c r="AJ54" s="151"/>
      <c r="AK54" s="202"/>
      <c r="AL54" s="151"/>
      <c r="AM54" s="151"/>
      <c r="AN54" s="151"/>
      <c r="AO54" s="202"/>
      <c r="AP54" s="151"/>
      <c r="AQ54" s="151"/>
      <c r="AR54" s="151"/>
      <c r="AS54" s="202"/>
      <c r="AT54" s="151"/>
      <c r="AU54" s="151"/>
      <c r="AV54" s="151"/>
      <c r="AW54" s="202"/>
      <c r="AX54" s="193">
        <f t="shared" si="8"/>
        <v>0</v>
      </c>
      <c r="AY54" s="158">
        <f t="shared" si="10"/>
        <v>0</v>
      </c>
      <c r="AZ54" s="153"/>
      <c r="BA54" s="153"/>
      <c r="BB54" s="153"/>
      <c r="BC54" s="153"/>
      <c r="BD54" s="153"/>
      <c r="BE54" s="153"/>
      <c r="BF54" s="153"/>
      <c r="BG54" s="153"/>
      <c r="BH54" s="153"/>
      <c r="BI54" s="153"/>
      <c r="BJ54" s="153"/>
      <c r="BK54" s="153"/>
    </row>
    <row r="55" spans="1:63" x14ac:dyDescent="0.25">
      <c r="A55" s="151" t="s">
        <v>273</v>
      </c>
      <c r="B55" s="151"/>
      <c r="C55" s="151"/>
      <c r="D55" s="151"/>
      <c r="E55" s="202"/>
      <c r="F55" s="151"/>
      <c r="G55" s="151"/>
      <c r="H55" s="151"/>
      <c r="I55" s="202"/>
      <c r="J55" s="151"/>
      <c r="K55" s="151"/>
      <c r="L55" s="151"/>
      <c r="M55" s="202"/>
      <c r="N55" s="151"/>
      <c r="O55" s="151"/>
      <c r="P55" s="151"/>
      <c r="Q55" s="202"/>
      <c r="R55" s="193">
        <f t="shared" si="7"/>
        <v>0</v>
      </c>
      <c r="S55" s="158">
        <f t="shared" si="9"/>
        <v>0</v>
      </c>
      <c r="T55" s="192"/>
      <c r="U55" s="192"/>
      <c r="V55" s="192"/>
      <c r="W55" s="192"/>
      <c r="X55" s="192"/>
      <c r="Y55" s="153"/>
      <c r="Z55" s="153"/>
      <c r="AA55" s="153"/>
      <c r="AB55" s="153"/>
      <c r="AC55" s="153"/>
      <c r="AD55" s="153"/>
      <c r="AE55" s="153"/>
      <c r="AG55" s="151" t="s">
        <v>273</v>
      </c>
      <c r="AH55" s="151"/>
      <c r="AI55" s="151"/>
      <c r="AJ55" s="151"/>
      <c r="AK55" s="202"/>
      <c r="AL55" s="151"/>
      <c r="AM55" s="151"/>
      <c r="AN55" s="151"/>
      <c r="AO55" s="202"/>
      <c r="AP55" s="151"/>
      <c r="AQ55" s="151"/>
      <c r="AR55" s="151"/>
      <c r="AS55" s="202"/>
      <c r="AT55" s="151"/>
      <c r="AU55" s="151"/>
      <c r="AV55" s="151"/>
      <c r="AW55" s="202"/>
      <c r="AX55" s="193">
        <f t="shared" si="8"/>
        <v>0</v>
      </c>
      <c r="AY55" s="158">
        <f t="shared" si="10"/>
        <v>0</v>
      </c>
      <c r="AZ55" s="153"/>
      <c r="BA55" s="153"/>
      <c r="BB55" s="153"/>
      <c r="BC55" s="153"/>
      <c r="BD55" s="153"/>
      <c r="BE55" s="153"/>
      <c r="BF55" s="153"/>
      <c r="BG55" s="153"/>
      <c r="BH55" s="153"/>
      <c r="BI55" s="153"/>
      <c r="BJ55" s="153"/>
      <c r="BK55" s="153"/>
    </row>
    <row r="56" spans="1:63" x14ac:dyDescent="0.25">
      <c r="A56" s="151" t="s">
        <v>274</v>
      </c>
      <c r="B56" s="151"/>
      <c r="C56" s="151"/>
      <c r="D56" s="151"/>
      <c r="E56" s="202"/>
      <c r="F56" s="151"/>
      <c r="G56" s="151"/>
      <c r="H56" s="151"/>
      <c r="I56" s="202"/>
      <c r="J56" s="151"/>
      <c r="K56" s="151"/>
      <c r="L56" s="151"/>
      <c r="M56" s="202"/>
      <c r="N56" s="151"/>
      <c r="O56" s="151"/>
      <c r="P56" s="151"/>
      <c r="Q56" s="202"/>
      <c r="R56" s="193">
        <f t="shared" si="7"/>
        <v>0</v>
      </c>
      <c r="S56" s="158">
        <f t="shared" si="9"/>
        <v>0</v>
      </c>
      <c r="T56" s="192"/>
      <c r="U56" s="192"/>
      <c r="V56" s="192"/>
      <c r="W56" s="192"/>
      <c r="X56" s="192"/>
      <c r="Y56" s="153"/>
      <c r="Z56" s="153"/>
      <c r="AA56" s="153"/>
      <c r="AB56" s="153"/>
      <c r="AC56" s="153"/>
      <c r="AD56" s="153"/>
      <c r="AE56" s="153"/>
      <c r="AG56" s="151" t="s">
        <v>274</v>
      </c>
      <c r="AH56" s="151"/>
      <c r="AI56" s="151"/>
      <c r="AJ56" s="151"/>
      <c r="AK56" s="202"/>
      <c r="AL56" s="151"/>
      <c r="AM56" s="151"/>
      <c r="AN56" s="151"/>
      <c r="AO56" s="202"/>
      <c r="AP56" s="151"/>
      <c r="AQ56" s="151"/>
      <c r="AR56" s="151"/>
      <c r="AS56" s="202"/>
      <c r="AT56" s="151"/>
      <c r="AU56" s="151"/>
      <c r="AV56" s="151"/>
      <c r="AW56" s="202"/>
      <c r="AX56" s="193">
        <f t="shared" si="8"/>
        <v>0</v>
      </c>
      <c r="AY56" s="158">
        <f t="shared" si="10"/>
        <v>0</v>
      </c>
      <c r="AZ56" s="153"/>
      <c r="BA56" s="153"/>
      <c r="BB56" s="153"/>
      <c r="BC56" s="153"/>
      <c r="BD56" s="153"/>
      <c r="BE56" s="153"/>
      <c r="BF56" s="153"/>
      <c r="BG56" s="153"/>
      <c r="BH56" s="153"/>
      <c r="BI56" s="153"/>
      <c r="BJ56" s="153"/>
      <c r="BK56" s="153"/>
    </row>
    <row r="57" spans="1:63" x14ac:dyDescent="0.25">
      <c r="A57" s="151" t="s">
        <v>275</v>
      </c>
      <c r="B57" s="151"/>
      <c r="C57" s="151"/>
      <c r="D57" s="151"/>
      <c r="E57" s="202"/>
      <c r="F57" s="151"/>
      <c r="G57" s="151"/>
      <c r="H57" s="151"/>
      <c r="I57" s="202"/>
      <c r="J57" s="151"/>
      <c r="K57" s="151"/>
      <c r="L57" s="151"/>
      <c r="M57" s="202"/>
      <c r="N57" s="151"/>
      <c r="O57" s="151"/>
      <c r="P57" s="151"/>
      <c r="Q57" s="202"/>
      <c r="R57" s="193">
        <f t="shared" si="7"/>
        <v>0</v>
      </c>
      <c r="S57" s="158">
        <f t="shared" si="9"/>
        <v>0</v>
      </c>
      <c r="T57" s="192"/>
      <c r="U57" s="192"/>
      <c r="V57" s="192"/>
      <c r="W57" s="192"/>
      <c r="X57" s="192"/>
      <c r="Y57" s="153"/>
      <c r="Z57" s="153"/>
      <c r="AA57" s="153"/>
      <c r="AB57" s="153"/>
      <c r="AC57" s="153"/>
      <c r="AD57" s="153"/>
      <c r="AE57" s="153"/>
      <c r="AG57" s="151" t="s">
        <v>275</v>
      </c>
      <c r="AH57" s="151"/>
      <c r="AI57" s="151"/>
      <c r="AJ57" s="151"/>
      <c r="AK57" s="202"/>
      <c r="AL57" s="151"/>
      <c r="AM57" s="151"/>
      <c r="AN57" s="151"/>
      <c r="AO57" s="202"/>
      <c r="AP57" s="151"/>
      <c r="AQ57" s="151"/>
      <c r="AR57" s="151"/>
      <c r="AS57" s="202"/>
      <c r="AT57" s="151"/>
      <c r="AU57" s="151"/>
      <c r="AV57" s="151"/>
      <c r="AW57" s="202"/>
      <c r="AX57" s="193">
        <f t="shared" si="8"/>
        <v>0</v>
      </c>
      <c r="AY57" s="158">
        <f t="shared" si="10"/>
        <v>0</v>
      </c>
      <c r="AZ57" s="153"/>
      <c r="BA57" s="153"/>
      <c r="BB57" s="153"/>
      <c r="BC57" s="153"/>
      <c r="BD57" s="153"/>
      <c r="BE57" s="153"/>
      <c r="BF57" s="153"/>
      <c r="BG57" s="153"/>
      <c r="BH57" s="153"/>
      <c r="BI57" s="153"/>
      <c r="BJ57" s="153"/>
      <c r="BK57" s="153"/>
    </row>
    <row r="58" spans="1:63" x14ac:dyDescent="0.25">
      <c r="A58" s="155" t="s">
        <v>276</v>
      </c>
      <c r="B58" s="152">
        <f t="shared" ref="B58:Q58" si="11">SUM(B37:B57)</f>
        <v>0</v>
      </c>
      <c r="C58" s="152">
        <f t="shared" si="11"/>
        <v>0</v>
      </c>
      <c r="D58" s="152">
        <f t="shared" si="11"/>
        <v>0</v>
      </c>
      <c r="E58" s="203">
        <f t="shared" si="11"/>
        <v>0</v>
      </c>
      <c r="F58" s="152">
        <f t="shared" si="11"/>
        <v>0</v>
      </c>
      <c r="G58" s="152">
        <f t="shared" si="11"/>
        <v>0</v>
      </c>
      <c r="H58" s="152">
        <f t="shared" si="11"/>
        <v>0</v>
      </c>
      <c r="I58" s="203">
        <f t="shared" si="11"/>
        <v>0</v>
      </c>
      <c r="J58" s="152">
        <f t="shared" si="11"/>
        <v>0</v>
      </c>
      <c r="K58" s="152">
        <f t="shared" si="11"/>
        <v>0</v>
      </c>
      <c r="L58" s="152">
        <f t="shared" si="11"/>
        <v>0</v>
      </c>
      <c r="M58" s="203">
        <f t="shared" si="11"/>
        <v>0</v>
      </c>
      <c r="N58" s="152">
        <f t="shared" si="11"/>
        <v>0</v>
      </c>
      <c r="O58" s="152">
        <f t="shared" si="11"/>
        <v>0</v>
      </c>
      <c r="P58" s="152">
        <f t="shared" si="11"/>
        <v>0</v>
      </c>
      <c r="Q58" s="203">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276</v>
      </c>
      <c r="AH58" s="152">
        <f t="shared" ref="AH58:AW58" si="13">SUM(AH37:AH57)</f>
        <v>0</v>
      </c>
      <c r="AI58" s="152">
        <f t="shared" si="13"/>
        <v>0</v>
      </c>
      <c r="AJ58" s="152">
        <f t="shared" si="13"/>
        <v>0</v>
      </c>
      <c r="AK58" s="203">
        <f t="shared" si="13"/>
        <v>0</v>
      </c>
      <c r="AL58" s="152">
        <f t="shared" si="13"/>
        <v>0</v>
      </c>
      <c r="AM58" s="152">
        <f t="shared" si="13"/>
        <v>0</v>
      </c>
      <c r="AN58" s="152">
        <f t="shared" si="13"/>
        <v>0</v>
      </c>
      <c r="AO58" s="203">
        <f t="shared" si="13"/>
        <v>0</v>
      </c>
      <c r="AP58" s="152">
        <f t="shared" si="13"/>
        <v>0</v>
      </c>
      <c r="AQ58" s="152">
        <f t="shared" si="13"/>
        <v>0</v>
      </c>
      <c r="AR58" s="152">
        <f t="shared" si="13"/>
        <v>0</v>
      </c>
      <c r="AS58" s="203">
        <f t="shared" si="13"/>
        <v>0</v>
      </c>
      <c r="AT58" s="152">
        <f t="shared" si="13"/>
        <v>0</v>
      </c>
      <c r="AU58" s="152">
        <f t="shared" si="13"/>
        <v>0</v>
      </c>
      <c r="AV58" s="152">
        <f t="shared" si="13"/>
        <v>0</v>
      </c>
      <c r="AW58" s="203">
        <f t="shared" si="13"/>
        <v>0</v>
      </c>
      <c r="AX58" s="194">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45"/>
  <sheetViews>
    <sheetView topLeftCell="A13" zoomScale="90" zoomScaleNormal="90" workbookViewId="0">
      <selection activeCell="B21" sqref="B21"/>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09" t="s">
        <v>135</v>
      </c>
      <c r="B1" s="710"/>
    </row>
    <row r="2" spans="1:2" ht="25.5" customHeight="1" x14ac:dyDescent="0.25">
      <c r="A2" s="711" t="s">
        <v>277</v>
      </c>
      <c r="B2" s="712"/>
    </row>
    <row r="3" spans="1:2" x14ac:dyDescent="0.25">
      <c r="A3" s="199" t="s">
        <v>278</v>
      </c>
      <c r="B3" s="136" t="s">
        <v>279</v>
      </c>
    </row>
    <row r="4" spans="1:2" x14ac:dyDescent="0.25">
      <c r="A4" s="200" t="s">
        <v>9</v>
      </c>
      <c r="B4" s="143" t="s">
        <v>280</v>
      </c>
    </row>
    <row r="5" spans="1:2" ht="105" x14ac:dyDescent="0.25">
      <c r="A5" s="200" t="s">
        <v>10</v>
      </c>
      <c r="B5" s="204" t="s">
        <v>281</v>
      </c>
    </row>
    <row r="6" spans="1:2" x14ac:dyDescent="0.25">
      <c r="A6" s="200" t="s">
        <v>15</v>
      </c>
      <c r="B6" s="713" t="s">
        <v>282</v>
      </c>
    </row>
    <row r="7" spans="1:2" x14ac:dyDescent="0.25">
      <c r="A7" s="200" t="s">
        <v>17</v>
      </c>
      <c r="B7" s="714"/>
    </row>
    <row r="8" spans="1:2" x14ac:dyDescent="0.25">
      <c r="A8" s="200" t="s">
        <v>19</v>
      </c>
      <c r="B8" s="714"/>
    </row>
    <row r="9" spans="1:2" x14ac:dyDescent="0.25">
      <c r="A9" s="200" t="s">
        <v>283</v>
      </c>
      <c r="B9" s="715"/>
    </row>
    <row r="10" spans="1:2" ht="30" x14ac:dyDescent="0.25">
      <c r="A10" s="200" t="s">
        <v>7</v>
      </c>
      <c r="B10" s="137" t="s">
        <v>284</v>
      </c>
    </row>
    <row r="11" spans="1:2" ht="45" x14ac:dyDescent="0.25">
      <c r="A11" s="200" t="s">
        <v>27</v>
      </c>
      <c r="B11" s="137" t="s">
        <v>285</v>
      </c>
    </row>
    <row r="12" spans="1:2" ht="60" x14ac:dyDescent="0.25">
      <c r="A12" s="200" t="s">
        <v>26</v>
      </c>
      <c r="B12" s="138" t="s">
        <v>286</v>
      </c>
    </row>
    <row r="13" spans="1:2" ht="30" x14ac:dyDescent="0.25">
      <c r="A13" s="200" t="s">
        <v>287</v>
      </c>
      <c r="B13" s="138" t="s">
        <v>288</v>
      </c>
    </row>
    <row r="14" spans="1:2" ht="45" x14ac:dyDescent="0.25">
      <c r="A14" s="200" t="s">
        <v>289</v>
      </c>
      <c r="B14" s="138" t="s">
        <v>290</v>
      </c>
    </row>
    <row r="15" spans="1:2" ht="72" customHeight="1" x14ac:dyDescent="0.25">
      <c r="A15" s="201" t="s">
        <v>291</v>
      </c>
      <c r="B15" s="139" t="s">
        <v>292</v>
      </c>
    </row>
    <row r="16" spans="1:2" ht="194.25" x14ac:dyDescent="0.25">
      <c r="A16" s="201" t="s">
        <v>293</v>
      </c>
      <c r="B16" s="140" t="s">
        <v>294</v>
      </c>
    </row>
    <row r="17" spans="1:2" ht="25.5" customHeight="1" x14ac:dyDescent="0.25">
      <c r="A17" s="711" t="s">
        <v>295</v>
      </c>
      <c r="B17" s="712"/>
    </row>
    <row r="18" spans="1:2" x14ac:dyDescent="0.25">
      <c r="A18" s="199" t="s">
        <v>278</v>
      </c>
      <c r="B18" s="136" t="s">
        <v>279</v>
      </c>
    </row>
    <row r="19" spans="1:2" x14ac:dyDescent="0.25">
      <c r="A19" s="200" t="s">
        <v>9</v>
      </c>
      <c r="B19" s="143" t="s">
        <v>280</v>
      </c>
    </row>
    <row r="20" spans="1:2" ht="105" x14ac:dyDescent="0.25">
      <c r="A20" s="200" t="s">
        <v>10</v>
      </c>
      <c r="B20" s="142" t="s">
        <v>296</v>
      </c>
    </row>
    <row r="21" spans="1:2" ht="30" x14ac:dyDescent="0.25">
      <c r="A21" s="200" t="s">
        <v>297</v>
      </c>
      <c r="B21" s="138" t="s">
        <v>298</v>
      </c>
    </row>
    <row r="22" spans="1:2" ht="45" x14ac:dyDescent="0.25">
      <c r="A22" s="200" t="s">
        <v>299</v>
      </c>
      <c r="B22" s="138" t="s">
        <v>300</v>
      </c>
    </row>
    <row r="23" spans="1:2" ht="75" x14ac:dyDescent="0.25">
      <c r="A23" s="200" t="s">
        <v>301</v>
      </c>
      <c r="B23" s="138" t="s">
        <v>302</v>
      </c>
    </row>
    <row r="24" spans="1:2" ht="30" x14ac:dyDescent="0.25">
      <c r="A24" s="200" t="s">
        <v>303</v>
      </c>
      <c r="B24" s="138" t="s">
        <v>304</v>
      </c>
    </row>
    <row r="25" spans="1:2" x14ac:dyDescent="0.25">
      <c r="A25" s="200" t="s">
        <v>305</v>
      </c>
      <c r="B25" s="138" t="s">
        <v>306</v>
      </c>
    </row>
    <row r="26" spans="1:2" ht="45.95" customHeight="1" x14ac:dyDescent="0.25">
      <c r="A26" s="200" t="s">
        <v>307</v>
      </c>
      <c r="B26" s="141" t="s">
        <v>308</v>
      </c>
    </row>
    <row r="27" spans="1:2" ht="75" x14ac:dyDescent="0.25">
      <c r="A27" s="200" t="s">
        <v>148</v>
      </c>
      <c r="B27" s="141" t="s">
        <v>309</v>
      </c>
    </row>
    <row r="28" spans="1:2" ht="45" x14ac:dyDescent="0.25">
      <c r="A28" s="200" t="s">
        <v>310</v>
      </c>
      <c r="B28" s="141" t="s">
        <v>311</v>
      </c>
    </row>
    <row r="29" spans="1:2" ht="45" x14ac:dyDescent="0.25">
      <c r="A29" s="200" t="s">
        <v>312</v>
      </c>
      <c r="B29" s="141" t="s">
        <v>313</v>
      </c>
    </row>
    <row r="30" spans="1:2" ht="45" x14ac:dyDescent="0.25">
      <c r="A30" s="200" t="s">
        <v>314</v>
      </c>
      <c r="B30" s="141" t="s">
        <v>315</v>
      </c>
    </row>
    <row r="31" spans="1:2" ht="144" customHeight="1" x14ac:dyDescent="0.25">
      <c r="A31" s="200" t="s">
        <v>316</v>
      </c>
      <c r="B31" s="141" t="s">
        <v>317</v>
      </c>
    </row>
    <row r="32" spans="1:2" ht="30" x14ac:dyDescent="0.25">
      <c r="A32" s="200" t="s">
        <v>318</v>
      </c>
      <c r="B32" s="141" t="s">
        <v>319</v>
      </c>
    </row>
    <row r="33" spans="1:2" ht="30" x14ac:dyDescent="0.25">
      <c r="A33" s="200" t="s">
        <v>320</v>
      </c>
      <c r="B33" s="141" t="s">
        <v>321</v>
      </c>
    </row>
    <row r="34" spans="1:2" ht="30" x14ac:dyDescent="0.25">
      <c r="A34" s="200" t="s">
        <v>322</v>
      </c>
      <c r="B34" s="141" t="s">
        <v>323</v>
      </c>
    </row>
    <row r="35" spans="1:2" ht="30" x14ac:dyDescent="0.25">
      <c r="A35" s="200" t="s">
        <v>324</v>
      </c>
      <c r="B35" s="141" t="s">
        <v>325</v>
      </c>
    </row>
    <row r="36" spans="1:2" ht="75" x14ac:dyDescent="0.25">
      <c r="A36" s="200" t="s">
        <v>326</v>
      </c>
      <c r="B36" s="141" t="s">
        <v>327</v>
      </c>
    </row>
    <row r="37" spans="1:2" x14ac:dyDescent="0.25">
      <c r="A37" s="200" t="s">
        <v>138</v>
      </c>
      <c r="B37" s="141" t="s">
        <v>328</v>
      </c>
    </row>
    <row r="38" spans="1:2" ht="30" x14ac:dyDescent="0.25">
      <c r="A38" s="200" t="s">
        <v>329</v>
      </c>
      <c r="B38" s="141" t="s">
        <v>330</v>
      </c>
    </row>
    <row r="39" spans="1:2" ht="45" x14ac:dyDescent="0.25">
      <c r="A39" s="200" t="s">
        <v>331</v>
      </c>
      <c r="B39" s="141" t="s">
        <v>332</v>
      </c>
    </row>
    <row r="40" spans="1:2" ht="28.5" x14ac:dyDescent="0.25">
      <c r="A40" s="201" t="s">
        <v>141</v>
      </c>
      <c r="B40" s="141" t="s">
        <v>333</v>
      </c>
    </row>
    <row r="41" spans="1:2" ht="25.5" customHeight="1" x14ac:dyDescent="0.25">
      <c r="A41" s="711" t="s">
        <v>334</v>
      </c>
      <c r="B41" s="712"/>
    </row>
    <row r="42" spans="1:2" x14ac:dyDescent="0.25">
      <c r="A42" s="709" t="s">
        <v>335</v>
      </c>
      <c r="B42" s="710"/>
    </row>
    <row r="43" spans="1:2" ht="72" customHeight="1" x14ac:dyDescent="0.25">
      <c r="A43" s="707" t="s">
        <v>336</v>
      </c>
      <c r="B43" s="708"/>
    </row>
    <row r="44" spans="1:2" ht="30" x14ac:dyDescent="0.25">
      <c r="A44" s="200" t="s">
        <v>312</v>
      </c>
      <c r="B44" s="141" t="s">
        <v>337</v>
      </c>
    </row>
    <row r="45" spans="1:2" ht="45" x14ac:dyDescent="0.25">
      <c r="A45" s="201" t="s">
        <v>338</v>
      </c>
      <c r="B45" s="141" t="s">
        <v>339</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6"/>
  <sheetViews>
    <sheetView topLeftCell="A12"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340</v>
      </c>
      <c r="B1" s="122" t="s">
        <v>341</v>
      </c>
      <c r="C1" s="122" t="s">
        <v>342</v>
      </c>
      <c r="D1" s="122" t="s">
        <v>343</v>
      </c>
      <c r="E1" s="122" t="s">
        <v>314</v>
      </c>
      <c r="F1" s="122" t="s">
        <v>344</v>
      </c>
      <c r="G1" s="122" t="s">
        <v>345</v>
      </c>
      <c r="H1" s="122" t="s">
        <v>239</v>
      </c>
      <c r="I1" s="122" t="s">
        <v>305</v>
      </c>
    </row>
    <row r="2" spans="1:9" s="123" customFormat="1" x14ac:dyDescent="0.25">
      <c r="A2" s="124" t="s">
        <v>346</v>
      </c>
      <c r="B2" s="117" t="s">
        <v>347</v>
      </c>
      <c r="C2" s="124" t="s">
        <v>348</v>
      </c>
      <c r="D2" s="125" t="s">
        <v>349</v>
      </c>
      <c r="E2" s="118" t="s">
        <v>350</v>
      </c>
      <c r="F2" s="126" t="s">
        <v>351</v>
      </c>
      <c r="G2" s="127" t="s">
        <v>352</v>
      </c>
      <c r="H2" s="127" t="s">
        <v>353</v>
      </c>
      <c r="I2" s="126" t="s">
        <v>354</v>
      </c>
    </row>
    <row r="3" spans="1:9" x14ac:dyDescent="0.25">
      <c r="A3" s="124" t="s">
        <v>355</v>
      </c>
      <c r="B3" s="117" t="s">
        <v>356</v>
      </c>
      <c r="C3" s="124" t="s">
        <v>357</v>
      </c>
      <c r="D3" s="128" t="s">
        <v>358</v>
      </c>
      <c r="E3" s="118" t="s">
        <v>359</v>
      </c>
      <c r="F3" s="126" t="s">
        <v>360</v>
      </c>
      <c r="G3" s="127" t="s">
        <v>361</v>
      </c>
      <c r="H3" s="127" t="s">
        <v>248</v>
      </c>
      <c r="I3" s="126" t="s">
        <v>362</v>
      </c>
    </row>
    <row r="4" spans="1:9" x14ac:dyDescent="0.25">
      <c r="A4" s="124" t="s">
        <v>363</v>
      </c>
      <c r="B4" s="117" t="s">
        <v>364</v>
      </c>
      <c r="C4" s="124" t="s">
        <v>365</v>
      </c>
      <c r="D4" s="128" t="s">
        <v>366</v>
      </c>
      <c r="E4" s="118" t="s">
        <v>367</v>
      </c>
      <c r="F4" s="126" t="s">
        <v>368</v>
      </c>
      <c r="G4" s="127" t="s">
        <v>369</v>
      </c>
      <c r="H4" s="127" t="s">
        <v>243</v>
      </c>
      <c r="I4" s="126" t="s">
        <v>370</v>
      </c>
    </row>
    <row r="5" spans="1:9" x14ac:dyDescent="0.25">
      <c r="A5" s="124" t="s">
        <v>371</v>
      </c>
      <c r="B5" s="117" t="s">
        <v>372</v>
      </c>
      <c r="C5" s="124" t="s">
        <v>373</v>
      </c>
      <c r="D5" s="128" t="s">
        <v>374</v>
      </c>
      <c r="E5" s="118" t="s">
        <v>375</v>
      </c>
      <c r="F5" s="126" t="s">
        <v>376</v>
      </c>
      <c r="G5" s="127" t="s">
        <v>377</v>
      </c>
      <c r="H5" s="127" t="s">
        <v>244</v>
      </c>
      <c r="I5" s="126" t="s">
        <v>378</v>
      </c>
    </row>
    <row r="6" spans="1:9" ht="30" x14ac:dyDescent="0.25">
      <c r="A6" s="124" t="s">
        <v>379</v>
      </c>
      <c r="B6" s="117" t="s">
        <v>380</v>
      </c>
      <c r="C6" s="124" t="s">
        <v>381</v>
      </c>
      <c r="D6" s="128" t="s">
        <v>382</v>
      </c>
      <c r="E6" s="118" t="s">
        <v>383</v>
      </c>
      <c r="G6" s="127" t="s">
        <v>384</v>
      </c>
      <c r="H6" s="127" t="s">
        <v>245</v>
      </c>
      <c r="I6" s="126" t="s">
        <v>385</v>
      </c>
    </row>
    <row r="7" spans="1:9" ht="30" x14ac:dyDescent="0.25">
      <c r="B7" s="117" t="s">
        <v>386</v>
      </c>
      <c r="C7" s="124" t="s">
        <v>387</v>
      </c>
      <c r="D7" s="128" t="s">
        <v>388</v>
      </c>
      <c r="E7" s="126" t="s">
        <v>389</v>
      </c>
      <c r="G7" s="118" t="s">
        <v>254</v>
      </c>
      <c r="H7" s="127" t="s">
        <v>246</v>
      </c>
      <c r="I7" s="126" t="s">
        <v>390</v>
      </c>
    </row>
    <row r="8" spans="1:9" ht="30" x14ac:dyDescent="0.25">
      <c r="A8" s="129"/>
      <c r="B8" s="117" t="s">
        <v>391</v>
      </c>
      <c r="C8" s="124" t="s">
        <v>392</v>
      </c>
      <c r="D8" s="128" t="s">
        <v>393</v>
      </c>
      <c r="E8" s="126" t="s">
        <v>394</v>
      </c>
      <c r="I8" s="126" t="s">
        <v>395</v>
      </c>
    </row>
    <row r="9" spans="1:9" ht="32.1" customHeight="1" x14ac:dyDescent="0.25">
      <c r="A9" s="129"/>
      <c r="B9" s="117" t="s">
        <v>396</v>
      </c>
      <c r="C9" s="124" t="s">
        <v>397</v>
      </c>
      <c r="D9" s="128" t="s">
        <v>398</v>
      </c>
      <c r="E9" s="126" t="s">
        <v>399</v>
      </c>
      <c r="I9" s="126" t="s">
        <v>400</v>
      </c>
    </row>
    <row r="10" spans="1:9" x14ac:dyDescent="0.25">
      <c r="A10" s="129"/>
      <c r="B10" s="117" t="s">
        <v>401</v>
      </c>
      <c r="C10" s="124" t="s">
        <v>402</v>
      </c>
      <c r="D10" s="128" t="s">
        <v>403</v>
      </c>
      <c r="E10" s="126" t="s">
        <v>404</v>
      </c>
      <c r="I10" s="126" t="s">
        <v>405</v>
      </c>
    </row>
    <row r="11" spans="1:9" x14ac:dyDescent="0.25">
      <c r="A11" s="129"/>
      <c r="B11" s="117" t="s">
        <v>406</v>
      </c>
      <c r="C11" s="124" t="s">
        <v>407</v>
      </c>
      <c r="D11" s="128" t="s">
        <v>408</v>
      </c>
      <c r="E11" s="126" t="s">
        <v>409</v>
      </c>
      <c r="I11" s="126" t="s">
        <v>410</v>
      </c>
    </row>
    <row r="12" spans="1:9" ht="30" x14ac:dyDescent="0.25">
      <c r="A12" s="129"/>
      <c r="B12" s="117" t="s">
        <v>411</v>
      </c>
      <c r="C12" s="124" t="s">
        <v>412</v>
      </c>
      <c r="D12" s="128" t="s">
        <v>413</v>
      </c>
      <c r="E12" s="126" t="s">
        <v>414</v>
      </c>
      <c r="I12" s="126" t="s">
        <v>415</v>
      </c>
    </row>
    <row r="13" spans="1:9" x14ac:dyDescent="0.25">
      <c r="A13" s="129"/>
      <c r="B13" s="228" t="s">
        <v>416</v>
      </c>
      <c r="D13" s="128" t="s">
        <v>417</v>
      </c>
      <c r="E13" s="126" t="s">
        <v>418</v>
      </c>
      <c r="I13" s="126" t="s">
        <v>419</v>
      </c>
    </row>
    <row r="14" spans="1:9" x14ac:dyDescent="0.25">
      <c r="A14" s="129"/>
      <c r="B14" s="117" t="s">
        <v>420</v>
      </c>
      <c r="C14" s="129"/>
      <c r="D14" s="128" t="s">
        <v>421</v>
      </c>
      <c r="E14" s="126" t="s">
        <v>422</v>
      </c>
    </row>
    <row r="15" spans="1:9" x14ac:dyDescent="0.25">
      <c r="A15" s="129"/>
      <c r="B15" s="117" t="s">
        <v>423</v>
      </c>
      <c r="C15" s="129"/>
      <c r="D15" s="128" t="s">
        <v>424</v>
      </c>
      <c r="E15" s="126" t="s">
        <v>425</v>
      </c>
    </row>
    <row r="16" spans="1:9" x14ac:dyDescent="0.25">
      <c r="A16" s="129"/>
      <c r="B16" s="117" t="s">
        <v>426</v>
      </c>
      <c r="C16" s="129"/>
      <c r="D16" s="128" t="s">
        <v>427</v>
      </c>
      <c r="E16" s="130"/>
    </row>
    <row r="17" spans="1:5" x14ac:dyDescent="0.25">
      <c r="A17" s="129"/>
      <c r="B17" s="117" t="s">
        <v>428</v>
      </c>
      <c r="C17" s="129"/>
      <c r="D17" s="128" t="s">
        <v>429</v>
      </c>
      <c r="E17" s="130"/>
    </row>
    <row r="18" spans="1:5" x14ac:dyDescent="0.25">
      <c r="A18" s="129"/>
      <c r="B18" s="117" t="s">
        <v>430</v>
      </c>
      <c r="C18" s="129"/>
      <c r="D18" s="128" t="s">
        <v>431</v>
      </c>
      <c r="E18" s="130"/>
    </row>
    <row r="19" spans="1:5" x14ac:dyDescent="0.25">
      <c r="A19" s="129"/>
      <c r="B19" s="117" t="s">
        <v>432</v>
      </c>
      <c r="C19" s="129"/>
      <c r="D19" s="128" t="s">
        <v>433</v>
      </c>
      <c r="E19" s="130"/>
    </row>
    <row r="20" spans="1:5" x14ac:dyDescent="0.25">
      <c r="A20" s="129"/>
      <c r="B20" s="117" t="s">
        <v>434</v>
      </c>
      <c r="C20" s="129"/>
      <c r="D20" s="128" t="s">
        <v>435</v>
      </c>
      <c r="E20" s="130"/>
    </row>
    <row r="21" spans="1:5" x14ac:dyDescent="0.25">
      <c r="B21" s="117" t="s">
        <v>436</v>
      </c>
      <c r="D21" s="128" t="s">
        <v>437</v>
      </c>
      <c r="E21" s="130"/>
    </row>
    <row r="22" spans="1:5" x14ac:dyDescent="0.25">
      <c r="B22" s="117" t="s">
        <v>438</v>
      </c>
      <c r="D22" s="128" t="s">
        <v>439</v>
      </c>
      <c r="E22" s="130"/>
    </row>
    <row r="23" spans="1:5" x14ac:dyDescent="0.25">
      <c r="B23" s="117" t="s">
        <v>440</v>
      </c>
      <c r="D23" s="128" t="s">
        <v>441</v>
      </c>
      <c r="E23" s="130"/>
    </row>
    <row r="24" spans="1:5" x14ac:dyDescent="0.25">
      <c r="D24" s="131" t="s">
        <v>442</v>
      </c>
      <c r="E24" s="131" t="s">
        <v>443</v>
      </c>
    </row>
    <row r="25" spans="1:5" x14ac:dyDescent="0.25">
      <c r="D25" s="132" t="s">
        <v>444</v>
      </c>
      <c r="E25" s="126" t="s">
        <v>445</v>
      </c>
    </row>
    <row r="26" spans="1:5" x14ac:dyDescent="0.25">
      <c r="D26" s="132" t="s">
        <v>446</v>
      </c>
      <c r="E26" s="126" t="s">
        <v>447</v>
      </c>
    </row>
    <row r="27" spans="1:5" x14ac:dyDescent="0.25">
      <c r="D27" s="716" t="s">
        <v>448</v>
      </c>
      <c r="E27" s="126" t="s">
        <v>449</v>
      </c>
    </row>
    <row r="28" spans="1:5" x14ac:dyDescent="0.25">
      <c r="D28" s="717"/>
      <c r="E28" s="126" t="s">
        <v>450</v>
      </c>
    </row>
    <row r="29" spans="1:5" x14ac:dyDescent="0.25">
      <c r="D29" s="717"/>
      <c r="E29" s="126" t="s">
        <v>451</v>
      </c>
    </row>
    <row r="30" spans="1:5" x14ac:dyDescent="0.25">
      <c r="D30" s="718"/>
      <c r="E30" s="126" t="s">
        <v>452</v>
      </c>
    </row>
    <row r="31" spans="1:5" x14ac:dyDescent="0.25">
      <c r="D31" s="132" t="s">
        <v>453</v>
      </c>
      <c r="E31" s="126" t="s">
        <v>454</v>
      </c>
    </row>
    <row r="32" spans="1:5" x14ac:dyDescent="0.25">
      <c r="D32" s="132" t="s">
        <v>455</v>
      </c>
      <c r="E32" s="126" t="s">
        <v>456</v>
      </c>
    </row>
    <row r="33" spans="4:5" x14ac:dyDescent="0.25">
      <c r="D33" s="132" t="s">
        <v>457</v>
      </c>
      <c r="E33" s="126" t="s">
        <v>458</v>
      </c>
    </row>
    <row r="34" spans="4:5" x14ac:dyDescent="0.25">
      <c r="D34" s="132" t="s">
        <v>459</v>
      </c>
      <c r="E34" s="126" t="s">
        <v>460</v>
      </c>
    </row>
    <row r="35" spans="4:5" x14ac:dyDescent="0.25">
      <c r="D35" s="132" t="s">
        <v>461</v>
      </c>
      <c r="E35" s="126" t="s">
        <v>462</v>
      </c>
    </row>
    <row r="36" spans="4:5" x14ac:dyDescent="0.25">
      <c r="D36" s="132" t="s">
        <v>463</v>
      </c>
      <c r="E36" s="126" t="s">
        <v>464</v>
      </c>
    </row>
    <row r="37" spans="4:5" x14ac:dyDescent="0.25">
      <c r="D37" s="132" t="s">
        <v>465</v>
      </c>
      <c r="E37" s="126" t="s">
        <v>466</v>
      </c>
    </row>
    <row r="38" spans="4:5" x14ac:dyDescent="0.25">
      <c r="D38" s="132" t="s">
        <v>467</v>
      </c>
      <c r="E38" s="126" t="s">
        <v>468</v>
      </c>
    </row>
    <row r="39" spans="4:5" x14ac:dyDescent="0.25">
      <c r="D39" s="133" t="s">
        <v>469</v>
      </c>
      <c r="E39" s="126" t="s">
        <v>470</v>
      </c>
    </row>
    <row r="40" spans="4:5" x14ac:dyDescent="0.25">
      <c r="D40" s="133" t="s">
        <v>471</v>
      </c>
      <c r="E40" s="126" t="s">
        <v>472</v>
      </c>
    </row>
    <row r="41" spans="4:5" x14ac:dyDescent="0.25">
      <c r="D41" s="132" t="s">
        <v>473</v>
      </c>
      <c r="E41" s="126" t="s">
        <v>474</v>
      </c>
    </row>
    <row r="42" spans="4:5" x14ac:dyDescent="0.25">
      <c r="D42" s="132" t="s">
        <v>475</v>
      </c>
      <c r="E42" s="126" t="s">
        <v>476</v>
      </c>
    </row>
    <row r="43" spans="4:5" x14ac:dyDescent="0.25">
      <c r="D43" s="133" t="s">
        <v>477</v>
      </c>
      <c r="E43" s="126" t="s">
        <v>478</v>
      </c>
    </row>
    <row r="44" spans="4:5" x14ac:dyDescent="0.25">
      <c r="D44" s="134" t="s">
        <v>479</v>
      </c>
      <c r="E44" s="126" t="s">
        <v>480</v>
      </c>
    </row>
    <row r="45" spans="4:5" x14ac:dyDescent="0.25">
      <c r="D45" s="128" t="s">
        <v>481</v>
      </c>
      <c r="E45" s="126" t="s">
        <v>482</v>
      </c>
    </row>
    <row r="46" spans="4:5" x14ac:dyDescent="0.25">
      <c r="D46" s="128" t="s">
        <v>483</v>
      </c>
      <c r="E46" s="126" t="s">
        <v>484</v>
      </c>
    </row>
    <row r="47" spans="4:5" x14ac:dyDescent="0.25">
      <c r="D47" s="128" t="s">
        <v>485</v>
      </c>
      <c r="E47" s="126" t="s">
        <v>486</v>
      </c>
    </row>
    <row r="48" spans="4:5" x14ac:dyDescent="0.25">
      <c r="D48" s="128" t="s">
        <v>487</v>
      </c>
      <c r="E48" s="126" t="s">
        <v>488</v>
      </c>
    </row>
    <row r="49" spans="4:4" x14ac:dyDescent="0.25">
      <c r="D49" s="131" t="s">
        <v>489</v>
      </c>
    </row>
    <row r="50" spans="4:4" x14ac:dyDescent="0.25">
      <c r="D50" s="128" t="s">
        <v>490</v>
      </c>
    </row>
    <row r="51" spans="4:4" x14ac:dyDescent="0.25">
      <c r="D51" s="128" t="s">
        <v>491</v>
      </c>
    </row>
    <row r="52" spans="4:4" x14ac:dyDescent="0.25">
      <c r="D52" s="131" t="s">
        <v>492</v>
      </c>
    </row>
    <row r="53" spans="4:4" x14ac:dyDescent="0.25">
      <c r="D53" s="134" t="s">
        <v>493</v>
      </c>
    </row>
    <row r="54" spans="4:4" x14ac:dyDescent="0.25">
      <c r="D54" s="134" t="s">
        <v>494</v>
      </c>
    </row>
    <row r="55" spans="4:4" x14ac:dyDescent="0.25">
      <c r="D55" s="134" t="s">
        <v>495</v>
      </c>
    </row>
    <row r="56" spans="4:4" x14ac:dyDescent="0.25">
      <c r="D56" s="134" t="s">
        <v>496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5" ma:contentTypeDescription="Crear nuevo documento." ma:contentTypeScope="" ma:versionID="0ba34e3fb48f0e43c43308b2f70e37c3">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ce2432abf859f0d1527ed708a1edd4f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2.xml><?xml version="1.0" encoding="utf-8"?>
<ds:datastoreItem xmlns:ds="http://schemas.openxmlformats.org/officeDocument/2006/customXml" ds:itemID="{BA566B24-BA8C-4CD6-BB03-B483FB305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 1 PA proyecto</vt:lpstr>
      <vt:lpstr>Meta 4 PA proyecto</vt:lpstr>
      <vt:lpstr>Meta 5 PA proyecto</vt:lpstr>
      <vt:lpstr>Meta 1..n</vt:lpstr>
      <vt:lpstr>Meta 6 PA proyecto</vt:lpstr>
      <vt:lpstr>Indicadores PA</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cp:lastModifiedBy>
  <cp:revision/>
  <dcterms:created xsi:type="dcterms:W3CDTF">2011-04-26T22:16:52Z</dcterms:created>
  <dcterms:modified xsi:type="dcterms:W3CDTF">2023-04-14T13:51:48Z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