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ecretariadistritald-my.sharepoint.com/personal/jvilla_sdmujer_gov_co/Documents/7738/planes de acción/"/>
    </mc:Choice>
  </mc:AlternateContent>
  <xr:revisionPtr revIDLastSave="0" documentId="8_{C34957AE-D903-4153-94D3-4CC84C46BE25}" xr6:coauthVersionLast="47" xr6:coauthVersionMax="47" xr10:uidLastSave="{00000000-0000-0000-0000-000000000000}"/>
  <bookViews>
    <workbookView xWindow="-108" yWindow="-108" windowWidth="23256" windowHeight="12456"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proyecto'!$A$1:$AD$57</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 i="47" l="1"/>
  <c r="Z24" i="40"/>
  <c r="AU19" i="50" l="1"/>
  <c r="AU18" i="50"/>
  <c r="AU17" i="50"/>
  <c r="AF42" i="47"/>
  <c r="AF40" i="47"/>
  <c r="AF38" i="47"/>
  <c r="AF34" i="47"/>
  <c r="AF44" i="49"/>
  <c r="AF42" i="49"/>
  <c r="AF40" i="49"/>
  <c r="AF38" i="49"/>
  <c r="AF34" i="49"/>
  <c r="AF42" i="48"/>
  <c r="AF40" i="48"/>
  <c r="AF38" i="48"/>
  <c r="AF34" i="48"/>
  <c r="AE55" i="40"/>
  <c r="AE36" i="40"/>
  <c r="AU14" i="50"/>
  <c r="AV14" i="50"/>
  <c r="AU15" i="50"/>
  <c r="AV15" i="50" s="1"/>
  <c r="AV18" i="50"/>
  <c r="AE51" i="40"/>
  <c r="AE46" i="40"/>
  <c r="AE43" i="40"/>
  <c r="AE41" i="40"/>
  <c r="P44" i="40"/>
  <c r="P53" i="40"/>
  <c r="P48" i="40"/>
  <c r="P56" i="40"/>
  <c r="AV19" i="50"/>
  <c r="AV17" i="50"/>
  <c r="E25" i="47"/>
  <c r="E25" i="49"/>
  <c r="E25" i="48"/>
  <c r="O25" i="48"/>
  <c r="AC23" i="47"/>
  <c r="AC23" i="49"/>
  <c r="AC23" i="48"/>
  <c r="AC23" i="40"/>
  <c r="AU13" i="50"/>
  <c r="AV13" i="50" s="1"/>
  <c r="AU16" i="50"/>
  <c r="AV16" i="50"/>
  <c r="AU20" i="50"/>
  <c r="AV20" i="50"/>
  <c r="AU21" i="50"/>
  <c r="AV21" i="50"/>
  <c r="AU22" i="50"/>
  <c r="AV22" i="50"/>
  <c r="Q22" i="40"/>
  <c r="AB24" i="47"/>
  <c r="AC24" i="47"/>
  <c r="AB24" i="49"/>
  <c r="AC24" i="49" s="1"/>
  <c r="AB24" i="48"/>
  <c r="F24" i="47"/>
  <c r="D24" i="47"/>
  <c r="O24" i="47" s="1"/>
  <c r="F24" i="49"/>
  <c r="D24" i="49"/>
  <c r="O24" i="49"/>
  <c r="F24" i="48"/>
  <c r="O24" i="48" s="1"/>
  <c r="P25" i="48" s="1"/>
  <c r="D24" i="48"/>
  <c r="F24" i="40"/>
  <c r="D24" i="40"/>
  <c r="Q22" i="47"/>
  <c r="AC22" i="47" s="1"/>
  <c r="AD23" i="47" s="1"/>
  <c r="U22" i="47"/>
  <c r="U22" i="40"/>
  <c r="AC22" i="40"/>
  <c r="AD23" i="40"/>
  <c r="T22" i="48"/>
  <c r="AC22" i="48" s="1"/>
  <c r="AD23" i="48" s="1"/>
  <c r="O25" i="47"/>
  <c r="P45" i="49"/>
  <c r="P44" i="49"/>
  <c r="P43" i="49"/>
  <c r="P42" i="49"/>
  <c r="P41" i="49"/>
  <c r="P40" i="49"/>
  <c r="P39" i="49"/>
  <c r="P38" i="49"/>
  <c r="P30" i="49"/>
  <c r="A30" i="49"/>
  <c r="A34" i="49" s="1"/>
  <c r="AC25" i="49"/>
  <c r="AD25" i="49" s="1"/>
  <c r="O25" i="49"/>
  <c r="AC22" i="49"/>
  <c r="AD23" i="49" s="1"/>
  <c r="O23" i="49"/>
  <c r="P23" i="49" s="1"/>
  <c r="O22" i="49"/>
  <c r="P43" i="48"/>
  <c r="P42" i="48"/>
  <c r="P41" i="48"/>
  <c r="P40" i="48"/>
  <c r="P39" i="48"/>
  <c r="P38" i="48"/>
  <c r="P30" i="48"/>
  <c r="A30" i="48"/>
  <c r="A34" i="48" s="1"/>
  <c r="AC25" i="48"/>
  <c r="AD25" i="48" s="1"/>
  <c r="AC24" i="48"/>
  <c r="O23" i="48"/>
  <c r="P23" i="48" s="1"/>
  <c r="O22" i="48"/>
  <c r="P43" i="47"/>
  <c r="P42" i="47"/>
  <c r="P41" i="47"/>
  <c r="P40" i="47"/>
  <c r="P39" i="47"/>
  <c r="P38" i="47"/>
  <c r="P30" i="47"/>
  <c r="A30" i="47"/>
  <c r="A34" i="47" s="1"/>
  <c r="AC25" i="47"/>
  <c r="AD25" i="47" s="1"/>
  <c r="O23" i="47"/>
  <c r="P23" i="47"/>
  <c r="O22" i="47"/>
  <c r="P46" i="40"/>
  <c r="P51" i="40"/>
  <c r="P55" i="40"/>
  <c r="A30" i="40"/>
  <c r="A34" i="40" s="1"/>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s="1"/>
  <c r="AC24" i="40"/>
  <c r="O25" i="40"/>
  <c r="O24" i="40"/>
  <c r="O22" i="40"/>
  <c r="P43" i="40"/>
  <c r="P42" i="40"/>
  <c r="P41" i="40"/>
  <c r="P40" i="40"/>
  <c r="P39"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O60" i="37" s="1"/>
  <c r="BN40" i="37"/>
  <c r="AA40" i="37"/>
  <c r="Z40" i="37"/>
  <c r="Z60" i="37" s="1"/>
  <c r="BO39" i="37"/>
  <c r="BN39" i="37"/>
  <c r="BN60" i="37"/>
  <c r="AA39" i="37"/>
  <c r="AA60" i="37" s="1"/>
  <c r="Z39" i="37"/>
  <c r="BN12" i="37"/>
  <c r="BO12" i="37"/>
  <c r="BN13" i="37"/>
  <c r="BO13" i="37"/>
  <c r="BN14" i="37"/>
  <c r="BN32" i="37" s="1"/>
  <c r="BO14" i="37"/>
  <c r="BN15" i="37"/>
  <c r="BO15" i="37"/>
  <c r="BO32" i="37" s="1"/>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O11" i="37"/>
  <c r="AA12" i="37"/>
  <c r="AA32" i="37" s="1"/>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32" i="37" s="1"/>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4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<sst xmlns="http://schemas.openxmlformats.org/spreadsheetml/2006/main" count="1522" uniqueCount="537">
  <si>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</si>
  <si>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</si>
  <si>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</si>
  <si>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</si>
  <si>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</si>
  <si>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</si>
  <si>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</si>
  <si>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</si>
  <si>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OCT</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</si>
  <si>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</si>
  <si>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</si>
  <si>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</si>
  <si>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</si>
  <si>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</si>
  <si>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</si>
  <si>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</si>
  <si>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</si>
  <si>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</si>
  <si>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</si>
  <si>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</si>
  <si>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</si>
  <si>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</si>
  <si>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</si>
  <si>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</si>
  <si>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</si>
  <si>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</si>
  <si>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</si>
  <si>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</si>
  <si>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</si>
  <si>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</si>
  <si>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</si>
  <si>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</si>
  <si>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</si>
  <si>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</si>
  <si>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</si>
  <si>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</si>
  <si>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</si>
  <si>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</si>
  <si>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</si>
  <si>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</si>
  <si>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</si>
  <si>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</si>
  <si>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</si>
  <si>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</si>
  <si>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</si>
  <si>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</si>
  <si>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</si>
  <si>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</si>
  <si>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</si>
  <si>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</si>
  <si>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</si>
  <si>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</si>
  <si>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</si>
  <si>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</si>
  <si>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</si>
  <si>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</si>
  <si>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</si>
  <si>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</si>
  <si>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</si>
  <si>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</si>
  <si>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</si>
  <si>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</si>
  <si>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</si>
  <si>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</si>
  <si>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</si>
  <si>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</si>
  <si>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</si>
  <si>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</si>
  <si>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</si>
  <si>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</si>
  <si>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</si>
  <si>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</si>
  <si>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</si>
  <si>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</si>
  <si>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</si>
  <si>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</si>
  <si>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</si>
  <si>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</si>
  <si>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</si>
  <si>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</si>
  <si>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</si>
  <si>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</si>
  <si>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</si>
  <si>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</si>
  <si>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</si>
  <si>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</si>
  <si>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</si>
  <si>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</si>
  <si>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</si>
  <si>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</si>
  <si>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</si>
  <si>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</si>
  <si>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</si>
  <si>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</si>
  <si>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</si>
  <si>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</si>
  <si>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</si>
  <si>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</si>
  <si>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</si>
  <si>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</si>
  <si>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</si>
  <si>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</si>
  <si>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</si>
  <si>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</si>
  <si>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</si>
  <si>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</si>
  <si>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</si>
  <si>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</si>
  <si>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</si>
  <si>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</si>
  <si>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</si>
  <si>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</si>
  <si>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</si>
  <si>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</si>
  <si>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</si>
  <si>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</si>
  <si>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</si>
  <si>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</si>
  <si>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</si>
  <si>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</si>
  <si>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</si>
  <si>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</si>
  <si>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</si>
  <si>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</si>
  <si>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</si>
  <si>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</si>
  <si>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</si>
  <si>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</si>
  <si>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</si>
  <si>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</si>
  <si>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</si>
  <si>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</si>
  <si>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</si>
  <si>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</si>
  <si>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</si>
  <si>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</si>
  <si>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</si>
  <si>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</si>
  <si>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</si>
  <si>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</si>
  <si>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</si>
  <si>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</si>
  <si>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</si>
  <si>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</si>
  <si>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</si>
  <si>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</si>
  <si>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</si>
  <si>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</si>
  <si>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</si>
  <si>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</si>
  <si>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</si>
  <si>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</si>
  <si>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</si>
  <si>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</si>
  <si>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</si>
  <si>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</si>
  <si>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</si>
  <si>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</si>
  <si>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</si>
  <si>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</si>
  <si>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</si>
  <si>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</si>
  <si>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</si>
  <si>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</si>
  <si>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</si>
  <si>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</si>
  <si>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</si>
  <si>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</si>
  <si>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</si>
  <si>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</si>
  <si>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</si>
  <si>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</si>
  <si>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</si>
  <si>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</si>
  <si>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</si>
  <si>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</si>
  <si>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</si>
  <si>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</si>
  <si>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</si>
  <si>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</si>
  <si>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</si>
  <si>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</si>
  <si>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</si>
  <si>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</si>
  <si>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La primera ficha ciudadana es de contexto de la Política Pública de Mujeres y Equidad de Género. Para la elaboración de la segunda ficha se avanzó en la revisión, retroalimentación de los reportes oficiales por parte de los sectores, insumo para la revisión de contenidos de este documento
Se elaboró la segunda ficha ciudadana centrada en el primer objetivo específico de la Política Pública de Mujeres y Equidad de Género - CONPES D.C. 14 de 2020, que busca transversalizar los enfoques de género, de derechos de las mujeres y diferencial en los procesos institucionales de las entidades, dentro de su gestión administrativa y cultura organizacional, así como en su labor misional en el marco de la planeación territorial, social, económica, presupuestal y ambiental de la ciudad rural y urbana.</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</si>
  <si>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</si>
  <si>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</si>
  <si>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</si>
  <si>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La primera ficha ciudadana incluye un contexto de la Política Pública de Actividades Sexuales Pagadas en la que se incorpora información general de su actualización.  Para la elaboración de la segunda ficha se avanzó en la revisión, retroalimentación de los reportes oficiales por parte de los sectores, insumo para la revisión de contenidos de este documento.
La segunda ficha incluye contenido del primer objetivo específico de la Política Pública de Actividades Sexuales Pagadas – CONPES D.C. 11 de 2019, el cual busca reconocer, garantizar y restituir los derechos de las personas que realizan actividades sexuales pagadas, a través del diseño e implementación de una oferta institucional que tenga en cuenta las inequidades que se han normalizado frente a las ASP para fortalecer las capacidades individuales y colectivas de las personas que realizan estas actividades desde los enfoques de Derechos Humanos, género y diferencial.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</si>
  <si>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</si>
  <si>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</si>
  <si>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</si>
  <si>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</si>
  <si>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</si>
  <si>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</si>
  <si>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</si>
  <si>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</si>
  <si>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</si>
  <si>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</si>
  <si>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</si>
  <si>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</si>
  <si>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</si>
  <si>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</si>
  <si>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</si>
  <si>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</si>
  <si>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</si>
  <si>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</si>
  <si>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</si>
  <si>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</si>
  <si>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</si>
  <si>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</si>
  <si>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</si>
  <si>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</si>
  <si>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</si>
  <si>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Coordinar la Unidad Técnica de Apoyo (UTA) de la Comisión Intersectorial de Mujeres </t>
  </si>
  <si>
    <t>Número de Sesiones de la UTA realizadas</t>
  </si>
  <si>
    <t>Formula: Número  de sesiones de UTA realizadas</t>
  </si>
  <si>
    <t>1. Actas de la UTA 
2. Presentaciones UTA</t>
  </si>
  <si>
    <t>ELABORÓ</t>
  </si>
  <si>
    <t>Firma:</t>
  </si>
  <si>
    <t>APROBÓ (Según aplique Gerenta de proyecto, Lider técnica y responsable de proceso)</t>
  </si>
  <si>
    <t>REVISÓ OFICINA ASESORA DE PLANEACIÓN</t>
  </si>
  <si>
    <t xml:space="preserve">VoBo. </t>
  </si>
  <si>
    <t>Nombre: YURY ANDREA RODRIGUEZ SOTELO</t>
  </si>
  <si>
    <t xml:space="preserve">Nombre: CLARA LÓPEZ </t>
  </si>
  <si>
    <t>Nombre: DIANA MARIA PARRA</t>
  </si>
  <si>
    <t>Nombre:</t>
  </si>
  <si>
    <t>Nombre: SANDRA CATALINA CAMPOS ROMERO</t>
  </si>
  <si>
    <t>Cargo: Profesional Universitaria grado 12</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</si>
  <si>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</si>
  <si>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</si>
  <si>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</si>
  <si>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</si>
  <si>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</si>
  <si>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</si>
  <si>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</si>
  <si>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</si>
  <si>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</si>
  <si>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</si>
  <si>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</si>
  <si>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</si>
  <si>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</si>
  <si>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</si>
  <si>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</si>
  <si>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</si>
  <si>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</si>
  <si>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</si>
  <si>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</si>
  <si>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</si>
  <si>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</si>
  <si>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</si>
  <si>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</si>
  <si>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</si>
  <si>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</si>
  <si>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</si>
  <si>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</si>
  <si>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</si>
  <si>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</si>
  <si>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</si>
  <si>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</si>
  <si>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</si>
  <si>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</si>
  <si>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</si>
  <si>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</si>
  <si>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</si>
  <si>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</si>
  <si>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</si>
  <si>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</si>
  <si>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</si>
  <si>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</si>
  <si>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</si>
  <si>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</si>
  <si>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</si>
  <si>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</si>
  <si>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</si>
  <si>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</si>
  <si>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</si>
  <si>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</si>
  <si>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</si>
  <si>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</si>
  <si>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</si>
  <si>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</si>
  <si>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</si>
  <si>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</si>
  <si>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</si>
  <si>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</si>
  <si>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</si>
  <si>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</si>
  <si>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</si>
  <si>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</si>
  <si>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</si>
  <si>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</si>
  <si>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</si>
  <si>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</si>
  <si>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</si>
  <si>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</si>
  <si>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</si>
  <si>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</si>
  <si>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</si>
  <si>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</si>
  <si>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</si>
  <si>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</si>
  <si>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</si>
  <si>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</si>
  <si>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</si>
  <si>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</si>
  <si>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</si>
  <si>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</si>
  <si>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</si>
  <si>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</si>
  <si>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</si>
  <si>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</si>
  <si>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</si>
  <si>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</si>
  <si>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</si>
  <si>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</si>
  <si>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</si>
  <si>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</si>
  <si>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</si>
  <si>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</si>
  <si>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</si>
  <si>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</si>
  <si>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</si>
  <si>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</si>
  <si>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</si>
  <si>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</si>
  <si>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</si>
  <si>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</si>
  <si>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</si>
  <si>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</si>
  <si>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</si>
  <si>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</si>
  <si>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</si>
  <si>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</si>
  <si>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</si>
  <si>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</si>
  <si>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</si>
  <si>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</si>
  <si>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</si>
  <si>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</si>
  <si>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</si>
  <si>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</si>
  <si>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</si>
  <si>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</si>
  <si>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</si>
  <si>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</si>
  <si>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</si>
  <si>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</si>
  <si>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</si>
  <si>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</si>
  <si>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</si>
  <si>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</si>
  <si>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</si>
  <si>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</si>
  <si>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</si>
  <si>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</si>
  <si>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</si>
  <si>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</si>
  <si>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</si>
  <si>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</si>
  <si>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</si>
  <si>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</si>
  <si>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</si>
  <si>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</si>
  <si>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</si>
  <si>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</si>
  <si>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</si>
  <si>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</si>
  <si>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</si>
  <si>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</si>
  <si>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</si>
  <si>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</si>
  <si>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</si>
  <si>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</si>
  <si>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</si>
  <si>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</si>
  <si>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</si>
  <si>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</si>
  <si>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</si>
  <si>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</si>
  <si>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</si>
  <si>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</si>
  <si>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</si>
  <si>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</si>
  <si>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</si>
  <si>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</si>
  <si>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</si>
  <si>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</si>
  <si>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</si>
  <si>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</si>
  <si>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</si>
  <si>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</si>
  <si>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</si>
  <si>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</si>
  <si>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</si>
  <si>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</si>
  <si>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</si>
  <si>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</si>
  <si>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</si>
  <si>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</si>
  <si>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</si>
  <si>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</si>
  <si>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</si>
  <si>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</si>
  <si>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</si>
  <si>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</si>
  <si>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</si>
  <si>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</si>
  <si>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</si>
  <si>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</si>
  <si>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</si>
  <si>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</si>
  <si>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</si>
  <si>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</si>
  <si>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</si>
  <si>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</si>
  <si>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</si>
  <si>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</si>
  <si>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</si>
  <si>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</si>
  <si>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</si>
  <si>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</si>
  <si>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</si>
  <si>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</si>
  <si>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</si>
  <si>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</si>
  <si>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</si>
  <si>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</si>
  <si>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</si>
  <si>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</si>
  <si>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</si>
  <si>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</si>
  <si>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</si>
  <si>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</si>
  <si>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</si>
  <si>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</si>
  <si>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</si>
  <si>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</si>
  <si>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</si>
  <si>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</si>
  <si>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</si>
  <si>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</si>
  <si>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</si>
  <si>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</si>
  <si>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</si>
  <si>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</si>
  <si>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</si>
  <si>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</si>
  <si>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</si>
  <si>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</si>
  <si>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</si>
  <si>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</si>
  <si>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</si>
  <si>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</si>
  <si>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</si>
  <si>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</si>
  <si>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</si>
  <si>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</si>
  <si>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</si>
  <si>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</si>
  <si>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</si>
  <si>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</si>
  <si>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</si>
  <si>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</si>
  <si>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</si>
  <si>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</si>
  <si>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</si>
  <si>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</si>
  <si>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</si>
  <si>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</si>
  <si>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</si>
  <si>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</si>
  <si>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</si>
  <si>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</si>
  <si>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</si>
  <si>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</si>
  <si>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</si>
  <si>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</si>
  <si>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</si>
  <si>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</si>
  <si>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</si>
  <si>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</si>
  <si>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</si>
  <si>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</si>
  <si>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</si>
  <si>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</si>
  <si>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</si>
  <si>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</si>
  <si>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</si>
  <si>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</si>
  <si>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</si>
  <si>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</si>
  <si>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</si>
  <si>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</si>
  <si>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</si>
  <si>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</si>
  <si>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</si>
  <si>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</si>
  <si>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</si>
  <si>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</si>
  <si>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</si>
  <si>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</si>
  <si>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</si>
  <si>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</si>
  <si>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</si>
  <si>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</si>
  <si>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</si>
  <si>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</si>
  <si>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</si>
  <si>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</si>
  <si>
    <r>
      <t xml:space="preserve">Se realizó el acompañamiento técnico para la transversalización del enfoque de género a los 15 sectores de la Administración. Se finalizó la propuesta de adecuación de ETG y PIOEG 2022 y se envió a los 15 sectores. Documento técnico de la estrategia de transversalización lineamiento y hoja de ruta para implementación de la ETG. </t>
    </r>
    <r>
      <rPr>
        <b/>
        <sz val="11"/>
        <rFont val="Calibri"/>
        <family val="2"/>
      </rPr>
      <t>TPIEG</t>
    </r>
    <r>
      <rPr>
        <sz val="11"/>
        <rFont val="Calibri"/>
        <family val="2"/>
      </rPr>
      <t xml:space="preserve">: taller magistral (358 personas) de Alcaldías locales, sectores y empresas del Distrito, Se entrega el informe ejecutivo del primer reporte de implementación 2021. Se presentaron los resultados del TPIEG 2021 i) al Consejo Consultivo de Mujeres- CCM. ii) a la Comisión Intersectorial de Mujeres – CIM y Unidad Técnica de Apoyo – UTA. Se envió el informe de implementación del TPIEG con corte a 30 de junio 2022 a las secretarías de Hacienda y Planeación. Se emitió oficio conjunto para solicitar a las entidades realizar y ampliar la marcación en el TPIEG hasta el 14 oct. Bullets y PPT TPIEG presentación Consejo Distrital de Política Social.    </t>
    </r>
    <r>
      <rPr>
        <b/>
        <sz val="11"/>
        <rFont val="Calibri"/>
        <family val="2"/>
      </rPr>
      <t>SIGD</t>
    </r>
    <r>
      <rPr>
        <sz val="11"/>
        <rFont val="Calibri"/>
        <family val="2"/>
      </rPr>
      <t>: Se definieron criterios de elegibilidad de 25 entidades para la primera fase del SIGD. Lanzamiento en el marco de la CIM 27/05/22. Se realizaron procesos de socialización a:  Comité Primario de la DED, comunicaciones de la Alcaldía Mayor, Secretaría General, la SDMujer. La consultora elaboró metodología e instrumentos diagnósticos (aprobada por la DDDP) Reuniones con directivas de 21 entidades para socializar SDIG. 10 talleres de socialización uso de la plataforma web. Implementación de fase diagnóstica (observaciones a 23 entidades y 22 entidades finalizaron la lista de comprobación)</t>
    </r>
  </si>
  <si>
    <r>
      <rPr>
        <b/>
        <sz val="11"/>
        <rFont val="Times New Roman"/>
        <family val="1"/>
      </rPr>
      <t>SAL</t>
    </r>
    <r>
      <rPr>
        <sz val="11"/>
        <rFont val="Times New Roman"/>
        <family val="1"/>
      </rPr>
      <t xml:space="preserve"> DT Subredsur.  Sen  SubRedSur. TPIEG.  CT Ley 229/21 Comité Intersectorial. 
</t>
    </r>
    <r>
      <rPr>
        <b/>
        <sz val="11"/>
        <rFont val="Times New Roman"/>
        <family val="1"/>
      </rPr>
      <t>MOV</t>
    </r>
    <r>
      <rPr>
        <sz val="11"/>
        <rFont val="Times New Roman"/>
        <family val="1"/>
      </rPr>
      <t xml:space="preserve"> DT Oper Dtal Transporte CT Política de género Plan movilidad Ficha 8M. Mod. DTO 495/19. PMR-IDU modi DTO 495 Cons de la Bicicleta. Sen Gerencia Bici y taxis Metro Línea 2 IDU y UMV. Movilidad y género AVANTIA. RUA .PPMyEG Regiotram Norte. Estereotipos cultura libre de sexismo Cons de la Bicicleta Bull AVANTIA Sen lideresas moteras Btá Sen taxi Express. Sen Transmilenio. CTTransmilenio S.A Sen OAP Sens rutas Transmilenio, TPIEG, lenguaje Incluyente Bullet  mujeres BID  
</t>
    </r>
    <r>
      <rPr>
        <b/>
        <sz val="11"/>
        <rFont val="Times New Roman"/>
        <family val="1"/>
      </rPr>
      <t>JUR</t>
    </r>
    <r>
      <rPr>
        <sz val="11"/>
        <rFont val="Times New Roman"/>
        <family val="1"/>
      </rPr>
      <t xml:space="preserve"> CT Circular abordaje disciplinario. Circular lineamiento  lenguaje incluyente.  Resol. 114/21 mesa de mujeres y equidad de género. Sen lenguaje incluyente textos jurídicos Sen transversalización 
</t>
    </r>
    <r>
      <rPr>
        <b/>
        <sz val="11"/>
        <rFont val="Times New Roman"/>
        <family val="1"/>
      </rPr>
      <t>PLA</t>
    </r>
    <r>
      <rPr>
        <sz val="11"/>
        <rFont val="Times New Roman"/>
        <family val="1"/>
      </rPr>
      <t xml:space="preserve"> CT bulle y folleto Res 2210/21. Metod UTL de la SDP bull TPIEG
</t>
    </r>
    <r>
      <rPr>
        <b/>
        <sz val="11"/>
        <rFont val="Times New Roman"/>
        <family val="1"/>
      </rPr>
      <t>GOB</t>
    </r>
    <r>
      <rPr>
        <sz val="11"/>
        <rFont val="Times New Roman"/>
        <family val="1"/>
      </rPr>
      <t xml:space="preserve"> CT DTO 563 /15 Sen Lenguaje Incluyente. Goles en Paz 2.0  TPIEG
</t>
    </r>
    <r>
      <rPr>
        <b/>
        <sz val="11"/>
        <rFont val="Times New Roman"/>
        <family val="1"/>
      </rPr>
      <t>EDU</t>
    </r>
    <r>
      <rPr>
        <sz val="11"/>
        <rFont val="Times New Roman"/>
        <family val="1"/>
      </rPr>
      <t xml:space="preserve"> CT Mesa violencias en Uni. Protocolos de atención CDCE 2022 Mesa Prevención de Violencia Edu. Superior Protocolo atención SRPA. Bull Género y Diversidad Sexual  Estrategia violencias ámbito laboral
</t>
    </r>
    <r>
      <rPr>
        <b/>
        <sz val="11"/>
        <rFont val="Times New Roman"/>
        <family val="1"/>
      </rPr>
      <t>HAB</t>
    </r>
    <r>
      <rPr>
        <sz val="11"/>
        <rFont val="Times New Roman"/>
        <family val="1"/>
      </rPr>
      <t xml:space="preserve"> plan de acción mesa SDHT sen Comunicación no sexista 
</t>
    </r>
    <r>
      <rPr>
        <b/>
        <sz val="11"/>
        <rFont val="Times New Roman"/>
        <family val="1"/>
      </rPr>
      <t>CUL</t>
    </r>
    <r>
      <rPr>
        <sz val="11"/>
        <rFont val="Times New Roman"/>
        <family val="1"/>
      </rPr>
      <t xml:space="preserve"> CT PMR SDH Sen SCRD. Resol 2210/21 IDRD. Declaratoria Uso Bici  DT Protocolo VBG Sen OFB IDARTES  IDPC FUGA SRD comuni libre de sexismo SCRD IDARTES SenOFB. IDPC. Canal Capital IDARTES    
</t>
    </r>
    <r>
      <rPr>
        <b/>
        <sz val="11"/>
        <rFont val="Times New Roman"/>
        <family val="1"/>
      </rPr>
      <t>MUJ</t>
    </r>
    <r>
      <rPr>
        <sz val="11"/>
        <rFont val="Times New Roman"/>
        <family val="1"/>
      </rPr>
      <t xml:space="preserve">  Sen ETG Comité téc mesa SOFIA plan de acción 2022.  ETG y Sello de Igualdad SEG DT Encuesta UAECOB 
</t>
    </r>
    <r>
      <rPr>
        <b/>
        <sz val="11"/>
        <rFont val="Times New Roman"/>
        <family val="1"/>
      </rPr>
      <t>DEE</t>
    </r>
    <r>
      <rPr>
        <sz val="11"/>
        <rFont val="Times New Roman"/>
        <family val="1"/>
      </rPr>
      <t xml:space="preserve"> Sen  IPES AMB  GUIPA SDA. IDIGER. Bull acción climática. Sen Manzana del cuidado 
</t>
    </r>
    <r>
      <rPr>
        <b/>
        <sz val="11"/>
        <rFont val="Times New Roman"/>
        <family val="1"/>
      </rPr>
      <t>GEP</t>
    </r>
    <r>
      <rPr>
        <sz val="11"/>
        <rFont val="Times New Roman"/>
        <family val="1"/>
      </rPr>
      <t xml:space="preserve"> Sen Ambientes Laborales DASCD Reglamento opera DASCD Sen Red Cade  
</t>
    </r>
    <r>
      <rPr>
        <b/>
        <sz val="11"/>
        <rFont val="Times New Roman"/>
        <family val="1"/>
      </rPr>
      <t>SEG</t>
    </r>
    <r>
      <rPr>
        <sz val="11"/>
        <rFont val="Times New Roman"/>
        <family val="1"/>
      </rPr>
      <t xml:space="preserve"> Sen C4 Línea 123 Bomberos TPIEG
</t>
    </r>
    <r>
      <rPr>
        <b/>
        <sz val="11"/>
        <rFont val="Times New Roman"/>
        <family val="1"/>
      </rPr>
      <t xml:space="preserve">INT </t>
    </r>
    <r>
      <rPr>
        <sz val="11"/>
        <rFont val="Times New Roman"/>
        <family val="1"/>
      </rPr>
      <t xml:space="preserve"> comité operativo flias. JUR Sen derecho al Hábitat y Vivienda Digna  TPIEG
</t>
    </r>
    <r>
      <rPr>
        <b/>
        <sz val="11"/>
        <rFont val="Times New Roman"/>
        <family val="1"/>
      </rPr>
      <t>HAC</t>
    </r>
    <r>
      <rPr>
        <sz val="11"/>
        <rFont val="Times New Roman"/>
        <family val="1"/>
      </rPr>
      <t xml:space="preserve"> DTJornada Educ Tributaria CT Boletines enfoque de género Sen TPIEG comunicación UAECD 
</t>
    </r>
    <r>
      <rPr>
        <b/>
        <sz val="11"/>
        <rFont val="Times New Roman"/>
        <family val="1"/>
      </rPr>
      <t>AMB</t>
    </r>
    <r>
      <rPr>
        <sz val="11"/>
        <rFont val="Times New Roman"/>
        <family val="1"/>
      </rPr>
      <t xml:space="preserve"> Sen JBB IDPYBA.Mujer y ambiente
Propuesta  marcación TPIEG 30/09  15 sectores  
Rev 47 fichas rendición de cuentas
Bullet curso Transversalización  TPIEG 15 sectores
</t>
    </r>
  </si>
  <si>
    <t>INT SAL salud mental CODFA Capac PP fam Sen derecho salud plena IVE 
SEG Encuesta Casa Libertad CT Protocolo futboll Ficha Casa Libertad Sen Cárcel Distal produc PPMyEG Sen Casa Libertad CT Casa Libertad. Mesa de Seguridad y  futbol
CUL CT Estado del arte Antidiscriminación Sens Cultura Libre de Sexismo Transversalización Indicadores IDPC Bull Declaratoria uso bici 
HAC DT caracterización muj loteras. Sens cultura libre de sexismo FONCEP. Capacitación fiscal
HAB CT Instru socio- ocupacional SDDE PP de Ruralidad PP Servicios Públicos mujeres rurales Ruta de Formación y Empleabilidad Bull Muj Recicladoras UAESP, DED y SIDICU. Taller Transvers PREVEC – UAESP Sens Hablemos de Género – Nociones Básicas CVP Sens Indicadores con Enfoque de Género CVP 
EDU CT Comité Dtal Convivencia Escolar Conve 914 Edu Flexible Bull Col  Menorah Sen Transversalización SENA DT Semana de la Bic Sens IED Inst Téc Internacional Mesa VBG, comité dtal de convivencia  CT Protocolo paternidad y/o maternidad tempranas 
INT Bull Flias de Bogotá DT PP primera infancia y adolescencia Derecho a la Salud plena Interrupción Voluntaria del Embarazo IDIPRON SDIS Sens comunicación libre de sexismo Mesa comunicaciones CODFA
SAL comité Intersectorial Dtal de salud Bull salud mental y saludSyR. Piezas lactancia materna Plan de acción comité de lactancia y comité intersectorial de salud. Sens Sororidad Comunicación no sexista 
MUJ Sens ETG CCM. socialización de la ETG al DNP 
MOV ficha IDU Ecoconducción. Bull Sistema de Bicicleta Compartida CT Plan Integral de Seguridad Transmilenio Bullets mujeres motociclistas 
GOB ficha  goles en paz 2.0 Sen Lenguaje Incluyente Alc Kennedy CT Pacto car 7 CT Boletín DADEP
DEE CT publicaciones IDT 
AMB módulo muj y ambiente  Escuelas de campo Sen muj y ambiente cuidadoras de humedales Bullet cambio climatico Hablemos de género muj recicladoras 
GEP DT registros inf Sen lenguaje incluyente ruta acoso sexual y laboral DNP presentación ETG MIPG 
PLA taller Res 2210 IDRD</t>
  </si>
  <si>
    <t xml:space="preserve">Se remitió versión final de las capsulas para socializar el lineamiento de transversalización del enfoque de género en los 15 sectores. Se pilotea el curso virtual de transversalización del enfoque de género y conceptos básicos TPIEG. D.T conmemoración del Día internacional de los derechos de las mujeres 2022 y Ficha metodológica 8M. JUR: CT Circular para el abordaje disciplinario casos de violencia o discriminación contra la mujer. PLA: CT bullets y folleto implementación de metodología resolución 2210/21. Retroalimentación cápsulas para la socialización del Documento ajustado "Lineamientos para la transversalización de enfoques en el Distrito" y que hacen parte de la propuesta ETG. En revisión ajuste de los 5 cursos del módulo 4 sobre TPIEG. (pendiente de aprobación). Ficha metodológica capacitación de indicadores con enfoque de género. MIPG C.T. Liderazgo para la innovación en el marco del reto de “buenas prácticas. Metodología Reto Brigada de Rescate- botón de denuncias de corrupción. Estrategia de integridad, senda de integridad. Política de Transparencia e integridad. ficha de evaluación Speed Dating Rendición de Cuentas con Enfoque de Derechos Humanos de las Mujeres, Género y Diferencial. Guía metodológica construcción de mapas de conocimiento para entidades distritales. metodología de identificación de mejores prácticas de gestión para el fortalecimiento institucional en el Distrito Capital.D.T Comunicación no sexista política de Integridad. Bullet y presentación visita delegación de la Habana.Bullets estrategia de transversalización del enfoque de género Alcaldesa Mayor. MIPG CT Política de defensa Jurídica.CT Manual relacionamiento con la ciudadanía Estrategia taller política de integridad con gestores y gestoras. Doc socialización curso "Transversalización de género y TPIEG 
</t>
  </si>
  <si>
    <t xml:space="preserve">Se envió primer reporte de implementación del TPIEG 2021 a SDH y SDP. Se remitió el documento final de categorías y subcategorías y el doc de codificación a la SDH y SDP. Se emitió CT marcación trazador de paz, proyecto 1781 localidad la Candelaria D T Propuesta de marcación TPIEG A 54 entidades Se realizó el taller magistral del TPIEG, asistieron 358 personas de las Alcaldías locales, sectores y empresas del Distrito. Se entrega el informe ejecutivo del primer reporte de implementación del TPIEG vigencia 2021 Bullets categoría de Corresponsabilidad social y pública de trabajo doméstico y de cuidados TPIEG Se presentaron los resultados de la marcación del TPIEG 2021 i) al Consejo Consultivo de Mujeres- CCM. ii) a la Comisión Intersectorial de Mujeres – CIM y Unidad Técnica de Apoyo – UTA. Mesas Tripartitas (Feb 11, mar 4,18, abr 29, may 13, jul22, agt 26) Se realizó la onceava mesa tripartita Se envió el informe de implementación del TPIEG con corte a 30 de junio 2022 a las secretarías de Hacienda y Planeación. Se emitió oficio  conjunto para solicitar a las entidades realizar y ampliar la marcación en el TPIEG hasta el 14 oct Bullets y PPT TPIEG Consejo Distrital de Política Social. </t>
  </si>
  <si>
    <r>
      <rPr>
        <b/>
        <u/>
        <sz val="11"/>
        <rFont val="Times New Roman"/>
        <family val="1"/>
      </rPr>
      <t>Acompañamiento técnico a ONU Mujeres durante el proceso de selección, retroalimentación y entrega de insumos a la consultora encargada de la implementación de la primera fase del SDIG:</t>
    </r>
    <r>
      <rPr>
        <sz val="11"/>
        <rFont val="Times New Roman"/>
        <family val="1"/>
      </rPr>
      <t xml:space="preserve"> a) socialización de la estrategia de transversalización de la SDMujer y retroalimentación del plan de trabajo preliminar diseñado por la firma; b) documento sobre articulación de módulos del SDIG con la ETG c) Listado de 25 entidades priorizadas para la primera fase del SDIG a partir del establecimiento de criterios técnicos d) CT Producto 1. Informe metodológico – SDIG y anexos, con recomendaciones técnicas para la transversalización de género en el proceso de implementación de instrumentos diagnósticos. En relación con la </t>
    </r>
    <r>
      <rPr>
        <u/>
        <sz val="11"/>
        <rFont val="Times New Roman"/>
        <family val="1"/>
      </rPr>
      <t>s</t>
    </r>
    <r>
      <rPr>
        <b/>
        <u/>
        <sz val="11"/>
        <rFont val="Times New Roman"/>
        <family val="1"/>
      </rPr>
      <t>upervisión del Convenio 819-2021</t>
    </r>
    <r>
      <rPr>
        <sz val="11"/>
        <rFont val="Times New Roman"/>
        <family val="1"/>
      </rPr>
      <t xml:space="preserve"> se revisaron los Informes Bimensuales III, IV y V. En el marco de la </t>
    </r>
    <r>
      <rPr>
        <b/>
        <u/>
        <sz val="11"/>
        <rFont val="Times New Roman"/>
        <family val="1"/>
      </rPr>
      <t>implementación del SDIG</t>
    </r>
    <r>
      <rPr>
        <sz val="11"/>
        <rFont val="Times New Roman"/>
        <family val="1"/>
      </rPr>
      <t xml:space="preserve"> se realizó: a) Lanzamiento del SDIG en el marco de la Comisión Intersectorial de Mujeres el 27/05/22. b) Procesos de socialización del SDIG al Comité Primario de la Dirección de Enfoque Diferencial, el área de comunicaciones de la Alcaldía Mayor, a la SDMujer. c) La consultora elaboró la metodología e instrumentos diagnósticos del sello, la cual fue aprobada por la dirección. d) Reuniones con directivas de 21 entidades con el fin de socializar el funcionamiento del SDIG. e) 10 talleres de socialización del uso de la plataforma web diseñada para la recolección de información diagnóstica y entrega de links de acceso a 25 entidades. f) se brindó asistencia técnica durante la recolección de información diagnóstica. g) se realizó la recolección de información diagnóstica (observaciones a 23 entidades y 22 entidades finalizaron la lista de comprobación)</t>
    </r>
  </si>
  <si>
    <r>
      <rPr>
        <sz val="11"/>
        <rFont val="Calibri"/>
        <family val="2"/>
      </rPr>
      <t xml:space="preserve">Se realizó revisión bibliográfica, de ejercicios de buenas prácticas y se cuenta con la formulación de una estructura preliminar, se presentó estructura base del documento a la directora, contando con su validación. Se realizó articulación interna con profesionales expertas en los derechos de las mujeres orientado a fortalecer las categorías de análisis identificadas. Se elaboró el </t>
    </r>
    <r>
      <rPr>
        <sz val="11"/>
        <rFont val="Times New Roman"/>
        <family val="1"/>
      </rPr>
      <t xml:space="preserve">instrumento base de esta guía, la lista de chequeo para la identificación del nivel de incorporación del enfoque de género en los productos de política pública, definición de los conceptos que se incorporarán asociados al género y seguimiento de políticas. </t>
    </r>
    <r>
      <rPr>
        <sz val="11"/>
        <rFont val="Calibri"/>
        <family val="2"/>
      </rPr>
      <t>Se avanzará en la actividad para dar cumplimiento en el último cuatrimestre del año.</t>
    </r>
  </si>
  <si>
    <t xml:space="preserve">Se realizó revisión y retroalimentación de los reportes oficiales recibidos del primer y segundo trimestre 2022, e informe primer semestre y en proceso la retroalimentación de reportes del tercer trimestre, actualización de la matriz de consolidación del plan de acción conforme a información oficial recibida. Se elaboraron dos fichas ciudadanas asociadas a la PPASP. Se realizó revisión tecnica en articulación con la SDP para corregir la matriz que consolida el avance acumulado de la PPASP insumo para reunión de CONPES.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y el informe de política.
Se actualizó informe y matriz de consolidación de la vigencia 2020, conforme a ajuste de productos que se registraban como indeterminados.
													</t>
  </si>
  <si>
    <t xml:space="preserve">Acompañamiento a los sectores frente al seguimiento de la PPMyEG. Retroalimentación a los reportes de plan de acción del primer y segundo trimestre y en proceso de revisión los reportes del tercer trimestre. Realizado informe 2022 y actualización de la matriz de consolidación. Revisión técnica y ajuste en articulación con la SDP para sacar los cálculos del avance acumulado de la PPMyEG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Bolívar.
Se elaboraron dos fichas ciudadanas asociadas a las políticas que lidera la SDMujer.
Se realizó actualización del Balance de la implementación de la PPMyEG: PIOEG 2021 a remitirse al CDPS y al Concejo de Bogotá. Se realizó retroalimentación y consolidación de logros de transversalización de género a corte a dic 2021 e informe final 2021, se acompañó técnicamente la concertación de logros de transversalización de género 2022 y seguimiento a septiembre.
Se retroalimentó reporte de plan de acción IV Trimestre 2021 de la PPMyEG, actualización de matriz de consolidación y se actualizó el informe de la política, conforme a oficios de aclaración de reporte vigencia 2021.
Se elaboró informe 2021PIOEG -ETG y se realizó asistencia técnica para la concertación y seguimiento del PIOEG y ETG 2022, acompañamiento técnico para las retroalimentaciones consolidación de reportes. Elaboración de informes en lógica de lo concertado en el 2022 del PIOEG y ETG
Se realizó seguimiento al Plan de Acción del Programa Ciudades Seguras para las Mujeres cierre 2021 y primer y segundo trimestre 2022.
</t>
  </si>
  <si>
    <t xml:space="preserve">Actualización del documento Balance de la implementación de la PPMyEG: PIOEG - 2021. Informe y consolidación del reporte de logros de transversalización de género 2021. En la PPASP y PPMYEG se retroalimentaron los reportes oficiales de cierre 2021 y se elaboraron informes de balance.
Asistencia técnica al equipo de profesionales de transversalización de género frente a la retroalimentación del PIOEG y ETG – 2021, elaboración de informe de los productos 1.1.14 PIOEG y 1.1.13ETG.
Acompañamiento a los sectores frente al seguimiento de la PPMyEG y PPASP incorporando recomendaciones asociadas a la cualificación de los reportes de los planes de acción. En el seguimiento de los planes de acción de la PPMyEG y PPASP se realizaron retroalimentaciones a todos los reportes del primer y segundo trimestre y en proceso los reportes del tercer trimestre y actualización de la matriz de consolidación e informes de política. 
Acompañamiento técnico en la revisión de concertación de los logros de transversalización de género 2022 y seguimiento a corte de septiembre del 2022.
Asistencia técnica para la concertación y seguimiento del PIOEG y ETG y actualización de la matriz de consolidación de reportes e informes de concertación 2022 del PIOEG y ETG.
Se elaboraron documentos insumo de la PPMyEG para los COLMYG de Barrios Unidos, Chapinero, Engativá, Santa fe, Rafael Uribe Uribe, Tunjuelito, Fontibón, Teusaquillo, Bosa, San Cristobál, Candelaria, Kennedy, Mártires, Antonio Nariño y Puente Aranda. Así como para el CLOPS de Fontibón, Santa fe, Usaquen, Antonio Nariño y Ciudad Bolivar.
Se elaboraron cuatro fichas ciudadanas asociadas a las políticas que lidera la SDMujer.
</t>
  </si>
  <si>
    <r>
      <t>8M:</t>
    </r>
    <r>
      <rPr>
        <sz val="11"/>
        <rFont val="Times New Roman"/>
        <family val="1"/>
      </rPr>
      <t xml:space="preserve"> </t>
    </r>
    <r>
      <rPr>
        <u/>
        <sz val="11"/>
        <rFont val="Times New Roman"/>
        <family val="1"/>
      </rPr>
      <t>Trabajo</t>
    </r>
    <r>
      <rPr>
        <sz val="11"/>
        <rFont val="Times New Roman"/>
        <family val="1"/>
      </rPr>
      <t xml:space="preserve">: Documento de sentido, insumos piezas comunicativas y bullets para eventos conmemoración. </t>
    </r>
    <r>
      <rPr>
        <u/>
        <sz val="11"/>
        <rFont val="Times New Roman"/>
        <family val="1"/>
      </rPr>
      <t>TID-PRIV</t>
    </r>
    <r>
      <rPr>
        <sz val="11"/>
        <rFont val="Times New Roman"/>
        <family val="1"/>
      </rPr>
      <t xml:space="preserve">: Documento blog de Pacto Global. Participación evento virtual redistribución del cuidado para autonomía económica con servidorxs públicxs Distrito. </t>
    </r>
    <r>
      <rPr>
        <u/>
        <sz val="11"/>
        <rFont val="Times New Roman"/>
        <family val="1"/>
      </rPr>
      <t>SP-PRIV</t>
    </r>
    <r>
      <rPr>
        <sz val="11"/>
        <rFont val="Times New Roman"/>
        <family val="1"/>
      </rPr>
      <t xml:space="preserve">: Participación conversatorio United Airlines. </t>
    </r>
    <r>
      <rPr>
        <u/>
        <sz val="11"/>
        <rFont val="Times New Roman"/>
        <family val="1"/>
      </rPr>
      <t>PyR</t>
    </r>
    <r>
      <rPr>
        <sz val="11"/>
        <rFont val="Times New Roman"/>
        <family val="1"/>
      </rPr>
      <t>: Ponencia evolución derechos humanos de las mujeres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xml:space="preserve"> Documento de sentido e insumos piezas comunicativas. Articulación Dir. Territorialización encuentros locales e interlocales. Metodología taller para encuentros locales. Sensibilización derechos sexuales en feria servicios Santa Fe – Candelaria. Sensibilizaciones derecho salud e IVE a DASCD y S.Salud.</t>
    </r>
    <r>
      <rPr>
        <b/>
        <sz val="11"/>
        <rFont val="Times New Roman"/>
        <family val="1"/>
      </rPr>
      <t xml:space="preserve">
21 Juni</t>
    </r>
    <r>
      <rPr>
        <sz val="11"/>
        <rFont val="Times New Roman"/>
        <family val="1"/>
      </rPr>
      <t xml:space="preserve">o: </t>
    </r>
    <r>
      <rPr>
        <u/>
        <sz val="11"/>
        <rFont val="Times New Roman"/>
        <family val="1"/>
      </rPr>
      <t>Educación:</t>
    </r>
    <r>
      <rPr>
        <sz val="11"/>
        <rFont val="Times New Roman"/>
        <family val="1"/>
      </rPr>
      <t xml:space="preserve">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t>
    </r>
    <r>
      <rPr>
        <b/>
        <sz val="11"/>
        <rFont val="Times New Roman"/>
        <family val="1"/>
      </rPr>
      <t xml:space="preserve">
22 Julio</t>
    </r>
    <r>
      <rPr>
        <sz val="11"/>
        <rFont val="Times New Roman"/>
        <family val="1"/>
      </rPr>
      <t xml:space="preserve">: </t>
    </r>
    <r>
      <rPr>
        <u/>
        <sz val="11"/>
        <rFont val="Times New Roman"/>
        <family val="1"/>
      </rPr>
      <t>Trabajo:</t>
    </r>
    <r>
      <rPr>
        <sz val="11"/>
        <rFont val="Times New Roman"/>
        <family val="1"/>
      </rPr>
      <t xml:space="preserve"> Documento de sentido, piezas comunicativas, evento conmemoración articulado con Dir. Cuidado y Gestión Conocimiento.</t>
    </r>
    <r>
      <rPr>
        <b/>
        <sz val="11"/>
        <rFont val="Times New Roman"/>
        <family val="1"/>
      </rPr>
      <t xml:space="preserve">
28 Septiembre</t>
    </r>
    <r>
      <rPr>
        <sz val="11"/>
        <rFont val="Times New Roman"/>
        <family val="1"/>
      </rPr>
      <t xml:space="preserve">: </t>
    </r>
    <r>
      <rPr>
        <u/>
        <sz val="11"/>
        <rFont val="Times New Roman"/>
        <family val="1"/>
      </rPr>
      <t>Salud:</t>
    </r>
    <r>
      <rPr>
        <sz val="11"/>
        <rFont val="Times New Roman"/>
        <family val="1"/>
      </rPr>
      <t xml:space="preserve"> Documento de sentido, piezas comunicativas. Coordinación interna e intersectorial eventos conmemoración. Realización 3 eventos: bicirecorrido por el derecho a decidir (25.09.2022), conversatorio y foto galería (26.09.2022) y foro desafíos y retos para la garantía de la interrupción voluntaria del embarazo (28.09.2022).</t>
    </r>
    <r>
      <rPr>
        <b/>
        <sz val="11"/>
        <rFont val="Times New Roman"/>
        <family val="1"/>
      </rPr>
      <t xml:space="preserve">
Semana Paz</t>
    </r>
    <r>
      <rPr>
        <sz val="11"/>
        <rFont val="Times New Roman"/>
        <family val="1"/>
      </rPr>
      <t xml:space="preserve">: </t>
    </r>
    <r>
      <rPr>
        <u/>
        <sz val="11"/>
        <rFont val="Times New Roman"/>
        <family val="1"/>
      </rPr>
      <t>Paz</t>
    </r>
    <r>
      <rPr>
        <sz val="11"/>
        <rFont val="Times New Roman"/>
        <family val="1"/>
      </rPr>
      <t>: Bullets y 2 conversatorios socialización capítulo género informe Comisión de la Verdad: ciudadanía (8Sep), talento humano SDM (15Sep). Presentación conmemoración día nacional solidaridad con las víctimas para Concejo.</t>
    </r>
    <r>
      <rPr>
        <b/>
        <sz val="11"/>
        <rFont val="Times New Roman"/>
        <family val="1"/>
      </rPr>
      <t xml:space="preserve">
Derechos humanos</t>
    </r>
    <r>
      <rPr>
        <sz val="11"/>
        <rFont val="Times New Roman"/>
        <family val="1"/>
      </rPr>
      <t xml:space="preserve">: </t>
    </r>
    <r>
      <rPr>
        <u/>
        <sz val="11"/>
        <rFont val="Times New Roman"/>
        <family val="1"/>
      </rPr>
      <t>Paz</t>
    </r>
    <r>
      <rPr>
        <sz val="11"/>
        <rFont val="Times New Roman"/>
        <family val="1"/>
      </rPr>
      <t xml:space="preserve">: Propuesta conmemoración. </t>
    </r>
  </si>
  <si>
    <r>
      <t>CCM:</t>
    </r>
    <r>
      <rPr>
        <sz val="11"/>
        <rFont val="Times New Roman"/>
        <family val="1"/>
      </rPr>
      <t xml:space="preserve"> </t>
    </r>
    <r>
      <rPr>
        <u/>
        <sz val="11"/>
        <rFont val="Times New Roman"/>
        <family val="1"/>
      </rPr>
      <t>7D:</t>
    </r>
    <r>
      <rPr>
        <sz val="11"/>
        <rFont val="Times New Roman"/>
        <family val="1"/>
      </rPr>
      <t xml:space="preserve"> Concertación y propuesta fortalecimiento Subsecretaría. DED: Mesa trabajo y avance metodología incidencia.</t>
    </r>
    <r>
      <rPr>
        <b/>
        <sz val="11"/>
        <rFont val="Times New Roman"/>
        <family val="1"/>
      </rPr>
      <t xml:space="preserve">
Talento humano SDMujer</t>
    </r>
    <r>
      <rPr>
        <sz val="11"/>
        <rFont val="Times New Roman"/>
        <family val="1"/>
      </rPr>
      <t xml:space="preserve">: </t>
    </r>
    <r>
      <rPr>
        <u/>
        <sz val="11"/>
        <rFont val="Times New Roman"/>
        <family val="1"/>
      </rPr>
      <t>7D</t>
    </r>
    <r>
      <rPr>
        <sz val="11"/>
        <rFont val="Times New Roman"/>
        <family val="1"/>
      </rPr>
      <t>: 7 sensibilizaciones: derecho a la cultura (07.04.2022), comunicación no sexista (06.05.2022), trabajo (09.06.2022), paz (14.07.2022), educación (11.08.2022), salud (08.09.2022), hábitat (20.10.2022). Cualificación Dir. Territorialización: 3 sensibilizaciones: derechos al hábitat (22.07.2022), participación (26.08.2022) y trabajo (23.09.2022). Salud: Sensibilización IVE y barreras aborto a equipos psicosociales, primera atención línea púrpura, Trabajadoras Sociales y Psicólogas CIOM. Trabajo: Sensibilización enfoque género y derecho al trabajo a equipo empleabilidad.</t>
    </r>
    <r>
      <rPr>
        <b/>
        <sz val="11"/>
        <rFont val="Times New Roman"/>
        <family val="1"/>
      </rPr>
      <t xml:space="preserve">
Ciudadanía:</t>
    </r>
    <r>
      <rPr>
        <sz val="11"/>
        <rFont val="Times New Roman"/>
        <family val="1"/>
      </rPr>
      <t xml:space="preserve"> </t>
    </r>
    <r>
      <rPr>
        <u/>
        <sz val="11"/>
        <rFont val="Times New Roman"/>
        <family val="1"/>
      </rPr>
      <t>7D</t>
    </r>
    <r>
      <rPr>
        <sz val="11"/>
        <rFont val="Times New Roman"/>
        <family val="1"/>
      </rPr>
      <t xml:space="preserve">: Ajustes metodologías para sensibilización a ciudadanía. 6 sensibilizaciones derechos articulación CIOM Santa Fe-SOFA: cultura, salud, trabajo, paz, participación y hábitat. </t>
    </r>
    <r>
      <rPr>
        <u/>
        <sz val="11"/>
        <rFont val="Times New Roman"/>
        <family val="1"/>
      </rPr>
      <t>Salud:</t>
    </r>
    <r>
      <rPr>
        <sz val="11"/>
        <rFont val="Times New Roman"/>
        <family val="1"/>
      </rPr>
      <t xml:space="preserve"> Insumos piezas comunicativas despenalización aborto y lactancia. Sensibilización menopausia CIOM Teusaquillo. </t>
    </r>
    <r>
      <rPr>
        <u/>
        <sz val="11"/>
        <rFont val="Times New Roman"/>
        <family val="1"/>
      </rPr>
      <t>Cultura:</t>
    </r>
    <r>
      <rPr>
        <sz val="11"/>
        <rFont val="Times New Roman"/>
        <family val="1"/>
      </rPr>
      <t xml:space="preserve"> Encuentros mujeres bordadoras Costurero Suba, evento SOFA, gestión intercambio saberes Bosa, Santa Fe, Usaquén. </t>
    </r>
    <r>
      <rPr>
        <u/>
        <sz val="11"/>
        <rFont val="Times New Roman"/>
        <family val="1"/>
      </rPr>
      <t>Educación:</t>
    </r>
    <r>
      <rPr>
        <sz val="11"/>
        <rFont val="Times New Roman"/>
        <family val="1"/>
      </rPr>
      <t xml:space="preserve"> Sensibilización género, derechos y acciones afirmativas a ICFES, Fund. Ciencias Salud, U.Militar, Politécnico. Bullets evento ODS 5 – Fund.  Ciencias Salud. 2 laboratorios sociales Universidades. </t>
    </r>
    <r>
      <rPr>
        <u/>
        <sz val="11"/>
        <rFont val="Times New Roman"/>
        <family val="1"/>
      </rPr>
      <t>Paz:</t>
    </r>
    <r>
      <rPr>
        <sz val="11"/>
        <rFont val="Times New Roman"/>
        <family val="1"/>
      </rPr>
      <t xml:space="preserve"> Módulo participación política mujeres 2º y 3º curso paz y reconciliación; socialización Pruebas Saber mujeres reincorporación; ajuste metodología y 3 sesiones memoria y trayectorias políticas lideresas. </t>
    </r>
    <r>
      <rPr>
        <u/>
        <sz val="11"/>
        <rFont val="Times New Roman"/>
        <family val="1"/>
      </rPr>
      <t>Hábitat:</t>
    </r>
    <r>
      <rPr>
        <sz val="11"/>
        <rFont val="Times New Roman"/>
        <family val="1"/>
      </rPr>
      <t xml:space="preserve"> Socialización POT al CCM. </t>
    </r>
    <r>
      <rPr>
        <u/>
        <sz val="11"/>
        <rFont val="Times New Roman"/>
        <family val="1"/>
      </rPr>
      <t>SP-DCLS</t>
    </r>
    <r>
      <rPr>
        <sz val="11"/>
        <rFont val="Times New Roman"/>
        <family val="1"/>
      </rPr>
      <t xml:space="preserve">: 4 sensibilizaciones U.Nal. </t>
    </r>
    <r>
      <rPr>
        <u/>
        <sz val="11"/>
        <rFont val="Times New Roman"/>
        <family val="1"/>
      </rPr>
      <t>SP-DED</t>
    </r>
    <r>
      <rPr>
        <sz val="11"/>
        <rFont val="Times New Roman"/>
        <family val="1"/>
      </rPr>
      <t xml:space="preserve">: 2 sensibilizaciones estudiantes U.Corpas. </t>
    </r>
    <r>
      <rPr>
        <u/>
        <sz val="11"/>
        <rFont val="Times New Roman"/>
        <family val="1"/>
      </rPr>
      <t>PRIV:</t>
    </r>
    <r>
      <rPr>
        <sz val="11"/>
        <rFont val="Times New Roman"/>
        <family val="1"/>
      </rPr>
      <t xml:space="preserve"> 2 sesiones juegos mediateca CIOM Tunjuelito, 2 sesiones ciclo audiovisual género y francofonía– A.Francesa.</t>
    </r>
    <r>
      <rPr>
        <b/>
        <sz val="11"/>
        <rFont val="Times New Roman"/>
        <family val="1"/>
      </rPr>
      <t xml:space="preserve">
Privados:</t>
    </r>
    <r>
      <rPr>
        <sz val="11"/>
        <rFont val="Times New Roman"/>
        <family val="1"/>
      </rPr>
      <t xml:space="preserve"> Ciclo sensibilizaciones: Alianza Francesa (7), Proing (4), Metro L1 (4), Fidupopular (1). 3 sensibilizaciones género: Inst.Nal. Meteorología, Und. Minero Energética., Parques Naturales.</t>
    </r>
  </si>
  <si>
    <r>
      <t>7D</t>
    </r>
    <r>
      <rPr>
        <sz val="11"/>
        <rFont val="Times New Roman"/>
        <family val="1"/>
      </rPr>
      <t xml:space="preserve">: Propuesta estructura metodologías y temas clave. Formulario identificación temas clave para equipo transversalización DDDP. 15 reuniones concertación temas por sector con equipo transversalización DDDP. Concertación definitiva temas estratégicos sensibilización sectores con DDDP. Avance diseño 5 metodologías sectoriales, ABCs género y derechos. </t>
    </r>
    <r>
      <rPr>
        <u/>
        <sz val="11"/>
        <rFont val="Times New Roman"/>
        <family val="1"/>
      </rPr>
      <t>Cultura:</t>
    </r>
    <r>
      <rPr>
        <sz val="11"/>
        <rFont val="Times New Roman"/>
        <family val="1"/>
      </rPr>
      <t xml:space="preserve"> Sensibilizaciones: Género a Policía; Masculinidades a: S.Gob, IDIGER, Goles en paz; Comunicación no sexista a: S.Cult, IDRD, IDPC, IDARTES, FUGA, OFB, DASCD, Alcaldía Tunjuelito, CLIP Kennedy, IDT; socialización manual comunicación Oficinas Asesoras Comunicación entidades distritales. Ajustes curso manual atención ciudadanía G.Púb. </t>
    </r>
    <r>
      <rPr>
        <u/>
        <sz val="11"/>
        <rFont val="Times New Roman"/>
        <family val="1"/>
      </rPr>
      <t>Hábitat:</t>
    </r>
    <r>
      <rPr>
        <sz val="11"/>
        <rFont val="Times New Roman"/>
        <family val="1"/>
      </rPr>
      <t xml:space="preserve"> 2 sensibilizaciones Empresa Renovación Urbana sobre derecho mujeres y diversidades a la ciudad e intervenciones urbanas. Bullets evento PP cambio climático. </t>
    </r>
    <r>
      <rPr>
        <u/>
        <sz val="11"/>
        <rFont val="Times New Roman"/>
        <family val="1"/>
      </rPr>
      <t>PyR-DHVD</t>
    </r>
    <r>
      <rPr>
        <sz val="11"/>
        <rFont val="Times New Roman"/>
        <family val="1"/>
      </rPr>
      <t xml:space="preserve">: Sensibilización enfoque género a S.Plan. </t>
    </r>
    <r>
      <rPr>
        <u/>
        <sz val="11"/>
        <rFont val="Times New Roman"/>
        <family val="1"/>
      </rPr>
      <t>Privado:</t>
    </r>
    <r>
      <rPr>
        <sz val="11"/>
        <rFont val="Times New Roman"/>
        <family val="1"/>
      </rPr>
      <t xml:space="preserve"> Ajustes metodologías enfoque género, discriminación laboral, masculinidades, trabajo de cuidar, talento humano y cultura libre de sexismo para sector privado. Bullets evento WEPs ONUMujeres. </t>
    </r>
    <r>
      <rPr>
        <u/>
        <sz val="11"/>
        <rFont val="Times New Roman"/>
        <family val="1"/>
      </rPr>
      <t>Educación:</t>
    </r>
    <r>
      <rPr>
        <sz val="11"/>
        <rFont val="Times New Roman"/>
        <family val="1"/>
      </rPr>
      <t xml:space="preserve"> Sensibilización incorporación enfoque género en procesos educativos a S.Amb. Bullets educación y género eventos U.Distrital, evaluación ponencias IDEP. Metodología sector seguridad fortalecimiento acciones PPMyEG. </t>
    </r>
    <r>
      <rPr>
        <u/>
        <sz val="11"/>
        <rFont val="Times New Roman"/>
        <family val="1"/>
      </rPr>
      <t>Trabajo:</t>
    </r>
    <r>
      <rPr>
        <sz val="11"/>
        <rFont val="Times New Roman"/>
        <family val="1"/>
      </rPr>
      <t xml:space="preserve"> Metodología enfoque género e intermediación laboral; bullets evento lanzamiento manual sector transporte; avance guía proceso disciplinario con enf.género. </t>
    </r>
    <r>
      <rPr>
        <u/>
        <sz val="11"/>
        <rFont val="Times New Roman"/>
        <family val="1"/>
      </rPr>
      <t>Salud:</t>
    </r>
    <r>
      <rPr>
        <sz val="11"/>
        <rFont val="Times New Roman"/>
        <family val="1"/>
      </rPr>
      <t xml:space="preserve"> Bullets evento desafíos educación sexual en instituciones educativas. Ajuste metodología D.Sexuales. Sensibilizaciones: 4 aborto a IDIPRON, SDIS, JAL Chapinero, 1 D.Salud a IDRD.</t>
    </r>
  </si>
  <si>
    <r>
      <t>DEE:</t>
    </r>
    <r>
      <rPr>
        <sz val="11"/>
        <rFont val="Times New Roman"/>
        <family val="1"/>
      </rPr>
      <t xml:space="preserve"> Ajustes documento, portafolio y anexos estrategia universidades. Articulación interna, S.Educ, MinEduc, U.Distrital, Mesa Universidades. Documento estrategia colegios. </t>
    </r>
    <r>
      <rPr>
        <u/>
        <sz val="11"/>
        <rFont val="Times New Roman"/>
        <family val="1"/>
      </rPr>
      <t>SP-DEE</t>
    </r>
    <r>
      <rPr>
        <sz val="11"/>
        <rFont val="Times New Roman"/>
        <family val="1"/>
      </rPr>
      <t xml:space="preserve">: Articulación U.Corpas y UNAL. </t>
    </r>
    <r>
      <rPr>
        <u/>
        <sz val="11"/>
        <rFont val="Times New Roman"/>
        <family val="1"/>
      </rPr>
      <t>Paz:</t>
    </r>
    <r>
      <rPr>
        <sz val="11"/>
        <rFont val="Times New Roman"/>
        <family val="1"/>
      </rPr>
      <t xml:space="preserve"> Articulación intersectorial: territorios PDET, mesas enfoque diferencial, memoria, reincorporación, pueblos indígenas, ruta protección lideresas, Consejo Paz, comité justicia transicional, seguimiento Acuerdo Paz, seguimiento PAD, PP Paz. Articulación pruebas ICFES y Saber reincorporadas. </t>
    </r>
    <r>
      <rPr>
        <u/>
        <sz val="11"/>
        <rFont val="Times New Roman"/>
        <family val="1"/>
      </rPr>
      <t>PyR:</t>
    </r>
    <r>
      <rPr>
        <sz val="11"/>
        <rFont val="Times New Roman"/>
        <family val="1"/>
      </rPr>
      <t xml:space="preserve"> Apoyo proceso eleccionario CCM. Articulación normatividad participación y movilización social, estrategia 50/50, planes gestión Caja Viv. </t>
    </r>
    <r>
      <rPr>
        <u/>
        <sz val="11"/>
        <rFont val="Times New Roman"/>
        <family val="1"/>
      </rPr>
      <t>PyR-DEE-DCLS-PC-TID</t>
    </r>
    <r>
      <rPr>
        <sz val="11"/>
        <rFont val="Times New Roman"/>
        <family val="1"/>
      </rPr>
      <t xml:space="preserve">: Convocatoria y apoyo asambleas eleccionarias 5 derechos, 5 diversidades, 4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S.D.Econ, IDT, La Rolita; lineamientos adecuación institucional personas lactantes. </t>
    </r>
    <r>
      <rPr>
        <u/>
        <sz val="11"/>
        <rFont val="Times New Roman"/>
        <family val="1"/>
      </rPr>
      <t>SP</t>
    </r>
    <r>
      <rPr>
        <sz val="11"/>
        <rFont val="Times New Roman"/>
        <family val="1"/>
      </rPr>
      <t xml:space="preserve">: Avances documento barreras acceso salud. Articulación intersectorial: IVE, salud mental, prevención maternidades tempranas, lactancia materna, estrategia aborto. </t>
    </r>
    <r>
      <rPr>
        <u/>
        <sz val="11"/>
        <rFont val="Times New Roman"/>
        <family val="1"/>
      </rPr>
      <t>DCLS:</t>
    </r>
    <r>
      <rPr>
        <sz val="11"/>
        <rFont val="Times New Roman"/>
        <family val="1"/>
      </rPr>
      <t xml:space="preserve"> Participación estrategia contra discriminación laboral. Propuesta análisis mujeres en cultura escrita. Articulación intersectorial: SOFA, Smartfilms, mesa cultura ciudadana. </t>
    </r>
    <r>
      <rPr>
        <u/>
        <sz val="11"/>
        <rFont val="Times New Roman"/>
        <family val="1"/>
      </rPr>
      <t>DCLS-PRIV:</t>
    </r>
    <r>
      <rPr>
        <sz val="11"/>
        <rFont val="Times New Roman"/>
        <family val="1"/>
      </rPr>
      <t xml:space="preserve"> Ajustes manual comunicación sector privado </t>
    </r>
    <r>
      <rPr>
        <u/>
        <sz val="11"/>
        <rFont val="Times New Roman"/>
        <family val="1"/>
      </rPr>
      <t>Hábitat:</t>
    </r>
    <r>
      <rPr>
        <sz val="11"/>
        <rFont val="Times New Roman"/>
        <family val="1"/>
      </rPr>
      <t xml:space="preserve"> Planes maestros e instrumentos reglamentarios POT. Articulación intersectorial: SDHáb, UAESP, Caja Vivienda, Empresa Renovación Urbana, SDPlan, observatorio espacio público, asentamientos humanos, Sistema Cuidado. </t>
    </r>
    <r>
      <rPr>
        <u/>
        <sz val="11"/>
        <rFont val="Times New Roman"/>
        <family val="1"/>
      </rPr>
      <t>PRIV:</t>
    </r>
    <r>
      <rPr>
        <sz val="11"/>
        <rFont val="Times New Roman"/>
        <family val="1"/>
      </rPr>
      <t xml:space="preserve"> Ajustes documento, autodiagnóstico, portafolio y anexos privados. Criterios reconocimiento Sello privado. Articulación con 27 empresas. 8 empresas firmantes pacto igualdad de género (A.Francesa, Metro L1, Proing, Cemex, Terpel, Fidupopular, EY, Texmoda). Articulación grupo Género, Empresa y DDHH. TID-PRIV: Articulación equipos empleo y sello de género.  </t>
    </r>
    <r>
      <rPr>
        <u/>
        <sz val="11"/>
        <rFont val="Times New Roman"/>
        <family val="1"/>
      </rPr>
      <t>7D</t>
    </r>
    <r>
      <rPr>
        <sz val="11"/>
        <rFont val="Times New Roman"/>
        <family val="1"/>
      </rPr>
      <t>: Ajustes PIOEG. Aportes productos PPASP.</t>
    </r>
  </si>
  <si>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finalización 2º curso paz y reconciliación; 2 sesiones proceso memorias y trayectorias políticas lideresas; seguimiento Acuerdo Paz; articulación pruebas Saber mujeres reincorporadas. Propuesta día DDHH. </t>
    </r>
    <r>
      <rPr>
        <u/>
        <sz val="11"/>
        <rFont val="Times New Roman"/>
        <family val="1"/>
      </rPr>
      <t>Participación:</t>
    </r>
    <r>
      <rPr>
        <sz val="11"/>
        <rFont val="Times New Roman"/>
        <family val="1"/>
      </rPr>
      <t xml:space="preserve"> Apoyo CCM: convocatoria, asambleas eleccionarias 5 derechos, 3 diversidades y 4 localidades; articulación temas participación. </t>
    </r>
    <r>
      <rPr>
        <u/>
        <sz val="11"/>
        <rFont val="Times New Roman"/>
        <family val="1"/>
      </rPr>
      <t>Trabajo:</t>
    </r>
    <r>
      <rPr>
        <sz val="11"/>
        <rFont val="Times New Roman"/>
        <family val="1"/>
      </rPr>
      <t xml:space="preserve"> Documento buenas prácticas sector transporte; articulación temas trabajo y generación ingresos. Documento de sentido 8M y conmemoración 22Julio.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Conmemoraciones 28M y 28 Sep. </t>
    </r>
    <r>
      <rPr>
        <u/>
        <sz val="11"/>
        <rFont val="Times New Roman"/>
        <family val="1"/>
      </rPr>
      <t>Educación:</t>
    </r>
    <r>
      <rPr>
        <sz val="11"/>
        <rFont val="Times New Roman"/>
        <family val="1"/>
      </rPr>
      <t xml:space="preserve"> Articulación interna e intersectorial estrategia universidades. 2 laboratorios sociales universidades. Conmemoración 21Junio. </t>
    </r>
    <r>
      <rPr>
        <u/>
        <sz val="11"/>
        <rFont val="Times New Roman"/>
        <family val="1"/>
      </rPr>
      <t>SP-DEE</t>
    </r>
    <r>
      <rPr>
        <sz val="11"/>
        <rFont val="Times New Roman"/>
        <family val="1"/>
      </rPr>
      <t xml:space="preserve">: Articulación universidad JN Corpas y UNAL. </t>
    </r>
    <r>
      <rPr>
        <u/>
        <sz val="11"/>
        <rFont val="Times New Roman"/>
        <family val="1"/>
      </rPr>
      <t>Cultura:</t>
    </r>
    <r>
      <rPr>
        <sz val="11"/>
        <rFont val="Times New Roman"/>
        <family val="1"/>
      </rPr>
      <t xml:space="preserve"> Articulación cultura ciudadana, SOFA y Smartfilms. </t>
    </r>
    <r>
      <rPr>
        <u/>
        <sz val="11"/>
        <rFont val="Times New Roman"/>
        <family val="1"/>
      </rPr>
      <t>DCLS-PRIV</t>
    </r>
    <r>
      <rPr>
        <sz val="11"/>
        <rFont val="Times New Roman"/>
        <family val="1"/>
      </rPr>
      <t xml:space="preserve">: Avances manual comunicación privados. </t>
    </r>
    <r>
      <rPr>
        <u/>
        <sz val="11"/>
        <rFont val="Times New Roman"/>
        <family val="1"/>
      </rPr>
      <t>Hábitat:</t>
    </r>
    <r>
      <rPr>
        <sz val="11"/>
        <rFont val="Times New Roman"/>
        <family val="1"/>
      </rPr>
      <t xml:space="preserve"> Articulación intersectorial: reglamentación POT, SDHáb, S. Plan, UAESP, Empresa Renovación Urbana, Plan movilidad sostenible. </t>
    </r>
    <r>
      <rPr>
        <u/>
        <sz val="11"/>
        <rFont val="Times New Roman"/>
        <family val="1"/>
      </rPr>
      <t>Privado:</t>
    </r>
    <r>
      <rPr>
        <sz val="11"/>
        <rFont val="Times New Roman"/>
        <family val="1"/>
      </rPr>
      <t xml:space="preserve"> Articulación Alianzas Estratégicas y 27 empresas privadas. Proceso transversalización 8 empresas. </t>
    </r>
    <r>
      <rPr>
        <u/>
        <sz val="11"/>
        <rFont val="Times New Roman"/>
        <family val="1"/>
      </rPr>
      <t>TID-PRIV-PyR</t>
    </r>
    <r>
      <rPr>
        <sz val="11"/>
        <rFont val="Times New Roman"/>
        <family val="1"/>
      </rPr>
      <t xml:space="preserve">: Articulación equipo empleo y sello de género. 8M: bullets, documentos y ponencias eventos conmemoración. </t>
    </r>
    <r>
      <rPr>
        <u/>
        <sz val="11"/>
        <rFont val="Times New Roman"/>
        <family val="1"/>
      </rPr>
      <t>7D</t>
    </r>
    <r>
      <rPr>
        <sz val="11"/>
        <rFont val="Times New Roman"/>
        <family val="1"/>
      </rPr>
      <t>: Ajustes PIOEG. Avances metodologías sensibilización sectores. Propuesta fortalecimiento CCM; ajustes metodologías 7 derechos. Avances sensibilización derechos cultura, salud, trabajo, paz, educación y hábitat con talento humano SDMujer y ciudadanía</t>
    </r>
  </si>
  <si>
    <t>De enero a octubre se emitieron 20 conceptos técnicos y/o recomendaciones en el ciclo de formulación de políticas públicas distritales y 2 conceptos de aprobación de políticas públicas por Decreto: Discapacidad, Servicios Públicos; se realizaron  34 reportes de seguimiento de políticas públicas distritales de: 3 de Adultez, 3 de Familias, 3 Fenómeno de Habitabilidad en Calle, 3 de Transparencia Integridad y no Tolerancia con la Corrupción, 4 de Servicio a la Ciudadanía, 3 de Juventud, 3 Política Pública LGBTI, 4 de Economía Cultural, 2 de Ruralidad, 2 Lucha contra la trata de personas, 1 Seguridad Alimentaria,  2 de Derechos Humanos y 1 Envejecimiento y vejez;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Se brindó acompañamiento a la formulación de productos para 19 Política Públicas: Acción comunal, Discapacidad, Lectura, escritura y oralidad; Deporte, recreación, actividad física y escenarios, el Programa de Agricultura Urbana y Periurbana, Movilidad motorizada, Niños, Niñas y Adolescentes, Servicios Públicos, Paz, Cambio Climático, Bogotá Territorio TIC, Peatón, Gestión Integral del Hábitat, Lucha Contra la Trata de Personas, Producción y consumo sostenible, Ruralidad, Educación, Salud Mental y Participación Incidente.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t>
  </si>
  <si>
    <t>De enero a octubre de 2022 se realizaron 117 mesas de trabajo con los 14 sectores responsables de productos del plan de acción de la PPASP como parte del proceso de acompañamiento a la implementación. Se realizaron 63 jornadas de socialización de la PPASP: 21 con el personal de la MEBOG, 3 con Mesa Zesai, 27 con Personas que Realizan Actividades Sexuales Pagadas, 1 con Alcaldía Local de Chapinero, 3 con sector mujeres, 2 en Casa de Todas, 1 con sector Gestión Pública, 1 con Subred Suroccidente 2 con Integración Social, 1 sector salud, 1 Comité de Lucha Contra la Trata de Personas;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</si>
  <si>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De enero a octubre de 2022 se realizaron 43 jornadas de socialización la PPMyEG: 3 jornadas con candidatas al proceso eleccionario del Consejo Consultivo de Mujeres, 6 con Secretaría Distrital de Integración Social, 1 con Departamento Administrativo del Servicio Civil, 4 con dependencias internas de la Secretaría Distrital de la Mujer, 18 en COLMYG: 2 Ciudad Bolívar, Usaquén, Chapinero, Barrios Unidos, Suba, Rafael Uribe,  Tunjuelito, 2 en Santa Fé, Engativá, 2 Teusaquillo, Bosa, San Cristóbal, Kennedy, Antonio Nariño y Fontibón;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y 1 con sector Mujeres. Se desarrollaron 57 mesas técnicas de implementación de la PPMYEG con los siguientes sectores: 2 con Salud, 2 Desarrollo Económico, 3 con Movilidad, educación, 2 Gestión Pública, 2 Gestión Jurídica, 2 con Gobierno, 2 Hacienda, 2 Planeación, Ambiente, 5 con Hábitat, Seguridad, 4 Integración Social, 2 Cultura, 7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2 con DASC, 1 con IDRD, 1 con la Orquesta Filarmónica de Bogotá y 1 con Instituto de Bienestar Animal. Se elaboró 1 concepto técnico para incorporación de los enfoques de derechos de las mujeres, de género y diferencial en los productos 5.1.1 y 5.1.2 de la PPMyEG, responsabilidad del Instituto Distrital de Turismo</t>
  </si>
  <si>
    <t>De enero a octubre se realizaron 43 jornadas de socialización de la PPMyEG con las candidatas al proceso eleccionario del CCM y funcionarios y funcionarias de 6 sectores y entidades de la administracion Distrital, así como 63 jornadas se socialización de la PPASP con personas que realizan ASP, personal de la MEBOG y entidades del Distrito; igualmente se desarrollaron 117 mesas de trabajo para el acompañamiento técnico a la implementación de la PPASP y 57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19 políticas públicas distritales y se dio respuesta a 34 solicitudes de seguimiento de políticas públicas distritales en las que la entidad tiene responsabilidad</t>
  </si>
  <si>
    <t>En el seguimiento de los planes de acción de la PPMyEG se realizaron retroalimentaciones a todos los reportes del primer y segundo trimestre y en proceso las retroalimentaciones del tercer trimestre y actualización de la matriz de consolidación y elaboración de informes de política.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septiembre.
Se retroalimentó el reporte de plan de acción IV Trimestre 2021 de la PPMyEG, se consolidaron las matrices de plan de acción y se realizó informe de la política. 
De enero a octubre de 2022 se realizaron 43 jornadas de socialización la PPMyEG: 3 jornadas con candidatas al proceso eleccionario del Consejo Consultivo de Mujeres, 6 con Secretaría Distrital de Integración Social, 1 con Departamento Administrativo del Servicio Civil, 4 con dependencias internas de la Secretaría Distrital de la Mujer, 18 en COLMYG: 2 Ciudad Bolívar, Usaquén, Chapinero, Barrios Unidos, Suba, Rafael Uribe,  Tunjuelito, 2 en Santa Fé, Engativá, 2 Teusaquillo, Bosa, San Cristóbal, Kennedy, Antonio Nariño y Fontibón;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1 con mujeres palenqueras y 1 con sector Mujeres. Se desarrollaron 57 mesas técnicas de implementación de la PPMYEG con los siguientes sectores: 2 con Salud, 2 Desarrollo Económico, 3 con Movilidad, educación, 2 Gestión Pública, 2 Gestión Jurídica, 2 con Gobierno, 2 Hacienda, 2 Planeación, Ambiente, 5 con Hábitat, Seguridad, 4 Integración Social, 2 Cultura, 7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2 con DASC, 1 con IDRD, 1 con la Orquesta Filarmónica de Bogotá y 1 con Instituto de Bienestar Animal. Se elaboró 1 concepto técnico para incorporación de los enfoques de derechos de las mujeres, de género y diferencial en los productos 5.1.1 y 5.1.2 de la PPMyEG, responsabilidad del Instituto Distrital de Turismo</t>
  </si>
  <si>
    <t>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SAL DT Subredsur. Sen SubRedSur. TPIEG. CT Ley 229/21 Comité Intersectorial. 
MOV DT Oper Dtal Transporte CT Política de género Plan movilidad Ficha 8M. Mod. DTO 495/19. PMR-IDU modi DTO 495 Cons de la Bicicleta. Sen Gerencia Bici y taxis Metro Línea 2 IDU y UMV. Movilidad y género AVANTIA. RUA .PPMyEG Regiotram Norte. Estereotipos cultura libre de sexismo Cons de la Bicicleta Bull AVANTIA Sen lideresas moteras Btá Sen taxi Express. Sen Transmilenio. CTTransmilenio S.A Sen OAP Sens rutas Transmilenio, TPIEG, lenguaje Incluyente Bullet mujeres BID
JUR CT Circular abordaje disciplinario. Circular lineamiento lenguaje incluyente. Resol. 114/21 mesa de mujeres y equidad de género. Sen lenguaje incluyente textos jurídicos Sen transversalización 
PLA CT bulle y folleto Res 2210/21. Metod UTL de la SDP bull TPIEG taller Res 2210 IDRD
GOB CT DTO 563 /15 Sen Lenguaje Incluyente. Goles en Paz 2.0 TPIEG ficha goles en paz 2.0 Sen Lenguaje Incluyente Alc Kennedy CT Pacto car 7 CT Boletín DADEP
EDU CT Mesa violencias en Uni. Protocolos de atención CDCE 2022 Mesa Prevención de Violencia Edu. Superior Protocolo atención SRPA. Bull Género y Diversidad Sexual Estrategia violencias ámbito laboral CT Comité Dtal Convivencia Escolar Conve 914 Edu Flexible Bull Col Menorah Sen Transversalización SENA DT Semana de la Bic Sens IED Inst Téc Internacional Mesa VBG, comité dtal de convivencia CT Protocolo paternidad y/o maternidad tempranas
HAB plan de acción mesa SDHT sen Comunicación no sexista CT Instru socio- ocupacional SDDE PP de Ruralidad PP Servicios Públicos mujeres rurales Ruta de Formación y Empleabilidad Bull Muj Recicladoras UAESP, DED y SIDICU. Taller Transvers PREVEC – UAESP Sens Hablemos de Género – Nociones Básicas CVP Sens Indicadores con Enfoque de Género CVP 
CUL CT PMR SDH Sen SCRD. Resol 2210/21 IDRD. Declaratoria Uso Bici DT Protocolo VBG Sen OFB IDARTES IDPC FUGA SRD comuni libre de sexismo SCRD IDARTES SenOFB. IDPC. Canal Capital IDARTES CT Estado del arte Antidiscriminación Sens Cultura Libre de Sexismo Transversalización Indicadores IDPC Bull Declaratoria uso bici 
MUJ Sen ETG Comité téc mesa SOFIA plan de acción 2022. ETG y Sello de Igualdad SEG DT Encuesta UAECOB Sens ETG CCM. socialización de la ETG al DNP 
DEE Sen IPES AMB GUIPA SDA. IDIGER. Bull acción climática. Sen Manzana del cuidado CT publicaciones IDT 
GEP Sen Ambientes Laborales DASCD Reglamento opera DASCD Sen Red Cade DT registros inf Sen lenguaje incluyente ruta acoso sexual y laboral DNP presentación ETG MIPG 
SEG Sen C4 Línea 123 Bomberos TPIEG Encuesta Casa Libertad CT Protocolo futboll Ficha Casa Libertad Sen Cárcel Distal produc PPMyEG Sen Casa Libertad CT Casa Libertad. Mesa de Seguridad y futbol
INT comité operativo flias. JUR Sen derecho al Hábitat y Vivienda Digna TPIEG Bull Flias de Bogotá DT PP primera infancia y adolescencia Derecho a la Salud plena Interrupción Voluntaria del Embarazo IDIPRON SDIS Sens comunicación libre de sexismo Mesa comunicaciones CODFA
HAC DTJornada Educ Tributaria CT Boletines enfoque de género Sen TPIEG comunicación UAECD DT caracterización muj loteras. Sens cultura libre de sexismo FONCEP. Capacitación fiscal
AMB Sen JBB IDPYBA.Mujer y ambiente módulo muj y ambiente Escuelas de campo Sen muj y ambiente cuidadoras de humedales Bullet cambio climatico Hablemos de género muj recicladoras
INT SAL salud mental CODFA Capac PP fam Sen derecho salud plena IVE 
SAL comité Intersectorial Dtal de salud Bull salud mental y saludSyR. Piezas lactancia materna Plan de acción comité de lactancia y comité intersectorial de salud. Sens Sororidad Comunicación no sexista</t>
  </si>
  <si>
    <t xml:space="preserve">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Andes, Militar, Politécnico, S.Educ., MinEducación, Mesa Universidades, Colegio Técnico Internacional.2 laboratorios sociales.
Ajustes documento estrategia sector privado, autodiagnóstico empresas, portafolio, criterios sello igualdad privados  y caja herramientas metodológica. Articulación con Alianzas Estratégicas y 28 empresas para presentación estrategia transversalización. Articulación Sello Género para privados. Ciclo sensibilizaciones: Alianza Francesa (7), Proing (4), Metro L1 (4), Fidupopular (1). 2 sesiones juegos a la mediateca en CIOM Tunjuelito y 2 sesiones ciclo género y francofonía - Alianza Francesa. </t>
  </si>
  <si>
    <t xml:space="preserve">Estructura metodologías y temas estratégicos sectoriales. Diseño formulario identificación temas clave por sector para equipo transversalizacón. Concertación temas clave para metodologías sectoriales con DDDP. Avances diseño 5 metodologías temas clave sectoriales. ABC derechos y ABC de género. Implementación metodologías:1 taller intervenciones urbanas con enf.género a ERU. </t>
  </si>
  <si>
    <t xml:space="preserve">Concertación proceso sensibilización CCM con equipo Subsecretaría; propuesta fortalecimiento CCM y avance ajustes metodologías 7 derechos.Socialización POT al CCM. Mesa trabajo y avance metodología incidencia derecho educación CCM.
Concertación CIOM Santa Fe para realizar sensibilización a ciudadanía. Implementación de 6 talleres de sensibilización sobre derechos a: una cultura libre de sexismo, salud plena, trabajo en condiciones de igualdad y dignidad, paz y convivencia, participación y representación y hábitat y vivienda digna, con ciudadanía. 1 taller DSDR a ciudadanía Candelaria. 1 sensibilización menopausia CIOM Teusaquillo. 1 sensibilización comunicación no sexista CLIP Kennedy. 1 conversatorio ODS 5 en Fund. Univ. Ciencias de Salud. Implementación tercer curso paz territorial a mujeres en reincorporación. 3 sesiones narrativas biográficas lideresas procesos paz.1 sensibilización derechos mujeres U.Corpas. Exposición bordando derechos de las mujeres en SOFA. </t>
  </si>
  <si>
    <t>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sectores.Se reportó el avance del informe de Asistencia técnica para la transversalización del enfoque de género del mes de agosto de cada uno de los 15 sectores de la Administración Distrital. Se reportó el avance del inf. de Asistencia técnica del mes de sep de los 14 sectores. Se reportó el avance del informe de Asistencia técnica del mes de octubre de los 15 sectores.</t>
  </si>
  <si>
    <t xml:space="preserve">Por agenda de la señora alcaldesa no se llevo a cabo la primera sesión de  la secretaría técnica de la CIM en el mes de abril como se tenia programada,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Se realizó la segunda sesión de la Comisión Intersectorial de Mujeres el día 24/08/2022 de manera asincrónica con la octava sesión de la Unidad Técnica de Apoyo – UTA de manera virtual, en la que se trabajaron los siguientes temas:  i) Socialización avances Política Pública de Mujeres y Equidad de Género. ii) Socialización avances Política Pública de Actividades Sexuales Pagadas. iii) Socialización línea base de Política Pública de Mujeres y Equidad de Género.iv) Balance de marcación Trazador Presupuestal de Igualdad de Género. Se aprobó el segundo Informe de gestión trimestral de la CIM. Se aprobó el tercer Informe trimestral de la CIM </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</si>
  <si>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sexta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séptima sesión de la Unidad Técnica de Apoyo – UTA de la Comisión Intersectorial de Mujeres CIM en la que se  socializó la línea base de la Política Pública de Mujeres y Equidad de Género – PPMyEG.Se realizó de manera virtual la octava sesión de la Unidad Técnica de Apoyo – UTA de manera asincrónica con la segunda sesión de la Comisión Intersectorial de Mujeres- CIM. En este espacio se trabajaron los siguientes temas: i) Socialización avances Política Pública de Mujeres y Equidad de Género. ii) Socialización avances Política Pública de Actividades Sexuales Pagadas. iii) Socialización línea base de Política Pública de Mujeres y Equidad de Género. iv) Balance de marcación Trazador Presupuestal de Igualdad de Género. Se realizó de manera virtual la novena sesión de la Unidad Técnica de Apoyo – UTA. Se trabajaron los siguientes temas: Presentación propuesta de modificación del plan de acción de la Comisión Intersectorial de Mujeres y su Unidad Técnica de Apoyo vigencia 2022. Socialización de buenas prácticas entorno al enfoque de género sectores Educación (UDFJC): Construcción de política de géneros Secretaría de Educación: Plan educativo de transversalización de la igualdad de género Salud: Socialización del lineamiento en salud para la población trans y avances en el tema de aseguramiento en salud y provisión individual de servicios desde los enfoques de derecho, de género y diferencial.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</si>
</sst>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sz val="11"/>
      <name val="Calibri"/>
      <family val="2"/>
    </font>
    <font>
      <b/>
      <sz val="11"/>
      <name val="Calibri"/>
      <family val="2"/>
    </font>
    <font>
      <b/>
      <u/>
      <sz val="11"/>
      <name val="Times New Roman"/>
      <family val="1"/>
    </font>
    <font>
      <sz val="11"/>
      <name val="Calibri"/>
      <family val="2"/>
      <charset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73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38" fillId="0" borderId="5" xfId="0" applyFont="1" applyBorder="1" applyAlignment="1">
      <alignment vertical="center"/>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2" xfId="29"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8" fillId="0" borderId="56" xfId="22" applyNumberFormat="1" applyFont="1" applyBorder="1" applyAlignment="1">
      <alignment horizontal="center" vertical="center" wrapText="1"/>
    </xf>
    <xf numFmtId="0" fontId="8" fillId="9" borderId="21" xfId="28" applyNumberFormat="1" applyFont="1" applyFill="1" applyBorder="1" applyAlignment="1" applyProtection="1">
      <alignment horizontal="center" vertical="center" wrapText="1"/>
    </xf>
    <xf numFmtId="9" fontId="7" fillId="0" borderId="5" xfId="0" applyNumberFormat="1" applyFont="1" applyBorder="1" applyAlignment="1">
      <alignment vertical="center" wrapText="1"/>
    </xf>
    <xf numFmtId="9" fontId="8" fillId="9" borderId="19" xfId="28" applyFont="1" applyFill="1" applyBorder="1" applyAlignment="1" applyProtection="1">
      <alignment vertical="center" wrapText="1"/>
    </xf>
    <xf numFmtId="2" fontId="8" fillId="0" borderId="0" xfId="22" applyNumberFormat="1" applyFont="1" applyAlignment="1">
      <alignment vertical="center" wrapText="1"/>
    </xf>
    <xf numFmtId="0" fontId="8" fillId="9" borderId="19" xfId="28" applyNumberFormat="1" applyFont="1" applyFill="1" applyBorder="1" applyAlignment="1" applyProtection="1">
      <alignment horizontal="center" vertical="center" wrapText="1"/>
    </xf>
    <xf numFmtId="0" fontId="32" fillId="0" borderId="10" xfId="0" applyFont="1" applyBorder="1" applyAlignment="1">
      <alignment horizontal="center" vertical="center" wrapText="1"/>
    </xf>
    <xf numFmtId="9" fontId="32" fillId="0" borderId="10" xfId="28" applyFont="1" applyBorder="1" applyAlignment="1">
      <alignment horizontal="center" vertical="center" wrapText="1"/>
    </xf>
    <xf numFmtId="0" fontId="32" fillId="25" borderId="10" xfId="0" applyFont="1" applyFill="1" applyBorder="1" applyAlignment="1">
      <alignment horizontal="center" vertical="center" wrapText="1"/>
    </xf>
    <xf numFmtId="166" fontId="32" fillId="0" borderId="10" xfId="11" applyFont="1" applyFill="1" applyBorder="1" applyAlignment="1">
      <alignment horizontal="center" vertical="center" wrapText="1"/>
    </xf>
    <xf numFmtId="0" fontId="32" fillId="0" borderId="10" xfId="0" applyFont="1" applyBorder="1" applyAlignment="1">
      <alignment vertical="center" wrapText="1"/>
    </xf>
    <xf numFmtId="0" fontId="7" fillId="0" borderId="10" xfId="0" applyFont="1" applyBorder="1" applyAlignment="1">
      <alignment vertical="center" wrapText="1"/>
    </xf>
    <xf numFmtId="9" fontId="32" fillId="0" borderId="10" xfId="28" applyFont="1" applyBorder="1" applyAlignment="1">
      <alignment vertical="center" wrapText="1"/>
    </xf>
    <xf numFmtId="0" fontId="0" fillId="0" borderId="0" xfId="0" quotePrefix="1" applyAlignment="1">
      <alignment vertical="center"/>
    </xf>
    <xf numFmtId="1" fontId="8" fillId="0" borderId="0" xfId="22" applyNumberFormat="1" applyFont="1" applyAlignment="1">
      <alignment vertical="center" wrapText="1"/>
    </xf>
    <xf numFmtId="1" fontId="31" fillId="0" borderId="0" xfId="28" applyNumberFormat="1" applyFont="1" applyBorder="1" applyAlignment="1">
      <alignment horizontal="center" vertical="center"/>
    </xf>
    <xf numFmtId="0" fontId="7" fillId="0" borderId="1" xfId="28" applyNumberFormat="1" applyFont="1" applyBorder="1" applyAlignment="1">
      <alignment vertical="top" wrapText="1"/>
    </xf>
    <xf numFmtId="0" fontId="7" fillId="0" borderId="10" xfId="28" applyNumberFormat="1" applyFont="1" applyBorder="1" applyAlignment="1">
      <alignment horizontal="left" vertical="top" wrapText="1"/>
    </xf>
    <xf numFmtId="0" fontId="7" fillId="0" borderId="1" xfId="0" applyFont="1" applyBorder="1" applyAlignment="1">
      <alignment wrapText="1"/>
    </xf>
    <xf numFmtId="9" fontId="7" fillId="0" borderId="1" xfId="28" applyFont="1" applyBorder="1" applyAlignment="1">
      <alignment vertical="top" wrapText="1"/>
    </xf>
    <xf numFmtId="9" fontId="7" fillId="0" borderId="1" xfId="28" applyFont="1" applyBorder="1" applyAlignment="1">
      <alignment horizontal="left" vertical="top" wrapText="1"/>
    </xf>
    <xf numFmtId="166" fontId="0" fillId="0" borderId="1" xfId="11" applyFont="1" applyBorder="1" applyAlignment="1">
      <alignment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40" xfId="22" applyFont="1" applyFill="1" applyBorder="1" applyAlignment="1">
      <alignment horizontal="center"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9" fontId="7" fillId="0" borderId="10" xfId="29"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9" fontId="7" fillId="0" borderId="56" xfId="29" applyFont="1" applyFill="1" applyBorder="1" applyAlignment="1" applyProtection="1">
      <alignment horizontal="center" vertical="center" wrapText="1"/>
      <protection locked="0"/>
    </xf>
    <xf numFmtId="9" fontId="7" fillId="0" borderId="20" xfId="29" applyFont="1" applyFill="1" applyBorder="1" applyAlignment="1" applyProtection="1">
      <alignment horizontal="center" vertical="center" wrapText="1"/>
      <protection locked="0"/>
    </xf>
    <xf numFmtId="9" fontId="8" fillId="0" borderId="94" xfId="22" applyNumberFormat="1" applyFont="1" applyBorder="1" applyAlignment="1">
      <alignment horizontal="center" vertical="center" wrapText="1"/>
    </xf>
    <xf numFmtId="0" fontId="8" fillId="9" borderId="10" xfId="22" applyFont="1" applyFill="1" applyBorder="1" applyAlignment="1">
      <alignment horizontal="center" vertical="center" wrapText="1"/>
    </xf>
    <xf numFmtId="0" fontId="8" fillId="9" borderId="4" xfId="22" applyFont="1" applyFill="1" applyBorder="1" applyAlignment="1">
      <alignment horizontal="center" vertical="center" wrapText="1"/>
    </xf>
    <xf numFmtId="9" fontId="7" fillId="9" borderId="10"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9" fontId="7" fillId="9" borderId="34" xfId="28" applyFont="1" applyFill="1" applyBorder="1" applyAlignment="1" applyProtection="1">
      <alignment horizontal="center" vertical="center" wrapText="1"/>
      <protection locked="0"/>
    </xf>
    <xf numFmtId="9" fontId="7" fillId="9" borderId="20" xfId="28" applyFont="1" applyFill="1" applyBorder="1" applyAlignment="1" applyProtection="1">
      <alignment horizontal="center" vertical="center" wrapText="1"/>
      <protection locked="0"/>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43" xfId="22" applyFont="1" applyFill="1" applyBorder="1" applyAlignment="1">
      <alignment horizontal="center"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20" borderId="8"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34" xfId="22" applyFont="1" applyFill="1" applyBorder="1" applyAlignment="1">
      <alignment horizontal="center" vertical="center" wrapText="1"/>
    </xf>
    <xf numFmtId="0" fontId="8" fillId="20" borderId="35"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65"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9" fontId="8" fillId="0" borderId="33" xfId="22" applyNumberFormat="1" applyFont="1" applyBorder="1" applyAlignment="1">
      <alignment horizontal="center" vertical="center" wrapText="1"/>
    </xf>
    <xf numFmtId="0" fontId="8" fillId="0" borderId="59" xfId="22" applyFont="1" applyBorder="1" applyAlignment="1">
      <alignment horizontal="center" vertical="center" wrapText="1"/>
    </xf>
    <xf numFmtId="0" fontId="42" fillId="26" borderId="0" xfId="0" applyFont="1" applyFill="1" applyAlignment="1">
      <alignment horizontal="left" vertical="top" wrapText="1"/>
    </xf>
    <xf numFmtId="0" fontId="42" fillId="26" borderId="90" xfId="0" applyFont="1" applyFill="1" applyBorder="1" applyAlignment="1">
      <alignment horizontal="left" vertical="top" wrapText="1"/>
    </xf>
    <xf numFmtId="0" fontId="42" fillId="26" borderId="92" xfId="0" applyFont="1" applyFill="1" applyBorder="1" applyAlignment="1">
      <alignment horizontal="left" vertical="top" wrapText="1"/>
    </xf>
    <xf numFmtId="0" fontId="42" fillId="26" borderId="93" xfId="0" applyFont="1" applyFill="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0" xfId="30" applyFont="1" applyBorder="1" applyAlignment="1">
      <alignment horizontal="left" vertical="top" wrapText="1"/>
    </xf>
    <xf numFmtId="9" fontId="35" fillId="0" borderId="35"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34" xfId="30" applyFont="1" applyBorder="1" applyAlignment="1">
      <alignment horizontal="center" vertical="center" wrapText="1"/>
    </xf>
    <xf numFmtId="9" fontId="35" fillId="0" borderId="0" xfId="30" applyFont="1" applyBorder="1" applyAlignment="1">
      <alignment horizontal="center" vertical="center" wrapText="1"/>
    </xf>
    <xf numFmtId="9" fontId="35" fillId="0" borderId="14"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center" vertical="center" wrapText="1"/>
    </xf>
    <xf numFmtId="168" fontId="8" fillId="0" borderId="56" xfId="10" applyFont="1" applyFill="1" applyBorder="1" applyAlignment="1" applyProtection="1">
      <alignment horizontal="center" vertical="center" wrapText="1"/>
    </xf>
    <xf numFmtId="168" fontId="8" fillId="0" borderId="20" xfId="10" applyFont="1" applyFill="1" applyBorder="1" applyAlignment="1" applyProtection="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34" xfId="22" applyNumberFormat="1" applyFont="1" applyBorder="1" applyAlignment="1">
      <alignment horizontal="left" vertical="top" wrapText="1"/>
    </xf>
    <xf numFmtId="9" fontId="7" fillId="0" borderId="0" xfId="22" applyNumberFormat="1" applyFont="1" applyAlignment="1">
      <alignment horizontal="left" vertical="top" wrapText="1"/>
    </xf>
    <xf numFmtId="9" fontId="7" fillId="0" borderId="14" xfId="22" applyNumberFormat="1" applyFont="1" applyBorder="1" applyAlignment="1">
      <alignment horizontal="left" vertical="top" wrapText="1"/>
    </xf>
    <xf numFmtId="9" fontId="7" fillId="0" borderId="60" xfId="22" applyNumberFormat="1" applyFont="1" applyBorder="1" applyAlignment="1">
      <alignment horizontal="left" vertical="top" wrapText="1"/>
    </xf>
    <xf numFmtId="9" fontId="7" fillId="0" borderId="15" xfId="22" applyNumberFormat="1" applyFont="1" applyBorder="1" applyAlignment="1">
      <alignment horizontal="left" vertical="top" wrapText="1"/>
    </xf>
    <xf numFmtId="9" fontId="7" fillId="0" borderId="16" xfId="22" applyNumberFormat="1" applyFont="1" applyBorder="1" applyAlignment="1">
      <alignment horizontal="left" vertical="top" wrapText="1"/>
    </xf>
    <xf numFmtId="2" fontId="7" fillId="0" borderId="8" xfId="22" applyNumberFormat="1" applyFont="1" applyBorder="1" applyAlignment="1">
      <alignment horizontal="left"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2" fontId="7" fillId="0" borderId="33" xfId="22" applyNumberFormat="1" applyFont="1" applyBorder="1" applyAlignment="1">
      <alignment horizontal="center" vertical="center" wrapText="1"/>
    </xf>
    <xf numFmtId="0" fontId="7" fillId="0" borderId="27" xfId="0" applyFont="1" applyBorder="1" applyAlignment="1">
      <alignment horizontal="left" vertical="top" wrapText="1"/>
    </xf>
    <xf numFmtId="0" fontId="7" fillId="0" borderId="62"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2" fontId="7" fillId="0" borderId="65" xfId="22" applyNumberFormat="1" applyFont="1" applyBorder="1" applyAlignment="1">
      <alignment horizontal="left" vertical="center" wrapText="1"/>
    </xf>
    <xf numFmtId="2" fontId="7" fillId="0" borderId="30" xfId="22" applyNumberFormat="1" applyFont="1" applyBorder="1" applyAlignment="1">
      <alignment horizontal="left" vertical="center" wrapText="1"/>
    </xf>
    <xf numFmtId="2" fontId="7" fillId="0" borderId="85" xfId="22" applyNumberFormat="1" applyFont="1" applyBorder="1" applyAlignment="1">
      <alignment horizontal="left" vertical="center" wrapText="1"/>
    </xf>
    <xf numFmtId="2" fontId="7" fillId="19" borderId="28" xfId="22" applyNumberFormat="1" applyFont="1" applyFill="1" applyBorder="1" applyAlignment="1">
      <alignment horizontal="center" vertical="center" wrapText="1"/>
    </xf>
    <xf numFmtId="2" fontId="7" fillId="19" borderId="35" xfId="22" applyNumberFormat="1" applyFont="1" applyFill="1" applyBorder="1" applyAlignment="1">
      <alignment horizontal="center" vertical="center" wrapText="1"/>
    </xf>
    <xf numFmtId="2" fontId="7" fillId="19" borderId="36" xfId="22" applyNumberFormat="1" applyFont="1" applyFill="1" applyBorder="1" applyAlignment="1">
      <alignment horizontal="center" vertical="center" wrapText="1"/>
    </xf>
    <xf numFmtId="0" fontId="7" fillId="26" borderId="86" xfId="0" applyFont="1" applyFill="1" applyBorder="1" applyAlignment="1">
      <alignment horizontal="left" vertical="top" wrapText="1"/>
    </xf>
    <xf numFmtId="0" fontId="7" fillId="26" borderId="87" xfId="0" applyFont="1" applyFill="1" applyBorder="1" applyAlignment="1">
      <alignment horizontal="left" vertical="top" wrapText="1"/>
    </xf>
    <xf numFmtId="0" fontId="7" fillId="26" borderId="88" xfId="0" applyFont="1" applyFill="1" applyBorder="1" applyAlignment="1">
      <alignment horizontal="left" vertical="top" wrapText="1"/>
    </xf>
    <xf numFmtId="0" fontId="7" fillId="26" borderId="89" xfId="0" applyFont="1" applyFill="1" applyBorder="1" applyAlignment="1">
      <alignment horizontal="left" vertical="top" wrapText="1"/>
    </xf>
    <xf numFmtId="0" fontId="7" fillId="26" borderId="0" xfId="0" applyFont="1" applyFill="1" applyAlignment="1">
      <alignment horizontal="left" vertical="top" wrapText="1"/>
    </xf>
    <xf numFmtId="0" fontId="7" fillId="26" borderId="90" xfId="0" applyFont="1" applyFill="1" applyBorder="1" applyAlignment="1">
      <alignment horizontal="left" vertical="top" wrapText="1"/>
    </xf>
    <xf numFmtId="0" fontId="7" fillId="26" borderId="91" xfId="0" applyFont="1" applyFill="1" applyBorder="1" applyAlignment="1">
      <alignment horizontal="left" vertical="top" wrapText="1"/>
    </xf>
    <xf numFmtId="0" fontId="7" fillId="26" borderId="92" xfId="0" applyFont="1" applyFill="1" applyBorder="1" applyAlignment="1">
      <alignment horizontal="left" vertical="top" wrapText="1"/>
    </xf>
    <xf numFmtId="0" fontId="7" fillId="26" borderId="93" xfId="0" applyFont="1" applyFill="1" applyBorder="1" applyAlignment="1">
      <alignment horizontal="left" vertical="top" wrapText="1"/>
    </xf>
    <xf numFmtId="0" fontId="8" fillId="19" borderId="10" xfId="22" applyFont="1" applyFill="1" applyBorder="1" applyAlignment="1">
      <alignment horizontal="center" vertical="center" wrapText="1"/>
    </xf>
    <xf numFmtId="0" fontId="8" fillId="19" borderId="4" xfId="22" applyFont="1" applyFill="1" applyBorder="1" applyAlignment="1">
      <alignment horizontal="center" vertical="center" wrapText="1"/>
    </xf>
    <xf numFmtId="9" fontId="7" fillId="9" borderId="33" xfId="28" applyFont="1" applyFill="1" applyBorder="1" applyAlignment="1" applyProtection="1">
      <alignment horizontal="center" vertical="center" wrapText="1"/>
      <protection locked="0"/>
    </xf>
    <xf numFmtId="0" fontId="8" fillId="9" borderId="33" xfId="22" applyFont="1" applyFill="1" applyBorder="1" applyAlignment="1">
      <alignment horizontal="center" vertical="center" wrapText="1"/>
    </xf>
    <xf numFmtId="2" fontId="7" fillId="0" borderId="18" xfId="22" applyNumberFormat="1" applyFont="1" applyBorder="1" applyAlignment="1">
      <alignment horizontal="center" vertical="center" wrapText="1"/>
    </xf>
    <xf numFmtId="2" fontId="7" fillId="0" borderId="65" xfId="22" applyNumberFormat="1" applyFont="1" applyBorder="1" applyAlignment="1">
      <alignment horizontal="center" vertical="center" wrapText="1"/>
    </xf>
    <xf numFmtId="9" fontId="7" fillId="19" borderId="10" xfId="28" applyFont="1" applyFill="1" applyBorder="1" applyAlignment="1" applyProtection="1">
      <alignment horizontal="center" vertical="center" wrapText="1"/>
      <protection locked="0"/>
    </xf>
    <xf numFmtId="9" fontId="7" fillId="19" borderId="4" xfId="28"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7" fillId="19" borderId="56" xfId="28" applyFont="1" applyFill="1" applyBorder="1" applyAlignment="1" applyProtection="1">
      <alignment horizontal="center" vertical="center" wrapText="1"/>
      <protection locked="0"/>
    </xf>
    <xf numFmtId="9" fontId="7" fillId="19" borderId="20" xfId="28" applyFont="1" applyFill="1" applyBorder="1" applyAlignment="1" applyProtection="1">
      <alignment horizontal="center" vertical="center" wrapText="1"/>
      <protection locked="0"/>
    </xf>
    <xf numFmtId="9" fontId="7" fillId="0" borderId="56" xfId="22" applyNumberFormat="1" applyFont="1" applyBorder="1" applyAlignment="1">
      <alignment horizontal="left" vertical="center" wrapText="1"/>
    </xf>
    <xf numFmtId="9" fontId="7" fillId="0" borderId="27" xfId="22" applyNumberFormat="1" applyFont="1" applyBorder="1" applyAlignment="1">
      <alignment horizontal="left" vertical="center" wrapText="1"/>
    </xf>
    <xf numFmtId="9" fontId="7" fillId="0" borderId="62" xfId="22" applyNumberFormat="1" applyFont="1" applyBorder="1" applyAlignment="1">
      <alignment horizontal="left" vertical="center" wrapText="1"/>
    </xf>
    <xf numFmtId="9" fontId="7" fillId="0" borderId="20" xfId="22" applyNumberFormat="1" applyFont="1" applyBorder="1" applyAlignment="1">
      <alignment horizontal="left" vertical="center" wrapText="1"/>
    </xf>
    <xf numFmtId="9" fontId="7" fillId="0" borderId="3" xfId="22" applyNumberFormat="1" applyFont="1" applyBorder="1" applyAlignment="1">
      <alignment horizontal="left" vertical="center" wrapText="1"/>
    </xf>
    <xf numFmtId="9" fontId="7" fillId="0" borderId="7"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45" fillId="0" borderId="56" xfId="22" applyNumberFormat="1" applyFont="1" applyBorder="1" applyAlignment="1">
      <alignment horizontal="left" vertical="center" wrapText="1"/>
    </xf>
    <xf numFmtId="9" fontId="7" fillId="0" borderId="28" xfId="22" applyNumberFormat="1" applyFont="1" applyBorder="1" applyAlignment="1">
      <alignment horizontal="left" vertical="center" wrapText="1"/>
    </xf>
    <xf numFmtId="9" fontId="7" fillId="0" borderId="36" xfId="22" applyNumberFormat="1" applyFont="1" applyBorder="1" applyAlignment="1">
      <alignment horizontal="left"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28"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2" fontId="7" fillId="0" borderId="8" xfId="22" applyNumberFormat="1" applyFont="1" applyBorder="1" applyAlignment="1">
      <alignment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2" fontId="7" fillId="0" borderId="30" xfId="22" applyNumberFormat="1"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62"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44"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7" fillId="0" borderId="56" xfId="22" applyNumberFormat="1" applyFont="1" applyBorder="1" applyAlignment="1">
      <alignment horizontal="left" vertical="top" wrapText="1"/>
    </xf>
    <xf numFmtId="9" fontId="7" fillId="0" borderId="27" xfId="22" applyNumberFormat="1" applyFont="1" applyBorder="1" applyAlignment="1">
      <alignment horizontal="left" vertical="top" wrapText="1"/>
    </xf>
    <xf numFmtId="9" fontId="7" fillId="0" borderId="62" xfId="22" applyNumberFormat="1" applyFont="1" applyBorder="1" applyAlignment="1">
      <alignment horizontal="left" vertical="top"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62"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16" xfId="30" applyFont="1" applyFill="1" applyBorder="1" applyAlignment="1" applyProtection="1">
      <alignment horizontal="left" vertical="center" wrapText="1"/>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1" xfId="0" applyFont="1" applyBorder="1" applyAlignment="1">
      <alignment horizontal="left"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8" fillId="19" borderId="2" xfId="22" applyFont="1" applyFill="1" applyBorder="1" applyAlignment="1">
      <alignment horizontal="left" vertical="center" wrapText="1"/>
    </xf>
    <xf numFmtId="0" fontId="8" fillId="19" borderId="57" xfId="22" applyFont="1" applyFill="1" applyBorder="1" applyAlignment="1">
      <alignment horizontal="left" vertical="center" wrapText="1"/>
    </xf>
    <xf numFmtId="0" fontId="8" fillId="19" borderId="5" xfId="22" applyFont="1" applyFill="1" applyBorder="1" applyAlignment="1">
      <alignment horizontal="left" vertical="center" wrapText="1"/>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8" fillId="23" borderId="56" xfId="22" applyFont="1" applyFill="1" applyBorder="1" applyAlignment="1">
      <alignment horizontal="center" vertical="center" wrapText="1"/>
    </xf>
    <xf numFmtId="0" fontId="8" fillId="23" borderId="27" xfId="22" applyFont="1" applyFill="1" applyBorder="1" applyAlignment="1">
      <alignment horizontal="center" vertical="center" wrapText="1"/>
    </xf>
    <xf numFmtId="0" fontId="8" fillId="23" borderId="28" xfId="22" applyFont="1" applyFill="1" applyBorder="1" applyAlignment="1">
      <alignment horizontal="center" vertical="center" wrapText="1"/>
    </xf>
    <xf numFmtId="0" fontId="8" fillId="23" borderId="3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35"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36" xfId="22"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56" xfId="22" applyFont="1" applyFill="1" applyBorder="1" applyAlignment="1">
      <alignment horizontal="center" vertical="center" wrapText="1"/>
    </xf>
    <xf numFmtId="0" fontId="36" fillId="23" borderId="27" xfId="22" applyFont="1" applyFill="1" applyBorder="1" applyAlignment="1">
      <alignment horizontal="center" vertical="center" wrapText="1"/>
    </xf>
    <xf numFmtId="0" fontId="36" fillId="23" borderId="28" xfId="22" applyFont="1" applyFill="1" applyBorder="1" applyAlignment="1">
      <alignment horizontal="center" vertical="center" wrapText="1"/>
    </xf>
    <xf numFmtId="0" fontId="36" fillId="23" borderId="34" xfId="22" applyFont="1" applyFill="1" applyBorder="1" applyAlignment="1">
      <alignment horizontal="center" vertical="center" wrapText="1"/>
    </xf>
    <xf numFmtId="0" fontId="36" fillId="23" borderId="0" xfId="22" applyFont="1" applyFill="1" applyAlignment="1">
      <alignment horizontal="center" vertical="center" wrapText="1"/>
    </xf>
    <xf numFmtId="0" fontId="36" fillId="23" borderId="35" xfId="22" applyFont="1" applyFill="1" applyBorder="1" applyAlignment="1">
      <alignment horizontal="center" vertical="center" wrapText="1"/>
    </xf>
    <xf numFmtId="0" fontId="36" fillId="23" borderId="20" xfId="22" applyFont="1" applyFill="1" applyBorder="1" applyAlignment="1">
      <alignment horizontal="center" vertical="center" wrapText="1"/>
    </xf>
    <xf numFmtId="0" fontId="36" fillId="23" borderId="3" xfId="22" applyFont="1" applyFill="1" applyBorder="1" applyAlignment="1">
      <alignment horizontal="center" vertical="center" wrapText="1"/>
    </xf>
    <xf numFmtId="0" fontId="36" fillId="23" borderId="36" xfId="2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topLeftCell="S16" zoomScale="70" zoomScaleNormal="70" workbookViewId="0">
      <selection activeCell="AC25" sqref="AC25"/>
    </sheetView>
  </sheetViews>
  <sheetFormatPr baseColWidth="10" defaultColWidth="10.6640625" defaultRowHeight="14.4" x14ac:dyDescent="0.3"/>
  <cols>
    <col min="1" max="1" width="40" style="50" customWidth="1"/>
    <col min="2" max="2" width="15.44140625" style="50" customWidth="1"/>
    <col min="3" max="3" width="13" style="50" customWidth="1"/>
    <col min="4" max="4" width="15.109375" style="50" customWidth="1"/>
    <col min="5" max="5" width="13.88671875" style="50" customWidth="1"/>
    <col min="6" max="6" width="14.44140625" style="50" customWidth="1"/>
    <col min="7" max="14" width="12.33203125" style="50" customWidth="1"/>
    <col min="15" max="16" width="15" style="50" customWidth="1"/>
    <col min="17" max="17" width="18.33203125" style="50" customWidth="1"/>
    <col min="18" max="18" width="14.6640625" style="50" customWidth="1"/>
    <col min="19" max="19" width="17" style="50" customWidth="1"/>
    <col min="20" max="20" width="18.5546875" style="50" customWidth="1"/>
    <col min="21" max="21" width="17.33203125" style="50" customWidth="1"/>
    <col min="22" max="22" width="16.6640625" style="50" customWidth="1"/>
    <col min="23" max="23" width="17.33203125" style="50" customWidth="1"/>
    <col min="24" max="24" width="16.88671875" style="50" customWidth="1"/>
    <col min="25" max="25" width="16.33203125" style="50" customWidth="1"/>
    <col min="26" max="26" width="17" style="50" customWidth="1"/>
    <col min="27" max="27" width="16.88671875" style="50" customWidth="1"/>
    <col min="28" max="28" width="16.44140625" style="50" customWidth="1"/>
    <col min="29" max="29" width="17.88671875" style="50" bestFit="1" customWidth="1"/>
    <col min="30" max="30" width="14.6640625" style="50" customWidth="1"/>
    <col min="31" max="31" width="16.88671875" style="50"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20"/>
      <c r="B1" s="323"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26" t="s">
        <v>1</v>
      </c>
      <c r="AC1" s="327"/>
      <c r="AD1" s="328"/>
    </row>
    <row r="2" spans="1:30" ht="30.75" customHeight="1" x14ac:dyDescent="0.3">
      <c r="A2" s="321"/>
      <c r="B2" s="329" t="s">
        <v>2</v>
      </c>
      <c r="C2" s="330"/>
      <c r="D2" s="330"/>
      <c r="E2" s="330"/>
      <c r="F2" s="330"/>
      <c r="G2" s="330"/>
      <c r="H2" s="330"/>
      <c r="I2" s="330"/>
      <c r="J2" s="330"/>
      <c r="K2" s="330"/>
      <c r="L2" s="330"/>
      <c r="M2" s="330"/>
      <c r="N2" s="330"/>
      <c r="O2" s="330"/>
      <c r="P2" s="330"/>
      <c r="Q2" s="330"/>
      <c r="R2" s="330"/>
      <c r="S2" s="330"/>
      <c r="T2" s="330"/>
      <c r="U2" s="330"/>
      <c r="V2" s="330"/>
      <c r="W2" s="330"/>
      <c r="X2" s="330"/>
      <c r="Y2" s="330"/>
      <c r="Z2" s="330"/>
      <c r="AA2" s="331"/>
      <c r="AB2" s="332" t="s">
        <v>3</v>
      </c>
      <c r="AC2" s="333"/>
      <c r="AD2" s="334"/>
    </row>
    <row r="3" spans="1:30" ht="24" customHeight="1" x14ac:dyDescent="0.3">
      <c r="A3" s="321"/>
      <c r="B3" s="273" t="s">
        <v>4</v>
      </c>
      <c r="C3" s="274"/>
      <c r="D3" s="274"/>
      <c r="E3" s="274"/>
      <c r="F3" s="274"/>
      <c r="G3" s="274"/>
      <c r="H3" s="274"/>
      <c r="I3" s="274"/>
      <c r="J3" s="274"/>
      <c r="K3" s="274"/>
      <c r="L3" s="274"/>
      <c r="M3" s="274"/>
      <c r="N3" s="274"/>
      <c r="O3" s="274"/>
      <c r="P3" s="274"/>
      <c r="Q3" s="274"/>
      <c r="R3" s="274"/>
      <c r="S3" s="274"/>
      <c r="T3" s="274"/>
      <c r="U3" s="274"/>
      <c r="V3" s="274"/>
      <c r="W3" s="274"/>
      <c r="X3" s="274"/>
      <c r="Y3" s="274"/>
      <c r="Z3" s="274"/>
      <c r="AA3" s="275"/>
      <c r="AB3" s="332" t="s">
        <v>5</v>
      </c>
      <c r="AC3" s="333"/>
      <c r="AD3" s="334"/>
    </row>
    <row r="4" spans="1:30" ht="22.5" customHeight="1" thickBot="1" x14ac:dyDescent="0.35">
      <c r="A4" s="322"/>
      <c r="B4" s="276"/>
      <c r="C4" s="277"/>
      <c r="D4" s="277"/>
      <c r="E4" s="277"/>
      <c r="F4" s="277"/>
      <c r="G4" s="277"/>
      <c r="H4" s="277"/>
      <c r="I4" s="277"/>
      <c r="J4" s="277"/>
      <c r="K4" s="277"/>
      <c r="L4" s="277"/>
      <c r="M4" s="277"/>
      <c r="N4" s="277"/>
      <c r="O4" s="277"/>
      <c r="P4" s="277"/>
      <c r="Q4" s="277"/>
      <c r="R4" s="277"/>
      <c r="S4" s="277"/>
      <c r="T4" s="277"/>
      <c r="U4" s="277"/>
      <c r="V4" s="277"/>
      <c r="W4" s="277"/>
      <c r="X4" s="277"/>
      <c r="Y4" s="277"/>
      <c r="Z4" s="277"/>
      <c r="AA4" s="278"/>
      <c r="AB4" s="335" t="s">
        <v>6</v>
      </c>
      <c r="AC4" s="336"/>
      <c r="AD4" s="33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82" t="s">
        <v>7</v>
      </c>
      <c r="B7" s="283"/>
      <c r="C7" s="338" t="s">
        <v>8</v>
      </c>
      <c r="D7" s="282" t="s">
        <v>9</v>
      </c>
      <c r="E7" s="341"/>
      <c r="F7" s="341"/>
      <c r="G7" s="341"/>
      <c r="H7" s="283"/>
      <c r="I7" s="344">
        <v>44868</v>
      </c>
      <c r="J7" s="345"/>
      <c r="K7" s="282" t="s">
        <v>10</v>
      </c>
      <c r="L7" s="283"/>
      <c r="M7" s="360" t="s">
        <v>11</v>
      </c>
      <c r="N7" s="361"/>
      <c r="O7" s="350"/>
      <c r="P7" s="351"/>
      <c r="Q7" s="54"/>
      <c r="R7" s="54"/>
      <c r="S7" s="54"/>
      <c r="T7" s="54"/>
      <c r="U7" s="54"/>
      <c r="V7" s="54"/>
      <c r="W7" s="54"/>
      <c r="X7" s="54"/>
      <c r="Y7" s="54"/>
      <c r="Z7" s="55"/>
      <c r="AA7" s="54"/>
      <c r="AB7" s="54"/>
      <c r="AC7" s="60"/>
      <c r="AD7" s="61"/>
    </row>
    <row r="8" spans="1:30" x14ac:dyDescent="0.3">
      <c r="A8" s="284"/>
      <c r="B8" s="285"/>
      <c r="C8" s="339"/>
      <c r="D8" s="284"/>
      <c r="E8" s="342"/>
      <c r="F8" s="342"/>
      <c r="G8" s="342"/>
      <c r="H8" s="285"/>
      <c r="I8" s="346"/>
      <c r="J8" s="347"/>
      <c r="K8" s="284"/>
      <c r="L8" s="285"/>
      <c r="M8" s="352" t="s">
        <v>12</v>
      </c>
      <c r="N8" s="353"/>
      <c r="O8" s="354"/>
      <c r="P8" s="355"/>
      <c r="Q8" s="54"/>
      <c r="R8" s="54"/>
      <c r="S8" s="54"/>
      <c r="T8" s="54"/>
      <c r="U8" s="54"/>
      <c r="V8" s="54"/>
      <c r="W8" s="54"/>
      <c r="X8" s="54"/>
      <c r="Y8" s="54"/>
      <c r="Z8" s="55"/>
      <c r="AA8" s="54"/>
      <c r="AB8" s="54"/>
      <c r="AC8" s="60"/>
      <c r="AD8" s="61"/>
    </row>
    <row r="9" spans="1:30" ht="15.75" customHeight="1" x14ac:dyDescent="0.3">
      <c r="A9" s="286"/>
      <c r="B9" s="287"/>
      <c r="C9" s="340"/>
      <c r="D9" s="286"/>
      <c r="E9" s="343"/>
      <c r="F9" s="343"/>
      <c r="G9" s="343"/>
      <c r="H9" s="287"/>
      <c r="I9" s="348"/>
      <c r="J9" s="349"/>
      <c r="K9" s="286"/>
      <c r="L9" s="287"/>
      <c r="M9" s="356" t="s">
        <v>13</v>
      </c>
      <c r="N9" s="357"/>
      <c r="O9" s="358" t="s">
        <v>14</v>
      </c>
      <c r="P9" s="359"/>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82" t="s">
        <v>15</v>
      </c>
      <c r="B11" s="283"/>
      <c r="C11" s="270" t="s">
        <v>16</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2"/>
    </row>
    <row r="12" spans="1:30" ht="15" customHeight="1" x14ac:dyDescent="0.3">
      <c r="A12" s="284"/>
      <c r="B12" s="285"/>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5"/>
    </row>
    <row r="13" spans="1:30" ht="15" customHeight="1" thickBot="1" x14ac:dyDescent="0.35">
      <c r="A13" s="286"/>
      <c r="B13" s="287"/>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8"/>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1" t="s">
        <v>17</v>
      </c>
      <c r="B15" s="312"/>
      <c r="C15" s="313" t="s">
        <v>18</v>
      </c>
      <c r="D15" s="314"/>
      <c r="E15" s="314"/>
      <c r="F15" s="314"/>
      <c r="G15" s="314"/>
      <c r="H15" s="314"/>
      <c r="I15" s="314"/>
      <c r="J15" s="314"/>
      <c r="K15" s="315"/>
      <c r="L15" s="279" t="s">
        <v>19</v>
      </c>
      <c r="M15" s="280"/>
      <c r="N15" s="280"/>
      <c r="O15" s="280"/>
      <c r="P15" s="280"/>
      <c r="Q15" s="281"/>
      <c r="R15" s="371" t="s">
        <v>20</v>
      </c>
      <c r="S15" s="372"/>
      <c r="T15" s="372"/>
      <c r="U15" s="372"/>
      <c r="V15" s="372"/>
      <c r="W15" s="372"/>
      <c r="X15" s="373"/>
      <c r="Y15" s="279" t="s">
        <v>21</v>
      </c>
      <c r="Z15" s="281"/>
      <c r="AA15" s="313" t="s">
        <v>22</v>
      </c>
      <c r="AB15" s="314"/>
      <c r="AC15" s="314"/>
      <c r="AD15" s="315"/>
    </row>
    <row r="16" spans="1:30" ht="9" customHeight="1" thickBot="1" x14ac:dyDescent="0.35">
      <c r="A16" s="59"/>
      <c r="B16" s="5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73"/>
      <c r="AD16" s="74"/>
    </row>
    <row r="17" spans="1:41" s="76" customFormat="1" ht="37.5" customHeight="1" thickBot="1" x14ac:dyDescent="0.35">
      <c r="A17" s="311" t="s">
        <v>23</v>
      </c>
      <c r="B17" s="312"/>
      <c r="C17" s="317" t="s">
        <v>24</v>
      </c>
      <c r="D17" s="318"/>
      <c r="E17" s="318"/>
      <c r="F17" s="318"/>
      <c r="G17" s="318"/>
      <c r="H17" s="318"/>
      <c r="I17" s="318"/>
      <c r="J17" s="318"/>
      <c r="K17" s="318"/>
      <c r="L17" s="318"/>
      <c r="M17" s="318"/>
      <c r="N17" s="318"/>
      <c r="O17" s="318"/>
      <c r="P17" s="318"/>
      <c r="Q17" s="319"/>
      <c r="R17" s="279" t="s">
        <v>25</v>
      </c>
      <c r="S17" s="280"/>
      <c r="T17" s="280"/>
      <c r="U17" s="280"/>
      <c r="V17" s="281"/>
      <c r="W17" s="374">
        <v>15</v>
      </c>
      <c r="X17" s="375"/>
      <c r="Y17" s="280" t="s">
        <v>26</v>
      </c>
      <c r="Z17" s="280"/>
      <c r="AA17" s="280"/>
      <c r="AB17" s="281"/>
      <c r="AC17" s="307">
        <v>0.45</v>
      </c>
      <c r="AD17" s="30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9" t="s">
        <v>27</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1"/>
      <c r="AE19" s="83"/>
      <c r="AF19" s="83"/>
    </row>
    <row r="20" spans="1:41" ht="32.25" customHeight="1" thickBot="1" x14ac:dyDescent="0.35">
      <c r="A20" s="82"/>
      <c r="B20" s="60"/>
      <c r="C20" s="302" t="s">
        <v>28</v>
      </c>
      <c r="D20" s="303"/>
      <c r="E20" s="303"/>
      <c r="F20" s="303"/>
      <c r="G20" s="303"/>
      <c r="H20" s="303"/>
      <c r="I20" s="303"/>
      <c r="J20" s="303"/>
      <c r="K20" s="303"/>
      <c r="L20" s="303"/>
      <c r="M20" s="303"/>
      <c r="N20" s="303"/>
      <c r="O20" s="303"/>
      <c r="P20" s="304"/>
      <c r="Q20" s="299" t="s">
        <v>29</v>
      </c>
      <c r="R20" s="300"/>
      <c r="S20" s="300"/>
      <c r="T20" s="300"/>
      <c r="U20" s="300"/>
      <c r="V20" s="300"/>
      <c r="W20" s="300"/>
      <c r="X20" s="300"/>
      <c r="Y20" s="300"/>
      <c r="Z20" s="300"/>
      <c r="AA20" s="300"/>
      <c r="AB20" s="300"/>
      <c r="AC20" s="300"/>
      <c r="AD20" s="301"/>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8</v>
      </c>
      <c r="AA21" s="154" t="s">
        <v>39</v>
      </c>
      <c r="AB21" s="154" t="s">
        <v>40</v>
      </c>
      <c r="AC21" s="154" t="s">
        <v>41</v>
      </c>
      <c r="AD21" s="155" t="s">
        <v>42</v>
      </c>
      <c r="AE21" s="3"/>
      <c r="AF21" s="3"/>
    </row>
    <row r="22" spans="1:41" ht="32.25" customHeight="1" x14ac:dyDescent="0.3">
      <c r="A22" s="305" t="s">
        <v>43</v>
      </c>
      <c r="B22" s="306"/>
      <c r="C22" s="175"/>
      <c r="D22" s="173"/>
      <c r="E22" s="173"/>
      <c r="F22" s="173"/>
      <c r="G22" s="173"/>
      <c r="H22" s="173"/>
      <c r="I22" s="173"/>
      <c r="J22" s="173"/>
      <c r="K22" s="173"/>
      <c r="L22" s="173"/>
      <c r="M22" s="173"/>
      <c r="N22" s="173"/>
      <c r="O22" s="173">
        <f>SUM(C22:N22)</f>
        <v>0</v>
      </c>
      <c r="P22" s="176"/>
      <c r="Q22" s="213">
        <f>1403643083+39216000</f>
        <v>1442859083</v>
      </c>
      <c r="R22" s="214"/>
      <c r="S22" s="214"/>
      <c r="T22" s="214"/>
      <c r="U22" s="193">
        <f>20000000</f>
        <v>20000000</v>
      </c>
      <c r="V22" s="214"/>
      <c r="W22" s="214"/>
      <c r="X22" s="214">
        <v>1083213</v>
      </c>
      <c r="Y22" s="214"/>
      <c r="Z22" s="214"/>
      <c r="AA22" s="214"/>
      <c r="AB22" s="214"/>
      <c r="AC22" s="214">
        <f>SUM(Q22:AB22)</f>
        <v>1463942296</v>
      </c>
      <c r="AD22" s="180"/>
      <c r="AE22" s="3"/>
      <c r="AF22" s="3"/>
    </row>
    <row r="23" spans="1:41" ht="32.25" customHeight="1" x14ac:dyDescent="0.3">
      <c r="A23" s="309" t="s">
        <v>44</v>
      </c>
      <c r="B23" s="310"/>
      <c r="C23" s="170"/>
      <c r="D23" s="169"/>
      <c r="E23" s="169"/>
      <c r="F23" s="169"/>
      <c r="G23" s="169"/>
      <c r="H23" s="169"/>
      <c r="I23" s="169"/>
      <c r="J23" s="169"/>
      <c r="K23" s="169"/>
      <c r="L23" s="169"/>
      <c r="M23" s="169"/>
      <c r="N23" s="169"/>
      <c r="O23" s="169">
        <f>SUM(C23:N23)</f>
        <v>0</v>
      </c>
      <c r="P23" s="188" t="str">
        <f>IFERROR(O23/(SUMIF(C23:N23,"&gt;0",C22:N22))," ")</f>
        <v xml:space="preserve"> </v>
      </c>
      <c r="Q23" s="213">
        <v>1403643083</v>
      </c>
      <c r="R23" s="215"/>
      <c r="S23" s="169">
        <v>-15352236</v>
      </c>
      <c r="T23" s="215"/>
      <c r="U23" s="215"/>
      <c r="V23" s="169">
        <v>20000000</v>
      </c>
      <c r="W23" s="215"/>
      <c r="X23" s="215"/>
      <c r="Y23" s="269">
        <v>13680000</v>
      </c>
      <c r="Z23" s="269">
        <v>1083214</v>
      </c>
      <c r="AA23" s="215"/>
      <c r="AB23" s="215"/>
      <c r="AC23" s="214">
        <f>SUM(Q23:AB23)</f>
        <v>1423054061</v>
      </c>
      <c r="AD23" s="178" t="str">
        <f>IFERROR(AC22/(SUMIF(Q22:AB22,"&gt;0",#REF!))," ")</f>
        <v xml:space="preserve"> </v>
      </c>
      <c r="AE23" s="3"/>
      <c r="AF23" s="3"/>
    </row>
    <row r="24" spans="1:41" ht="32.25" customHeight="1" x14ac:dyDescent="0.3">
      <c r="A24" s="309" t="s">
        <v>45</v>
      </c>
      <c r="B24" s="310"/>
      <c r="C24" s="170"/>
      <c r="D24" s="169">
        <f>7804231+687500+729666</f>
        <v>9221397</v>
      </c>
      <c r="E24" s="169"/>
      <c r="F24" s="169">
        <f>132530+10000000</f>
        <v>10132530</v>
      </c>
      <c r="G24" s="169"/>
      <c r="H24" s="169"/>
      <c r="I24" s="169"/>
      <c r="J24" s="169"/>
      <c r="K24" s="169"/>
      <c r="L24" s="169"/>
      <c r="M24" s="169"/>
      <c r="N24" s="169"/>
      <c r="O24" s="169">
        <f>SUM(C24:N24)</f>
        <v>19353927</v>
      </c>
      <c r="P24" s="174"/>
      <c r="Q24" s="170"/>
      <c r="R24" s="218">
        <v>90854583</v>
      </c>
      <c r="S24" s="169">
        <v>122909500</v>
      </c>
      <c r="T24" s="169">
        <v>122909500</v>
      </c>
      <c r="U24" s="169">
        <v>122909500</v>
      </c>
      <c r="V24" s="169">
        <v>125409500</v>
      </c>
      <c r="W24" s="169">
        <v>125409500</v>
      </c>
      <c r="X24" s="169">
        <v>125409500</v>
      </c>
      <c r="Y24" s="169">
        <v>125409500</v>
      </c>
      <c r="Z24" s="169">
        <f>125770571-6854097</f>
        <v>118916474</v>
      </c>
      <c r="AA24" s="169">
        <v>125770571</v>
      </c>
      <c r="AB24" s="169">
        <v>251180071</v>
      </c>
      <c r="AC24" s="169">
        <f>SUM(Q24:AB24)</f>
        <v>1457088199</v>
      </c>
      <c r="AD24" s="178"/>
      <c r="AE24" s="3"/>
      <c r="AF24" s="3"/>
    </row>
    <row r="25" spans="1:41" ht="32.25" customHeight="1" thickBot="1" x14ac:dyDescent="0.35">
      <c r="A25" s="380" t="s">
        <v>46</v>
      </c>
      <c r="B25" s="381"/>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117297333</v>
      </c>
      <c r="X25" s="172">
        <v>123189366</v>
      </c>
      <c r="Y25" s="172">
        <v>121392622</v>
      </c>
      <c r="Z25" s="172">
        <v>131488994</v>
      </c>
      <c r="AA25" s="172"/>
      <c r="AB25" s="172"/>
      <c r="AC25" s="172">
        <f>SUM(Q25:AB25)</f>
        <v>1045232661</v>
      </c>
      <c r="AD25" s="179">
        <f>IFERROR(AC25/(SUMIF(Q25:AB25,"&gt;0",Q24:AB24))," ")</f>
        <v>0.96768476776518564</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3">
      <c r="A28" s="382" t="s">
        <v>48</v>
      </c>
      <c r="B28" s="384" t="s">
        <v>49</v>
      </c>
      <c r="C28" s="385"/>
      <c r="D28" s="310" t="s">
        <v>50</v>
      </c>
      <c r="E28" s="386"/>
      <c r="F28" s="386"/>
      <c r="G28" s="386"/>
      <c r="H28" s="386"/>
      <c r="I28" s="386"/>
      <c r="J28" s="386"/>
      <c r="K28" s="386"/>
      <c r="L28" s="386"/>
      <c r="M28" s="386"/>
      <c r="N28" s="386"/>
      <c r="O28" s="387"/>
      <c r="P28" s="362" t="s">
        <v>41</v>
      </c>
      <c r="Q28" s="362" t="s">
        <v>51</v>
      </c>
      <c r="R28" s="362"/>
      <c r="S28" s="362"/>
      <c r="T28" s="362"/>
      <c r="U28" s="362"/>
      <c r="V28" s="362"/>
      <c r="W28" s="362"/>
      <c r="X28" s="362"/>
      <c r="Y28" s="362"/>
      <c r="Z28" s="362"/>
      <c r="AA28" s="362"/>
      <c r="AB28" s="362"/>
      <c r="AC28" s="362"/>
      <c r="AD28" s="364"/>
    </row>
    <row r="29" spans="1:41" ht="27" customHeight="1" x14ac:dyDescent="0.3">
      <c r="A29" s="383"/>
      <c r="B29" s="367"/>
      <c r="C29" s="369"/>
      <c r="D29" s="88" t="s">
        <v>30</v>
      </c>
      <c r="E29" s="88" t="s">
        <v>31</v>
      </c>
      <c r="F29" s="88" t="s">
        <v>32</v>
      </c>
      <c r="G29" s="88" t="s">
        <v>33</v>
      </c>
      <c r="H29" s="88" t="s">
        <v>34</v>
      </c>
      <c r="I29" s="88" t="s">
        <v>35</v>
      </c>
      <c r="J29" s="88" t="s">
        <v>36</v>
      </c>
      <c r="K29" s="88" t="s">
        <v>37</v>
      </c>
      <c r="L29" s="88" t="s">
        <v>38</v>
      </c>
      <c r="M29" s="88" t="s">
        <v>8</v>
      </c>
      <c r="N29" s="88" t="s">
        <v>39</v>
      </c>
      <c r="O29" s="88" t="s">
        <v>40</v>
      </c>
      <c r="P29" s="387"/>
      <c r="Q29" s="362"/>
      <c r="R29" s="362"/>
      <c r="S29" s="362"/>
      <c r="T29" s="362"/>
      <c r="U29" s="362"/>
      <c r="V29" s="362"/>
      <c r="W29" s="362"/>
      <c r="X29" s="362"/>
      <c r="Y29" s="362"/>
      <c r="Z29" s="362"/>
      <c r="AA29" s="362"/>
      <c r="AB29" s="362"/>
      <c r="AC29" s="362"/>
      <c r="AD29" s="364"/>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388" t="s">
        <v>52</v>
      </c>
      <c r="C30" s="38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0" t="s">
        <v>53</v>
      </c>
      <c r="R30" s="390"/>
      <c r="S30" s="390"/>
      <c r="T30" s="390"/>
      <c r="U30" s="390"/>
      <c r="V30" s="390"/>
      <c r="W30" s="390"/>
      <c r="X30" s="390"/>
      <c r="Y30" s="390"/>
      <c r="Z30" s="390"/>
      <c r="AA30" s="390"/>
      <c r="AB30" s="390"/>
      <c r="AC30" s="390"/>
      <c r="AD30" s="391"/>
    </row>
    <row r="31" spans="1:41" ht="45" customHeight="1" x14ac:dyDescent="0.3">
      <c r="A31" s="392" t="s">
        <v>54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4"/>
    </row>
    <row r="32" spans="1:41" ht="23.25" customHeight="1" x14ac:dyDescent="0.3">
      <c r="A32" s="309"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09"/>
      <c r="B33" s="362"/>
      <c r="C33" s="363"/>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65" t="s">
        <v>59</v>
      </c>
      <c r="R33" s="300"/>
      <c r="S33" s="300"/>
      <c r="T33" s="300"/>
      <c r="U33" s="300"/>
      <c r="V33" s="366"/>
      <c r="W33" s="367" t="s">
        <v>60</v>
      </c>
      <c r="X33" s="368"/>
      <c r="Y33" s="368"/>
      <c r="Z33" s="369"/>
      <c r="AA33" s="367" t="s">
        <v>61</v>
      </c>
      <c r="AB33" s="368"/>
      <c r="AC33" s="368"/>
      <c r="AD33" s="370"/>
      <c r="AG33" s="87"/>
      <c r="AH33" s="87"/>
      <c r="AI33" s="87"/>
      <c r="AJ33" s="87"/>
      <c r="AK33" s="87"/>
      <c r="AL33" s="87"/>
      <c r="AM33" s="87"/>
      <c r="AN33" s="87"/>
      <c r="AO33" s="87"/>
    </row>
    <row r="34" spans="1:41" ht="42" customHeight="1" x14ac:dyDescent="0.3">
      <c r="A34" s="401" t="str">
        <f>A30</f>
        <v>1 - Acompañar técnicamente a 15 sectores de la Administración Distrital en la inclusión del enfoque de género en las políticas, planes,  programas y proyectos así como en su cultura organizacional e institucional</v>
      </c>
      <c r="B34" s="404">
        <v>0.45</v>
      </c>
      <c r="C34" s="426" t="s">
        <v>62</v>
      </c>
      <c r="D34" s="426">
        <v>15</v>
      </c>
      <c r="E34" s="426">
        <v>15</v>
      </c>
      <c r="F34" s="426">
        <v>15</v>
      </c>
      <c r="G34" s="426">
        <v>15</v>
      </c>
      <c r="H34" s="426">
        <v>15</v>
      </c>
      <c r="I34" s="426">
        <v>15</v>
      </c>
      <c r="J34" s="426">
        <v>15</v>
      </c>
      <c r="K34" s="426">
        <v>15</v>
      </c>
      <c r="L34" s="426">
        <v>15</v>
      </c>
      <c r="M34" s="426">
        <v>15</v>
      </c>
      <c r="N34" s="426">
        <v>15</v>
      </c>
      <c r="O34" s="426">
        <v>15</v>
      </c>
      <c r="P34" s="428">
        <v>15</v>
      </c>
      <c r="Q34" s="407" t="s">
        <v>510</v>
      </c>
      <c r="R34" s="407"/>
      <c r="S34" s="407"/>
      <c r="T34" s="407"/>
      <c r="U34" s="407"/>
      <c r="V34" s="408"/>
      <c r="W34" s="411" t="s">
        <v>63</v>
      </c>
      <c r="X34" s="411"/>
      <c r="Y34" s="411"/>
      <c r="Z34" s="412"/>
      <c r="AA34" s="417" t="s">
        <v>64</v>
      </c>
      <c r="AB34" s="418"/>
      <c r="AC34" s="418"/>
      <c r="AD34" s="419"/>
      <c r="AE34" s="261" t="s">
        <v>509</v>
      </c>
      <c r="AG34" s="87"/>
      <c r="AH34" s="87"/>
      <c r="AI34" s="87"/>
      <c r="AJ34" s="87"/>
      <c r="AK34" s="87"/>
      <c r="AL34" s="87"/>
      <c r="AM34" s="87"/>
      <c r="AN34" s="87"/>
      <c r="AO34" s="87"/>
    </row>
    <row r="35" spans="1:41" ht="100.5" customHeight="1" x14ac:dyDescent="0.3">
      <c r="A35" s="402"/>
      <c r="B35" s="405"/>
      <c r="C35" s="427"/>
      <c r="D35" s="427"/>
      <c r="E35" s="427"/>
      <c r="F35" s="427"/>
      <c r="G35" s="427"/>
      <c r="H35" s="427"/>
      <c r="I35" s="427"/>
      <c r="J35" s="427"/>
      <c r="K35" s="427"/>
      <c r="L35" s="427"/>
      <c r="M35" s="427"/>
      <c r="N35" s="427"/>
      <c r="O35" s="427"/>
      <c r="P35" s="429"/>
      <c r="Q35" s="407"/>
      <c r="R35" s="407"/>
      <c r="S35" s="407"/>
      <c r="T35" s="407"/>
      <c r="U35" s="407"/>
      <c r="V35" s="408"/>
      <c r="W35" s="413"/>
      <c r="X35" s="413"/>
      <c r="Y35" s="413"/>
      <c r="Z35" s="414"/>
      <c r="AA35" s="420"/>
      <c r="AB35" s="421"/>
      <c r="AC35" s="421"/>
      <c r="AD35" s="422"/>
      <c r="AG35" s="87"/>
      <c r="AH35" s="87"/>
      <c r="AI35" s="87"/>
      <c r="AJ35" s="87"/>
      <c r="AK35" s="87"/>
      <c r="AL35" s="87"/>
      <c r="AM35" s="87"/>
      <c r="AN35" s="87"/>
      <c r="AO35" s="87"/>
    </row>
    <row r="36" spans="1:41" ht="156.9" customHeight="1" x14ac:dyDescent="0.3">
      <c r="A36" s="403"/>
      <c r="B36" s="406"/>
      <c r="C36" s="91" t="s">
        <v>65</v>
      </c>
      <c r="D36" s="234">
        <v>15</v>
      </c>
      <c r="E36" s="237">
        <v>15</v>
      </c>
      <c r="F36" s="237">
        <v>15</v>
      </c>
      <c r="G36" s="241">
        <v>15</v>
      </c>
      <c r="H36" s="241">
        <v>15</v>
      </c>
      <c r="I36" s="241">
        <v>15</v>
      </c>
      <c r="J36" s="241">
        <v>15</v>
      </c>
      <c r="K36" s="241">
        <v>15</v>
      </c>
      <c r="L36" s="253">
        <v>15</v>
      </c>
      <c r="M36" s="253">
        <v>15</v>
      </c>
      <c r="N36" s="233"/>
      <c r="O36" s="233"/>
      <c r="P36" s="249">
        <v>15</v>
      </c>
      <c r="Q36" s="409"/>
      <c r="R36" s="409"/>
      <c r="S36" s="409"/>
      <c r="T36" s="409"/>
      <c r="U36" s="409"/>
      <c r="V36" s="410"/>
      <c r="W36" s="415"/>
      <c r="X36" s="415"/>
      <c r="Y36" s="415"/>
      <c r="Z36" s="416"/>
      <c r="AA36" s="423"/>
      <c r="AB36" s="424"/>
      <c r="AC36" s="424"/>
      <c r="AD36" s="425"/>
      <c r="AE36" s="263">
        <f>LEN(Q34)</f>
        <v>1580</v>
      </c>
      <c r="AG36" s="87"/>
      <c r="AH36" s="87"/>
      <c r="AI36" s="87"/>
      <c r="AJ36" s="87"/>
      <c r="AK36" s="87"/>
      <c r="AL36" s="87"/>
      <c r="AM36" s="87"/>
      <c r="AN36" s="87"/>
      <c r="AO36" s="87"/>
    </row>
    <row r="37" spans="1:41" ht="26.25" customHeight="1" x14ac:dyDescent="0.3">
      <c r="A37" s="305" t="s">
        <v>66</v>
      </c>
      <c r="B37" s="395" t="s">
        <v>67</v>
      </c>
      <c r="C37" s="397" t="s">
        <v>68</v>
      </c>
      <c r="D37" s="397"/>
      <c r="E37" s="397"/>
      <c r="F37" s="397"/>
      <c r="G37" s="397"/>
      <c r="H37" s="397"/>
      <c r="I37" s="397"/>
      <c r="J37" s="397"/>
      <c r="K37" s="397"/>
      <c r="L37" s="397"/>
      <c r="M37" s="397"/>
      <c r="N37" s="397"/>
      <c r="O37" s="397"/>
      <c r="P37" s="397"/>
      <c r="Q37" s="367" t="s">
        <v>69</v>
      </c>
      <c r="R37" s="368"/>
      <c r="S37" s="368"/>
      <c r="T37" s="368"/>
      <c r="U37" s="368"/>
      <c r="V37" s="368"/>
      <c r="W37" s="398"/>
      <c r="X37" s="398"/>
      <c r="Y37" s="398"/>
      <c r="Z37" s="398"/>
      <c r="AA37" s="398"/>
      <c r="AB37" s="398"/>
      <c r="AC37" s="398"/>
      <c r="AD37" s="399"/>
      <c r="AG37" s="87"/>
      <c r="AH37" s="87"/>
      <c r="AI37" s="87"/>
      <c r="AJ37" s="87"/>
      <c r="AK37" s="87"/>
      <c r="AL37" s="87"/>
      <c r="AM37" s="87"/>
      <c r="AN37" s="87"/>
      <c r="AO37" s="87"/>
    </row>
    <row r="38" spans="1:41" ht="26.25" customHeight="1" x14ac:dyDescent="0.3">
      <c r="A38" s="309"/>
      <c r="B38" s="396"/>
      <c r="C38" s="88" t="s">
        <v>70</v>
      </c>
      <c r="D38" s="88" t="s">
        <v>71</v>
      </c>
      <c r="E38" s="88" t="s">
        <v>72</v>
      </c>
      <c r="F38" s="88" t="s">
        <v>73</v>
      </c>
      <c r="G38" s="88" t="s">
        <v>74</v>
      </c>
      <c r="H38" s="88" t="s">
        <v>75</v>
      </c>
      <c r="I38" s="88" t="s">
        <v>76</v>
      </c>
      <c r="J38" s="88" t="s">
        <v>77</v>
      </c>
      <c r="K38" s="88" t="s">
        <v>78</v>
      </c>
      <c r="L38" s="88" t="s">
        <v>79</v>
      </c>
      <c r="M38" s="88" t="s">
        <v>80</v>
      </c>
      <c r="N38" s="88" t="s">
        <v>81</v>
      </c>
      <c r="O38" s="88" t="s">
        <v>82</v>
      </c>
      <c r="P38" s="88" t="s">
        <v>83</v>
      </c>
      <c r="Q38" s="310" t="s">
        <v>84</v>
      </c>
      <c r="R38" s="386"/>
      <c r="S38" s="386"/>
      <c r="T38" s="386"/>
      <c r="U38" s="386"/>
      <c r="V38" s="386"/>
      <c r="W38" s="386"/>
      <c r="X38" s="386"/>
      <c r="Y38" s="386"/>
      <c r="Z38" s="386"/>
      <c r="AA38" s="386"/>
      <c r="AB38" s="386"/>
      <c r="AC38" s="386"/>
      <c r="AD38" s="400"/>
      <c r="AG38" s="94"/>
      <c r="AH38" s="94"/>
      <c r="AI38" s="94"/>
      <c r="AJ38" s="94"/>
      <c r="AK38" s="94"/>
      <c r="AL38" s="94"/>
      <c r="AM38" s="94"/>
      <c r="AN38" s="94"/>
      <c r="AO38" s="94"/>
    </row>
    <row r="39" spans="1:41" ht="42.9" customHeight="1" x14ac:dyDescent="0.3">
      <c r="A39" s="462" t="s">
        <v>85</v>
      </c>
      <c r="B39" s="454">
        <v>2</v>
      </c>
      <c r="C39" s="90" t="s">
        <v>62</v>
      </c>
      <c r="D39" s="95">
        <v>0.35</v>
      </c>
      <c r="E39" s="191">
        <v>0.35</v>
      </c>
      <c r="F39" s="95">
        <v>0.3</v>
      </c>
      <c r="G39" s="95">
        <v>0</v>
      </c>
      <c r="H39" s="95">
        <v>0</v>
      </c>
      <c r="I39" s="95">
        <v>0</v>
      </c>
      <c r="J39" s="95">
        <v>0</v>
      </c>
      <c r="K39" s="95">
        <v>0</v>
      </c>
      <c r="L39" s="95">
        <v>0</v>
      </c>
      <c r="M39" s="95">
        <v>0</v>
      </c>
      <c r="N39" s="95">
        <v>0</v>
      </c>
      <c r="O39" s="95">
        <v>0</v>
      </c>
      <c r="P39" s="96">
        <f t="shared" ref="P39:P55" si="0">SUM(D39:O39)</f>
        <v>1</v>
      </c>
      <c r="Q39" s="430" t="s">
        <v>86</v>
      </c>
      <c r="R39" s="431"/>
      <c r="S39" s="431"/>
      <c r="T39" s="431"/>
      <c r="U39" s="431"/>
      <c r="V39" s="431"/>
      <c r="W39" s="431"/>
      <c r="X39" s="431"/>
      <c r="Y39" s="431"/>
      <c r="Z39" s="431"/>
      <c r="AA39" s="431"/>
      <c r="AB39" s="431"/>
      <c r="AC39" s="431"/>
      <c r="AD39" s="432"/>
      <c r="AE39" s="97"/>
      <c r="AG39" s="98"/>
      <c r="AH39" s="98"/>
      <c r="AI39" s="98"/>
      <c r="AJ39" s="98"/>
      <c r="AK39" s="98"/>
      <c r="AL39" s="98"/>
      <c r="AM39" s="98"/>
      <c r="AN39" s="98"/>
      <c r="AO39" s="98"/>
    </row>
    <row r="40" spans="1:41" ht="42.9" customHeight="1" x14ac:dyDescent="0.3">
      <c r="A40" s="446"/>
      <c r="B40" s="447"/>
      <c r="C40" s="99" t="s">
        <v>65</v>
      </c>
      <c r="D40" s="100">
        <v>0.35</v>
      </c>
      <c r="E40" s="100">
        <v>0.35</v>
      </c>
      <c r="F40" s="100">
        <v>0.3</v>
      </c>
      <c r="G40" s="100">
        <v>0</v>
      </c>
      <c r="H40" s="100">
        <v>0</v>
      </c>
      <c r="I40" s="100">
        <v>0</v>
      </c>
      <c r="J40" s="100">
        <v>0</v>
      </c>
      <c r="K40" s="100">
        <v>0</v>
      </c>
      <c r="L40" s="100">
        <v>0</v>
      </c>
      <c r="M40" s="100">
        <v>0</v>
      </c>
      <c r="N40" s="100"/>
      <c r="O40" s="100"/>
      <c r="P40" s="101">
        <f t="shared" si="0"/>
        <v>1</v>
      </c>
      <c r="Q40" s="433"/>
      <c r="R40" s="434"/>
      <c r="S40" s="434"/>
      <c r="T40" s="434"/>
      <c r="U40" s="434"/>
      <c r="V40" s="434"/>
      <c r="W40" s="434"/>
      <c r="X40" s="434"/>
      <c r="Y40" s="434"/>
      <c r="Z40" s="434"/>
      <c r="AA40" s="434"/>
      <c r="AB40" s="434"/>
      <c r="AC40" s="434"/>
      <c r="AD40" s="435"/>
      <c r="AE40" s="97"/>
    </row>
    <row r="41" spans="1:41" ht="165" customHeight="1" x14ac:dyDescent="0.3">
      <c r="A41" s="446" t="s">
        <v>87</v>
      </c>
      <c r="B41" s="438">
        <v>12</v>
      </c>
      <c r="C41" s="102" t="s">
        <v>62</v>
      </c>
      <c r="D41" s="103">
        <v>0</v>
      </c>
      <c r="E41" s="103">
        <v>0.05</v>
      </c>
      <c r="F41" s="103">
        <v>0.1</v>
      </c>
      <c r="G41" s="103">
        <v>0.1</v>
      </c>
      <c r="H41" s="103">
        <v>0.1</v>
      </c>
      <c r="I41" s="103">
        <v>0.1</v>
      </c>
      <c r="J41" s="103">
        <v>0.1</v>
      </c>
      <c r="K41" s="103">
        <v>0.1</v>
      </c>
      <c r="L41" s="103">
        <v>0.1</v>
      </c>
      <c r="M41" s="103">
        <v>0.1</v>
      </c>
      <c r="N41" s="103">
        <v>0.1</v>
      </c>
      <c r="O41" s="103">
        <v>0.05</v>
      </c>
      <c r="P41" s="101">
        <f t="shared" si="0"/>
        <v>0.99999999999999989</v>
      </c>
      <c r="Q41" s="448" t="s">
        <v>511</v>
      </c>
      <c r="R41" s="449"/>
      <c r="S41" s="449"/>
      <c r="T41" s="449"/>
      <c r="U41" s="449"/>
      <c r="V41" s="449"/>
      <c r="W41" s="449"/>
      <c r="X41" s="449"/>
      <c r="Y41" s="449"/>
      <c r="Z41" s="449"/>
      <c r="AA41" s="449"/>
      <c r="AB41" s="449"/>
      <c r="AC41" s="449"/>
      <c r="AD41" s="450"/>
      <c r="AE41" s="262">
        <f>LEN(Q41)</f>
        <v>1987</v>
      </c>
    </row>
    <row r="42" spans="1:41" ht="141.75" customHeight="1" x14ac:dyDescent="0.3">
      <c r="A42" s="446"/>
      <c r="B42" s="447"/>
      <c r="C42" s="99" t="s">
        <v>65</v>
      </c>
      <c r="D42" s="100">
        <v>0</v>
      </c>
      <c r="E42" s="100">
        <v>0.05</v>
      </c>
      <c r="F42" s="100">
        <v>0.1</v>
      </c>
      <c r="G42" s="100">
        <v>0.1</v>
      </c>
      <c r="H42" s="100">
        <v>0.1</v>
      </c>
      <c r="I42" s="100">
        <v>0.1</v>
      </c>
      <c r="J42" s="100">
        <v>0.1</v>
      </c>
      <c r="K42" s="100">
        <v>0.1</v>
      </c>
      <c r="L42" s="104">
        <v>0.1</v>
      </c>
      <c r="M42" s="104">
        <v>0.1</v>
      </c>
      <c r="N42" s="104"/>
      <c r="O42" s="104"/>
      <c r="P42" s="248">
        <f t="shared" si="0"/>
        <v>0.84999999999999987</v>
      </c>
      <c r="Q42" s="451"/>
      <c r="R42" s="452"/>
      <c r="S42" s="452"/>
      <c r="T42" s="452"/>
      <c r="U42" s="452"/>
      <c r="V42" s="452"/>
      <c r="W42" s="452"/>
      <c r="X42" s="452"/>
      <c r="Y42" s="452"/>
      <c r="Z42" s="452"/>
      <c r="AA42" s="452"/>
      <c r="AB42" s="452"/>
      <c r="AC42" s="452"/>
      <c r="AD42" s="453"/>
      <c r="AE42" s="97"/>
    </row>
    <row r="43" spans="1:41" ht="134.25" customHeight="1" x14ac:dyDescent="0.3">
      <c r="A43" s="480" t="s">
        <v>88</v>
      </c>
      <c r="B43" s="438">
        <v>12</v>
      </c>
      <c r="C43" s="102" t="s">
        <v>62</v>
      </c>
      <c r="D43" s="103">
        <v>0</v>
      </c>
      <c r="E43" s="103">
        <v>0.06</v>
      </c>
      <c r="F43" s="103">
        <v>0.09</v>
      </c>
      <c r="G43" s="103">
        <v>0.1</v>
      </c>
      <c r="H43" s="103">
        <v>0.09</v>
      </c>
      <c r="I43" s="103">
        <v>0.09</v>
      </c>
      <c r="J43" s="103">
        <v>0.1</v>
      </c>
      <c r="K43" s="103">
        <v>0.09</v>
      </c>
      <c r="L43" s="103">
        <v>0.09</v>
      </c>
      <c r="M43" s="103">
        <v>0.09</v>
      </c>
      <c r="N43" s="103">
        <v>0.1</v>
      </c>
      <c r="O43" s="246">
        <v>0.1</v>
      </c>
      <c r="P43" s="247">
        <f t="shared" si="0"/>
        <v>0.99999999999999978</v>
      </c>
      <c r="Q43" s="455" t="s">
        <v>512</v>
      </c>
      <c r="R43" s="455"/>
      <c r="S43" s="455"/>
      <c r="T43" s="455"/>
      <c r="U43" s="455"/>
      <c r="V43" s="455"/>
      <c r="W43" s="455"/>
      <c r="X43" s="455"/>
      <c r="Y43" s="455"/>
      <c r="Z43" s="455"/>
      <c r="AA43" s="455"/>
      <c r="AB43" s="455"/>
      <c r="AC43" s="455"/>
      <c r="AD43" s="456"/>
      <c r="AE43" s="262">
        <f>LEN(Q43)</f>
        <v>1991</v>
      </c>
    </row>
    <row r="44" spans="1:41" ht="61.5" customHeight="1" x14ac:dyDescent="0.3">
      <c r="A44" s="481"/>
      <c r="B44" s="454"/>
      <c r="C44" s="293" t="s">
        <v>65</v>
      </c>
      <c r="D44" s="295">
        <v>0</v>
      </c>
      <c r="E44" s="295">
        <v>0.06</v>
      </c>
      <c r="F44" s="295">
        <v>0.09</v>
      </c>
      <c r="G44" s="295">
        <v>0.1</v>
      </c>
      <c r="H44" s="295">
        <v>0.09</v>
      </c>
      <c r="I44" s="295">
        <v>0.09</v>
      </c>
      <c r="J44" s="295">
        <v>0.1</v>
      </c>
      <c r="K44" s="295">
        <v>0.09</v>
      </c>
      <c r="L44" s="295">
        <v>0.09</v>
      </c>
      <c r="M44" s="295">
        <v>0.09</v>
      </c>
      <c r="N44" s="295"/>
      <c r="O44" s="295"/>
      <c r="P44" s="405">
        <f>SUM(D44:O44)</f>
        <v>0.79999999999999982</v>
      </c>
      <c r="Q44" s="457"/>
      <c r="R44" s="457"/>
      <c r="S44" s="457"/>
      <c r="T44" s="457"/>
      <c r="U44" s="457"/>
      <c r="V44" s="457"/>
      <c r="W44" s="457"/>
      <c r="X44" s="457"/>
      <c r="Y44" s="457"/>
      <c r="Z44" s="457"/>
      <c r="AA44" s="457"/>
      <c r="AB44" s="457"/>
      <c r="AC44" s="457"/>
      <c r="AD44" s="458"/>
      <c r="AE44" s="97"/>
    </row>
    <row r="45" spans="1:41" ht="33.75" customHeight="1" x14ac:dyDescent="0.3">
      <c r="A45" s="481"/>
      <c r="B45" s="447"/>
      <c r="C45" s="294"/>
      <c r="D45" s="296"/>
      <c r="E45" s="296"/>
      <c r="F45" s="296"/>
      <c r="G45" s="296"/>
      <c r="H45" s="296"/>
      <c r="I45" s="296"/>
      <c r="J45" s="296"/>
      <c r="K45" s="296"/>
      <c r="L45" s="296"/>
      <c r="M45" s="296"/>
      <c r="N45" s="296"/>
      <c r="O45" s="296"/>
      <c r="P45" s="405"/>
      <c r="Q45" s="459"/>
      <c r="R45" s="459"/>
      <c r="S45" s="459"/>
      <c r="T45" s="459"/>
      <c r="U45" s="459"/>
      <c r="V45" s="459"/>
      <c r="W45" s="459"/>
      <c r="X45" s="459"/>
      <c r="Y45" s="459"/>
      <c r="Z45" s="459"/>
      <c r="AA45" s="459"/>
      <c r="AB45" s="459"/>
      <c r="AC45" s="459"/>
      <c r="AD45" s="460"/>
      <c r="AE45" s="97"/>
    </row>
    <row r="46" spans="1:41" ht="66" customHeight="1" x14ac:dyDescent="0.3">
      <c r="A46" s="463" t="s">
        <v>89</v>
      </c>
      <c r="B46" s="464">
        <v>7</v>
      </c>
      <c r="C46" s="476" t="s">
        <v>62</v>
      </c>
      <c r="D46" s="482">
        <v>0</v>
      </c>
      <c r="E46" s="482">
        <v>0</v>
      </c>
      <c r="F46" s="482">
        <v>0.25</v>
      </c>
      <c r="G46" s="482">
        <v>0</v>
      </c>
      <c r="H46" s="482">
        <v>0</v>
      </c>
      <c r="I46" s="482">
        <v>0.25</v>
      </c>
      <c r="J46" s="482">
        <v>0</v>
      </c>
      <c r="K46" s="482">
        <v>0</v>
      </c>
      <c r="L46" s="482">
        <v>0.25</v>
      </c>
      <c r="M46" s="482">
        <v>0</v>
      </c>
      <c r="N46" s="482">
        <v>0</v>
      </c>
      <c r="O46" s="485">
        <v>0.25</v>
      </c>
      <c r="P46" s="484">
        <f t="shared" si="0"/>
        <v>1</v>
      </c>
      <c r="Q46" s="455" t="s">
        <v>513</v>
      </c>
      <c r="R46" s="455"/>
      <c r="S46" s="455"/>
      <c r="T46" s="455"/>
      <c r="U46" s="455"/>
      <c r="V46" s="455"/>
      <c r="W46" s="455"/>
      <c r="X46" s="455"/>
      <c r="Y46" s="455"/>
      <c r="Z46" s="455"/>
      <c r="AA46" s="455"/>
      <c r="AB46" s="455"/>
      <c r="AC46" s="455"/>
      <c r="AD46" s="456"/>
      <c r="AE46" s="262">
        <f>LEN(Q46)</f>
        <v>1817</v>
      </c>
    </row>
    <row r="47" spans="1:41" ht="30.75" customHeight="1" x14ac:dyDescent="0.3">
      <c r="A47" s="463"/>
      <c r="B47" s="465"/>
      <c r="C47" s="477"/>
      <c r="D47" s="483"/>
      <c r="E47" s="483"/>
      <c r="F47" s="483"/>
      <c r="G47" s="483"/>
      <c r="H47" s="483"/>
      <c r="I47" s="483"/>
      <c r="J47" s="483"/>
      <c r="K47" s="483"/>
      <c r="L47" s="483"/>
      <c r="M47" s="483"/>
      <c r="N47" s="483"/>
      <c r="O47" s="486"/>
      <c r="P47" s="484"/>
      <c r="Q47" s="457"/>
      <c r="R47" s="457"/>
      <c r="S47" s="457"/>
      <c r="T47" s="457"/>
      <c r="U47" s="457"/>
      <c r="V47" s="457"/>
      <c r="W47" s="457"/>
      <c r="X47" s="457"/>
      <c r="Y47" s="457"/>
      <c r="Z47" s="457"/>
      <c r="AA47" s="457"/>
      <c r="AB47" s="457"/>
      <c r="AC47" s="457"/>
      <c r="AD47" s="458"/>
      <c r="AE47" s="97"/>
    </row>
    <row r="48" spans="1:41" ht="42.9" customHeight="1" x14ac:dyDescent="0.3">
      <c r="A48" s="463"/>
      <c r="B48" s="465"/>
      <c r="C48" s="293" t="s">
        <v>65</v>
      </c>
      <c r="D48" s="295">
        <v>0</v>
      </c>
      <c r="E48" s="295">
        <v>0</v>
      </c>
      <c r="F48" s="295">
        <v>0.25</v>
      </c>
      <c r="G48" s="295">
        <v>0</v>
      </c>
      <c r="H48" s="295">
        <v>0</v>
      </c>
      <c r="I48" s="295">
        <v>0.25</v>
      </c>
      <c r="J48" s="295">
        <v>0</v>
      </c>
      <c r="K48" s="295">
        <v>0</v>
      </c>
      <c r="L48" s="295">
        <v>0.25</v>
      </c>
      <c r="M48" s="295">
        <v>0</v>
      </c>
      <c r="N48" s="295"/>
      <c r="O48" s="295"/>
      <c r="P48" s="405">
        <f>SUM(D48:O48)</f>
        <v>0.75</v>
      </c>
      <c r="Q48" s="457"/>
      <c r="R48" s="457"/>
      <c r="S48" s="457"/>
      <c r="T48" s="457"/>
      <c r="U48" s="457"/>
      <c r="V48" s="457"/>
      <c r="W48" s="457"/>
      <c r="X48" s="457"/>
      <c r="Y48" s="457"/>
      <c r="Z48" s="457"/>
      <c r="AA48" s="457"/>
      <c r="AB48" s="457"/>
      <c r="AC48" s="457"/>
      <c r="AD48" s="458"/>
      <c r="AE48" s="252"/>
    </row>
    <row r="49" spans="1:31" ht="42.9" customHeight="1" x14ac:dyDescent="0.3">
      <c r="A49" s="463"/>
      <c r="B49" s="465"/>
      <c r="C49" s="479"/>
      <c r="D49" s="478"/>
      <c r="E49" s="478"/>
      <c r="F49" s="478"/>
      <c r="G49" s="478"/>
      <c r="H49" s="478"/>
      <c r="I49" s="478"/>
      <c r="J49" s="478"/>
      <c r="K49" s="478"/>
      <c r="L49" s="478"/>
      <c r="M49" s="478"/>
      <c r="N49" s="478"/>
      <c r="O49" s="478"/>
      <c r="P49" s="405"/>
      <c r="Q49" s="457"/>
      <c r="R49" s="457"/>
      <c r="S49" s="457"/>
      <c r="T49" s="457"/>
      <c r="U49" s="457"/>
      <c r="V49" s="457"/>
      <c r="W49" s="457"/>
      <c r="X49" s="457"/>
      <c r="Y49" s="457"/>
      <c r="Z49" s="457"/>
      <c r="AA49" s="457"/>
      <c r="AB49" s="457"/>
      <c r="AC49" s="457"/>
      <c r="AD49" s="458"/>
      <c r="AE49" s="97"/>
    </row>
    <row r="50" spans="1:31" ht="30" hidden="1" customHeight="1" x14ac:dyDescent="0.3">
      <c r="A50" s="463"/>
      <c r="B50" s="466"/>
      <c r="C50" s="294"/>
      <c r="D50" s="296"/>
      <c r="E50" s="296"/>
      <c r="F50" s="296"/>
      <c r="G50" s="296"/>
      <c r="H50" s="296"/>
      <c r="I50" s="296"/>
      <c r="J50" s="296"/>
      <c r="K50" s="296"/>
      <c r="L50" s="296"/>
      <c r="M50" s="296"/>
      <c r="N50" s="296"/>
      <c r="O50" s="296"/>
      <c r="P50" s="405"/>
      <c r="Q50" s="457"/>
      <c r="R50" s="457"/>
      <c r="S50" s="457"/>
      <c r="T50" s="457"/>
      <c r="U50" s="457"/>
      <c r="V50" s="457"/>
      <c r="W50" s="457"/>
      <c r="X50" s="457"/>
      <c r="Y50" s="457"/>
      <c r="Z50" s="457"/>
      <c r="AA50" s="457"/>
      <c r="AB50" s="457"/>
      <c r="AC50" s="457"/>
      <c r="AD50" s="458"/>
      <c r="AE50" s="97"/>
    </row>
    <row r="51" spans="1:31" ht="76.5" customHeight="1" x14ac:dyDescent="0.3">
      <c r="A51" s="461" t="s">
        <v>90</v>
      </c>
      <c r="B51" s="438">
        <v>5</v>
      </c>
      <c r="C51" s="476" t="s">
        <v>62</v>
      </c>
      <c r="D51" s="288">
        <v>0.02</v>
      </c>
      <c r="E51" s="288">
        <v>0.06</v>
      </c>
      <c r="F51" s="288">
        <v>0.09</v>
      </c>
      <c r="G51" s="288">
        <v>0.1</v>
      </c>
      <c r="H51" s="288">
        <v>0.09</v>
      </c>
      <c r="I51" s="288">
        <v>0.09</v>
      </c>
      <c r="J51" s="288">
        <v>0.1</v>
      </c>
      <c r="K51" s="288">
        <v>0.09</v>
      </c>
      <c r="L51" s="288">
        <v>0.09</v>
      </c>
      <c r="M51" s="288">
        <v>0.09</v>
      </c>
      <c r="N51" s="288">
        <v>0.09</v>
      </c>
      <c r="O51" s="290">
        <v>0.09</v>
      </c>
      <c r="P51" s="292">
        <f t="shared" si="0"/>
        <v>0.99999999999999978</v>
      </c>
      <c r="Q51" s="467" t="s">
        <v>514</v>
      </c>
      <c r="R51" s="468"/>
      <c r="S51" s="468"/>
      <c r="T51" s="468"/>
      <c r="U51" s="468"/>
      <c r="V51" s="468"/>
      <c r="W51" s="468"/>
      <c r="X51" s="468"/>
      <c r="Y51" s="468"/>
      <c r="Z51" s="468"/>
      <c r="AA51" s="468"/>
      <c r="AB51" s="468"/>
      <c r="AC51" s="468"/>
      <c r="AD51" s="469"/>
      <c r="AE51" s="262">
        <f>LEN(Q51)</f>
        <v>1203</v>
      </c>
    </row>
    <row r="52" spans="1:31" ht="48" customHeight="1" x14ac:dyDescent="0.3">
      <c r="A52" s="461"/>
      <c r="B52" s="454"/>
      <c r="C52" s="477"/>
      <c r="D52" s="289"/>
      <c r="E52" s="289"/>
      <c r="F52" s="289"/>
      <c r="G52" s="289"/>
      <c r="H52" s="289"/>
      <c r="I52" s="289"/>
      <c r="J52" s="289"/>
      <c r="K52" s="289"/>
      <c r="L52" s="289"/>
      <c r="M52" s="289"/>
      <c r="N52" s="289"/>
      <c r="O52" s="291"/>
      <c r="P52" s="292"/>
      <c r="Q52" s="470"/>
      <c r="R52" s="471"/>
      <c r="S52" s="471"/>
      <c r="T52" s="471"/>
      <c r="U52" s="471"/>
      <c r="V52" s="471"/>
      <c r="W52" s="471"/>
      <c r="X52" s="471"/>
      <c r="Y52" s="471"/>
      <c r="Z52" s="471"/>
      <c r="AA52" s="471"/>
      <c r="AB52" s="471"/>
      <c r="AC52" s="471"/>
      <c r="AD52" s="472"/>
      <c r="AE52" s="97"/>
    </row>
    <row r="53" spans="1:31" ht="48" customHeight="1" x14ac:dyDescent="0.3">
      <c r="A53" s="461"/>
      <c r="B53" s="454"/>
      <c r="C53" s="293" t="s">
        <v>65</v>
      </c>
      <c r="D53" s="295">
        <v>0.02</v>
      </c>
      <c r="E53" s="295">
        <v>0.06</v>
      </c>
      <c r="F53" s="295">
        <v>0.09</v>
      </c>
      <c r="G53" s="295">
        <v>0.1</v>
      </c>
      <c r="H53" s="295">
        <v>0.09</v>
      </c>
      <c r="I53" s="295">
        <v>0.09</v>
      </c>
      <c r="J53" s="295">
        <v>0.1</v>
      </c>
      <c r="K53" s="295">
        <v>0.09</v>
      </c>
      <c r="L53" s="295">
        <v>0.09</v>
      </c>
      <c r="M53" s="295">
        <v>0.09</v>
      </c>
      <c r="N53" s="295"/>
      <c r="O53" s="295"/>
      <c r="P53" s="297">
        <f>SUM(D53:O53)</f>
        <v>0.81999999999999984</v>
      </c>
      <c r="Q53" s="470"/>
      <c r="R53" s="471"/>
      <c r="S53" s="471"/>
      <c r="T53" s="471"/>
      <c r="U53" s="471"/>
      <c r="V53" s="471"/>
      <c r="W53" s="471"/>
      <c r="X53" s="471"/>
      <c r="Y53" s="471"/>
      <c r="Z53" s="471"/>
      <c r="AA53" s="471"/>
      <c r="AB53" s="471"/>
      <c r="AC53" s="471"/>
      <c r="AD53" s="472"/>
      <c r="AE53" s="97"/>
    </row>
    <row r="54" spans="1:31" ht="48.75" customHeight="1" x14ac:dyDescent="0.3">
      <c r="A54" s="462"/>
      <c r="B54" s="447"/>
      <c r="C54" s="294"/>
      <c r="D54" s="296"/>
      <c r="E54" s="296"/>
      <c r="F54" s="296"/>
      <c r="G54" s="296"/>
      <c r="H54" s="296"/>
      <c r="I54" s="296"/>
      <c r="J54" s="296"/>
      <c r="K54" s="296"/>
      <c r="L54" s="296"/>
      <c r="M54" s="296"/>
      <c r="N54" s="296"/>
      <c r="O54" s="296"/>
      <c r="P54" s="298"/>
      <c r="Q54" s="473"/>
      <c r="R54" s="474"/>
      <c r="S54" s="474"/>
      <c r="T54" s="474"/>
      <c r="U54" s="474"/>
      <c r="V54" s="474"/>
      <c r="W54" s="474"/>
      <c r="X54" s="474"/>
      <c r="Y54" s="474"/>
      <c r="Z54" s="474"/>
      <c r="AA54" s="474"/>
      <c r="AB54" s="474"/>
      <c r="AC54" s="474"/>
      <c r="AD54" s="475"/>
      <c r="AE54" s="97"/>
    </row>
    <row r="55" spans="1:31" ht="42.9" customHeight="1" x14ac:dyDescent="0.3">
      <c r="A55" s="436" t="s">
        <v>91</v>
      </c>
      <c r="B55" s="438">
        <v>7</v>
      </c>
      <c r="C55" s="102" t="s">
        <v>62</v>
      </c>
      <c r="D55" s="103">
        <v>0.02</v>
      </c>
      <c r="E55" s="103">
        <v>0.08</v>
      </c>
      <c r="F55" s="103">
        <v>0.09</v>
      </c>
      <c r="G55" s="103">
        <v>0.09</v>
      </c>
      <c r="H55" s="103">
        <v>0.09</v>
      </c>
      <c r="I55" s="103">
        <v>0.09</v>
      </c>
      <c r="J55" s="103">
        <v>0.09</v>
      </c>
      <c r="K55" s="103">
        <v>0.09</v>
      </c>
      <c r="L55" s="103">
        <v>0.09</v>
      </c>
      <c r="M55" s="103">
        <v>0.09</v>
      </c>
      <c r="N55" s="103">
        <v>0.09</v>
      </c>
      <c r="O55" s="103">
        <v>0.09</v>
      </c>
      <c r="P55" s="101">
        <f t="shared" si="0"/>
        <v>0.99999999999999978</v>
      </c>
      <c r="Q55" s="440" t="s">
        <v>515</v>
      </c>
      <c r="R55" s="441"/>
      <c r="S55" s="441"/>
      <c r="T55" s="441"/>
      <c r="U55" s="441"/>
      <c r="V55" s="441"/>
      <c r="W55" s="441"/>
      <c r="X55" s="441"/>
      <c r="Y55" s="441"/>
      <c r="Z55" s="441"/>
      <c r="AA55" s="441"/>
      <c r="AB55" s="441"/>
      <c r="AC55" s="441"/>
      <c r="AD55" s="442"/>
      <c r="AE55" s="262">
        <f>LEN(Q55)</f>
        <v>1701</v>
      </c>
    </row>
    <row r="56" spans="1:31" ht="89.25" customHeight="1" x14ac:dyDescent="0.3">
      <c r="A56" s="437"/>
      <c r="B56" s="439"/>
      <c r="C56" s="91" t="s">
        <v>65</v>
      </c>
      <c r="D56" s="105">
        <v>0.02</v>
      </c>
      <c r="E56" s="105">
        <v>0.08</v>
      </c>
      <c r="F56" s="105">
        <v>0.09</v>
      </c>
      <c r="G56" s="105">
        <v>0.09</v>
      </c>
      <c r="H56" s="105">
        <v>0.09</v>
      </c>
      <c r="I56" s="105">
        <v>0.09</v>
      </c>
      <c r="J56" s="105">
        <v>0.09</v>
      </c>
      <c r="K56" s="105">
        <v>0.09</v>
      </c>
      <c r="L56" s="106">
        <v>0.09</v>
      </c>
      <c r="M56" s="106">
        <v>0.09</v>
      </c>
      <c r="N56" s="106"/>
      <c r="O56" s="106"/>
      <c r="P56" s="222">
        <f>SUM(D56:O56)</f>
        <v>0.81999999999999984</v>
      </c>
      <c r="Q56" s="443"/>
      <c r="R56" s="444"/>
      <c r="S56" s="444"/>
      <c r="T56" s="444"/>
      <c r="U56" s="444"/>
      <c r="V56" s="444"/>
      <c r="W56" s="444"/>
      <c r="X56" s="444"/>
      <c r="Y56" s="444"/>
      <c r="Z56" s="444"/>
      <c r="AA56" s="444"/>
      <c r="AB56" s="444"/>
      <c r="AC56" s="444"/>
      <c r="AD56" s="445"/>
      <c r="AE56" s="97"/>
    </row>
    <row r="57" spans="1:31" x14ac:dyDescent="0.3">
      <c r="A57" s="50" t="s">
        <v>92</v>
      </c>
      <c r="P57" s="221"/>
    </row>
  </sheetData>
  <mergeCells count="170">
    <mergeCell ref="N46:N47"/>
    <mergeCell ref="O46:O47"/>
    <mergeCell ref="F46:F47"/>
    <mergeCell ref="G46:G47"/>
    <mergeCell ref="H46:H47"/>
    <mergeCell ref="I46:I47"/>
    <mergeCell ref="J46:J47"/>
    <mergeCell ref="O44:O45"/>
    <mergeCell ref="P44:P45"/>
    <mergeCell ref="M48:M50"/>
    <mergeCell ref="N48:N50"/>
    <mergeCell ref="O48:O50"/>
    <mergeCell ref="P48:P50"/>
    <mergeCell ref="C44:C45"/>
    <mergeCell ref="D44:D45"/>
    <mergeCell ref="E44:E45"/>
    <mergeCell ref="F44:F45"/>
    <mergeCell ref="G44:G45"/>
    <mergeCell ref="H44:H45"/>
    <mergeCell ref="I44:I45"/>
    <mergeCell ref="J44:J45"/>
    <mergeCell ref="K44:K45"/>
    <mergeCell ref="L44:L45"/>
    <mergeCell ref="M44:M45"/>
    <mergeCell ref="N44:N45"/>
    <mergeCell ref="H48:H50"/>
    <mergeCell ref="I48:I50"/>
    <mergeCell ref="P46:P47"/>
    <mergeCell ref="K46:K47"/>
    <mergeCell ref="L46:L47"/>
    <mergeCell ref="M46:M47"/>
    <mergeCell ref="J48:J50"/>
    <mergeCell ref="K48:K50"/>
    <mergeCell ref="L48:L50"/>
    <mergeCell ref="C48:C50"/>
    <mergeCell ref="D48:D50"/>
    <mergeCell ref="E48:E50"/>
    <mergeCell ref="F48:F50"/>
    <mergeCell ref="G48:G50"/>
    <mergeCell ref="A39:A40"/>
    <mergeCell ref="B39:B40"/>
    <mergeCell ref="A43:A45"/>
    <mergeCell ref="C46:C47"/>
    <mergeCell ref="D46:D47"/>
    <mergeCell ref="E46:E47"/>
    <mergeCell ref="Q39:AD40"/>
    <mergeCell ref="A55:A56"/>
    <mergeCell ref="B55:B56"/>
    <mergeCell ref="Q55:AD56"/>
    <mergeCell ref="A41:A42"/>
    <mergeCell ref="B41:B42"/>
    <mergeCell ref="Q41:AD42"/>
    <mergeCell ref="B43:B45"/>
    <mergeCell ref="Q43:AD45"/>
    <mergeCell ref="A51:A54"/>
    <mergeCell ref="A46:A50"/>
    <mergeCell ref="B46:B50"/>
    <mergeCell ref="B51:B54"/>
    <mergeCell ref="Q46:AD50"/>
    <mergeCell ref="Q51:AD54"/>
    <mergeCell ref="C51:C52"/>
    <mergeCell ref="D51:D52"/>
    <mergeCell ref="E51:E52"/>
    <mergeCell ref="F51:F52"/>
    <mergeCell ref="G51:G52"/>
    <mergeCell ref="H51:H52"/>
    <mergeCell ref="I51:I52"/>
    <mergeCell ref="J51:J52"/>
    <mergeCell ref="K51:K52"/>
    <mergeCell ref="A37:A38"/>
    <mergeCell ref="B37:B38"/>
    <mergeCell ref="C37:P37"/>
    <mergeCell ref="Q37:AD37"/>
    <mergeCell ref="Q38:AD38"/>
    <mergeCell ref="A34:A36"/>
    <mergeCell ref="B34:B36"/>
    <mergeCell ref="Q34:V36"/>
    <mergeCell ref="W34:Z36"/>
    <mergeCell ref="AA34:AD36"/>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C32:C33"/>
    <mergeCell ref="D32:P32"/>
    <mergeCell ref="Q32:AD32"/>
    <mergeCell ref="Q33:V33"/>
    <mergeCell ref="W33:Z33"/>
    <mergeCell ref="AA33:AD33"/>
    <mergeCell ref="R15:X15"/>
    <mergeCell ref="Y15:Z15"/>
    <mergeCell ref="W17:X17"/>
    <mergeCell ref="Y17:AB17"/>
    <mergeCell ref="A27:AD27"/>
    <mergeCell ref="A25:B25"/>
    <mergeCell ref="A28:A29"/>
    <mergeCell ref="B28:C29"/>
    <mergeCell ref="D28:O28"/>
    <mergeCell ref="P28:P29"/>
    <mergeCell ref="Q28:AD29"/>
    <mergeCell ref="B30:C30"/>
    <mergeCell ref="Q30:AD30"/>
    <mergeCell ref="A31:AD31"/>
    <mergeCell ref="A32:A33"/>
    <mergeCell ref="B32:B33"/>
    <mergeCell ref="AA15:AD15"/>
    <mergeCell ref="A24:B24"/>
    <mergeCell ref="A1:A4"/>
    <mergeCell ref="B1:AA1"/>
    <mergeCell ref="AB1:AD1"/>
    <mergeCell ref="B2:AA2"/>
    <mergeCell ref="AB2:AD2"/>
    <mergeCell ref="B3:AA4"/>
    <mergeCell ref="AB3:AD3"/>
    <mergeCell ref="AB4:AD4"/>
    <mergeCell ref="A7:B9"/>
    <mergeCell ref="C7:C9"/>
    <mergeCell ref="D7:H9"/>
    <mergeCell ref="I7:J9"/>
    <mergeCell ref="K7:L9"/>
    <mergeCell ref="O7:P7"/>
    <mergeCell ref="M8:N8"/>
    <mergeCell ref="O8:P8"/>
    <mergeCell ref="M9:N9"/>
    <mergeCell ref="O9:P9"/>
    <mergeCell ref="M7:N7"/>
    <mergeCell ref="C20:P20"/>
    <mergeCell ref="A22:B22"/>
    <mergeCell ref="AC17:AD17"/>
    <mergeCell ref="A23:B23"/>
    <mergeCell ref="A15:B15"/>
    <mergeCell ref="C15:K15"/>
    <mergeCell ref="C16:AB16"/>
    <mergeCell ref="A17:B17"/>
    <mergeCell ref="C17:Q17"/>
    <mergeCell ref="R17:V17"/>
    <mergeCell ref="C11:AD13"/>
    <mergeCell ref="L15:Q15"/>
    <mergeCell ref="A11:B13"/>
    <mergeCell ref="L51:L52"/>
    <mergeCell ref="M51:M52"/>
    <mergeCell ref="N51:N52"/>
    <mergeCell ref="O51:O52"/>
    <mergeCell ref="P51:P52"/>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A19:AD19"/>
    <mergeCell ref="Q20:AD20"/>
  </mergeCells>
  <dataValidations count="4">
    <dataValidation type="textLength" operator="lessThanOrEqual" allowBlank="1" showInputMessage="1" showErrorMessage="1" errorTitle="Máximo 2.000 caracteres" error="Máximo 2.000 caracteres" sqref="Q46 Q39:AD42 W34:W35 AA34:AA35 Q55:AD56"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sqref="Q51:AD54 Q43:AD45" xr:uid="{00000000-0002-0000-0000-000003000000}">
      <formula1>2000</formula1>
    </dataValidation>
  </dataValidations>
  <pageMargins left="0.25" right="0.25" top="0.75" bottom="0.75" header="0.3" footer="0.3"/>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86718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867187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492</v>
      </c>
      <c r="C1" s="726" t="s">
        <v>493</v>
      </c>
      <c r="D1" s="726"/>
      <c r="E1" s="726"/>
      <c r="F1" s="726"/>
      <c r="G1" s="727" t="s">
        <v>494</v>
      </c>
      <c r="H1" s="728"/>
      <c r="I1" s="728"/>
      <c r="J1" s="729"/>
      <c r="K1" s="725" t="s">
        <v>495</v>
      </c>
      <c r="L1" s="725"/>
      <c r="M1" s="725"/>
      <c r="N1" s="725"/>
    </row>
    <row r="2" spans="1:14" x14ac:dyDescent="0.3">
      <c r="C2" s="4"/>
      <c r="D2" s="4"/>
      <c r="E2" s="4"/>
      <c r="F2" s="4" t="s">
        <v>496</v>
      </c>
      <c r="G2" s="30"/>
      <c r="H2" s="4"/>
      <c r="I2" s="4"/>
      <c r="J2" s="31" t="s">
        <v>496</v>
      </c>
      <c r="K2" s="4"/>
      <c r="L2" s="4"/>
      <c r="M2" s="4"/>
      <c r="N2" s="4" t="s">
        <v>496</v>
      </c>
    </row>
    <row r="3" spans="1:14" x14ac:dyDescent="0.3">
      <c r="A3" s="724" t="s">
        <v>497</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2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24"/>
      <c r="B5" s="5">
        <v>3</v>
      </c>
      <c r="C5" s="6">
        <v>0.05</v>
      </c>
      <c r="D5" s="6">
        <v>0.05</v>
      </c>
      <c r="E5" s="6">
        <v>0.1</v>
      </c>
      <c r="F5" s="7">
        <f>(C5+D5+E5)</f>
        <v>0.2</v>
      </c>
      <c r="G5" s="32">
        <v>0.1</v>
      </c>
      <c r="H5" s="6">
        <v>0.1</v>
      </c>
      <c r="I5" s="6">
        <v>0.1</v>
      </c>
      <c r="J5" s="33">
        <f>(G5+H5+I5)</f>
        <v>0.30000000000000004</v>
      </c>
      <c r="K5" s="24"/>
      <c r="L5" s="5"/>
      <c r="M5" s="5"/>
      <c r="N5" s="5"/>
    </row>
    <row r="6" spans="1:14" x14ac:dyDescent="0.3">
      <c r="A6" s="724"/>
      <c r="B6" s="5">
        <v>4</v>
      </c>
      <c r="C6" s="6">
        <v>0.1</v>
      </c>
      <c r="D6" s="6">
        <v>0.1</v>
      </c>
      <c r="E6" s="6">
        <v>0.2</v>
      </c>
      <c r="F6" s="7">
        <f>(C6+D6+E6)</f>
        <v>0.4</v>
      </c>
      <c r="G6" s="32">
        <v>0</v>
      </c>
      <c r="H6" s="6">
        <v>0</v>
      </c>
      <c r="I6" s="6">
        <v>0.1</v>
      </c>
      <c r="J6" s="33">
        <f>(G6+H6+I6)</f>
        <v>0.1</v>
      </c>
      <c r="K6" s="24"/>
      <c r="L6" s="5"/>
      <c r="M6" s="5"/>
      <c r="N6" s="5"/>
    </row>
    <row r="7" spans="1:14" x14ac:dyDescent="0.3">
      <c r="A7" s="724"/>
      <c r="B7" s="5">
        <v>5</v>
      </c>
      <c r="C7" s="6">
        <v>0</v>
      </c>
      <c r="D7" s="6">
        <v>0</v>
      </c>
      <c r="E7" s="6">
        <v>0</v>
      </c>
      <c r="F7" s="7">
        <f>(C7+D7+E7)</f>
        <v>0</v>
      </c>
      <c r="G7" s="32">
        <v>0</v>
      </c>
      <c r="H7" s="6">
        <v>0</v>
      </c>
      <c r="I7" s="6">
        <v>0</v>
      </c>
      <c r="J7" s="33">
        <f>(G7+H7+I7)</f>
        <v>0</v>
      </c>
      <c r="K7" s="24"/>
      <c r="L7" s="5"/>
      <c r="M7" s="5"/>
      <c r="N7" s="5"/>
    </row>
    <row r="8" spans="1:14" x14ac:dyDescent="0.3">
      <c r="A8" s="724" t="s">
        <v>498</v>
      </c>
      <c r="B8" s="9">
        <v>6</v>
      </c>
      <c r="C8" s="10">
        <v>0.1</v>
      </c>
      <c r="D8" s="10">
        <v>0.1</v>
      </c>
      <c r="E8" s="10">
        <v>0.1</v>
      </c>
      <c r="F8" s="11">
        <f>C8+D8+E8</f>
        <v>0.30000000000000004</v>
      </c>
      <c r="G8" s="34"/>
      <c r="H8" s="9"/>
      <c r="I8" s="9"/>
      <c r="J8" s="35"/>
      <c r="K8" s="25"/>
      <c r="L8" s="9"/>
      <c r="M8" s="9"/>
      <c r="N8" s="9"/>
    </row>
    <row r="9" spans="1:14" x14ac:dyDescent="0.3">
      <c r="A9" s="724"/>
      <c r="B9" s="9">
        <v>7</v>
      </c>
      <c r="C9" s="9"/>
      <c r="D9" s="9"/>
      <c r="E9" s="9"/>
      <c r="F9" s="19"/>
      <c r="G9" s="36"/>
      <c r="H9" s="9"/>
      <c r="I9" s="9"/>
      <c r="J9" s="35"/>
      <c r="K9" s="25"/>
      <c r="L9" s="9"/>
      <c r="M9" s="9"/>
      <c r="N9" s="9"/>
    </row>
    <row r="10" spans="1:14" x14ac:dyDescent="0.3">
      <c r="A10" s="724"/>
      <c r="B10" s="9">
        <v>8</v>
      </c>
      <c r="C10" s="9"/>
      <c r="D10" s="9"/>
      <c r="E10" s="9"/>
      <c r="F10" s="19"/>
      <c r="G10" s="36"/>
      <c r="H10" s="9"/>
      <c r="I10" s="9"/>
      <c r="J10" s="35"/>
      <c r="K10" s="25"/>
      <c r="L10" s="9"/>
      <c r="M10" s="9"/>
      <c r="N10" s="9"/>
    </row>
    <row r="11" spans="1:14" x14ac:dyDescent="0.3">
      <c r="A11" s="724"/>
      <c r="B11" s="9">
        <v>9</v>
      </c>
      <c r="C11" s="9"/>
      <c r="D11" s="9"/>
      <c r="E11" s="9"/>
      <c r="F11" s="19"/>
      <c r="G11" s="36"/>
      <c r="H11" s="9"/>
      <c r="I11" s="9"/>
      <c r="J11" s="35"/>
      <c r="K11" s="25"/>
      <c r="L11" s="9"/>
      <c r="M11" s="9"/>
      <c r="N11" s="9"/>
    </row>
    <row r="12" spans="1:14" x14ac:dyDescent="0.3">
      <c r="A12" s="724" t="s">
        <v>499</v>
      </c>
      <c r="B12" s="14">
        <v>10</v>
      </c>
      <c r="C12" s="14"/>
      <c r="D12" s="14"/>
      <c r="E12" s="14"/>
      <c r="F12" s="20"/>
      <c r="G12" s="37"/>
      <c r="H12" s="14"/>
      <c r="I12" s="14"/>
      <c r="J12" s="38"/>
      <c r="K12" s="26"/>
      <c r="L12" s="14"/>
      <c r="M12" s="14"/>
      <c r="N12" s="14"/>
    </row>
    <row r="13" spans="1:14" x14ac:dyDescent="0.3">
      <c r="A13" s="724"/>
      <c r="B13" s="14">
        <v>11</v>
      </c>
      <c r="C13" s="14"/>
      <c r="D13" s="14"/>
      <c r="E13" s="14"/>
      <c r="F13" s="20"/>
      <c r="G13" s="37"/>
      <c r="H13" s="14"/>
      <c r="I13" s="14"/>
      <c r="J13" s="38"/>
      <c r="K13" s="26"/>
      <c r="L13" s="14"/>
      <c r="M13" s="14"/>
      <c r="N13" s="14"/>
    </row>
    <row r="14" spans="1:14" x14ac:dyDescent="0.3">
      <c r="A14" s="724"/>
      <c r="B14" s="14">
        <v>12</v>
      </c>
      <c r="C14" s="14"/>
      <c r="D14" s="14"/>
      <c r="E14" s="14"/>
      <c r="F14" s="20"/>
      <c r="G14" s="37"/>
      <c r="H14" s="14"/>
      <c r="I14" s="14"/>
      <c r="J14" s="38"/>
      <c r="K14" s="26"/>
      <c r="L14" s="14"/>
      <c r="M14" s="14"/>
      <c r="N14" s="14"/>
    </row>
    <row r="15" spans="1:14" x14ac:dyDescent="0.3">
      <c r="A15" s="724"/>
      <c r="B15" s="14">
        <v>13</v>
      </c>
      <c r="C15" s="14"/>
      <c r="D15" s="14"/>
      <c r="E15" s="14"/>
      <c r="F15" s="20"/>
      <c r="G15" s="37"/>
      <c r="H15" s="14"/>
      <c r="I15" s="14"/>
      <c r="J15" s="38"/>
      <c r="K15" s="26"/>
      <c r="L15" s="14"/>
      <c r="M15" s="14"/>
      <c r="N15" s="14"/>
    </row>
    <row r="16" spans="1:14" x14ac:dyDescent="0.3">
      <c r="A16" s="724" t="s">
        <v>500</v>
      </c>
      <c r="B16" s="15">
        <v>14</v>
      </c>
      <c r="C16" s="15"/>
      <c r="D16" s="15"/>
      <c r="E16" s="15"/>
      <c r="F16" s="21"/>
      <c r="G16" s="39"/>
      <c r="H16" s="15"/>
      <c r="I16" s="15"/>
      <c r="J16" s="40"/>
      <c r="K16" s="27"/>
      <c r="L16" s="15"/>
      <c r="M16" s="15"/>
      <c r="N16" s="15"/>
    </row>
    <row r="17" spans="1:14" x14ac:dyDescent="0.3">
      <c r="A17" s="724"/>
      <c r="B17" s="15">
        <v>15</v>
      </c>
      <c r="C17" s="15"/>
      <c r="D17" s="15"/>
      <c r="E17" s="15"/>
      <c r="F17" s="21"/>
      <c r="G17" s="39"/>
      <c r="H17" s="15"/>
      <c r="I17" s="15"/>
      <c r="J17" s="40"/>
      <c r="K17" s="27"/>
      <c r="L17" s="15"/>
      <c r="M17" s="15"/>
      <c r="N17" s="15"/>
    </row>
    <row r="18" spans="1:14" x14ac:dyDescent="0.3">
      <c r="A18" s="724"/>
      <c r="B18" s="15">
        <v>16</v>
      </c>
      <c r="C18" s="15"/>
      <c r="D18" s="15"/>
      <c r="E18" s="15"/>
      <c r="F18" s="21"/>
      <c r="G18" s="39"/>
      <c r="H18" s="15"/>
      <c r="I18" s="15"/>
      <c r="J18" s="40"/>
      <c r="K18" s="27"/>
      <c r="L18" s="15"/>
      <c r="M18" s="15"/>
      <c r="N18" s="15"/>
    </row>
    <row r="19" spans="1:14" x14ac:dyDescent="0.3">
      <c r="A19" s="724" t="s">
        <v>501</v>
      </c>
      <c r="B19" s="18">
        <v>17</v>
      </c>
      <c r="C19" s="18"/>
      <c r="D19" s="18"/>
      <c r="E19" s="18"/>
      <c r="F19" s="22"/>
      <c r="G19" s="41"/>
      <c r="H19" s="18"/>
      <c r="I19" s="18"/>
      <c r="J19" s="42"/>
      <c r="K19" s="28"/>
      <c r="L19" s="18"/>
      <c r="M19" s="18"/>
      <c r="N19" s="18"/>
    </row>
    <row r="20" spans="1:14" x14ac:dyDescent="0.3">
      <c r="A20" s="724"/>
      <c r="B20" s="18">
        <v>18</v>
      </c>
      <c r="C20" s="18"/>
      <c r="D20" s="18"/>
      <c r="E20" s="18"/>
      <c r="F20" s="22"/>
      <c r="G20" s="41"/>
      <c r="H20" s="18"/>
      <c r="I20" s="18"/>
      <c r="J20" s="42"/>
      <c r="K20" s="28"/>
      <c r="L20" s="18"/>
      <c r="M20" s="18"/>
      <c r="N20" s="18"/>
    </row>
    <row r="21" spans="1:14" x14ac:dyDescent="0.3">
      <c r="A21" s="724"/>
      <c r="B21" s="18">
        <v>19</v>
      </c>
      <c r="C21" s="18"/>
      <c r="D21" s="18"/>
      <c r="E21" s="18"/>
      <c r="F21" s="22"/>
      <c r="G21" s="41"/>
      <c r="H21" s="18"/>
      <c r="I21" s="18"/>
      <c r="J21" s="42"/>
      <c r="K21" s="28"/>
      <c r="L21" s="18"/>
      <c r="M21" s="18"/>
      <c r="N21" s="18"/>
    </row>
    <row r="22" spans="1:14" x14ac:dyDescent="0.3">
      <c r="A22" s="724"/>
      <c r="B22" s="18">
        <v>20</v>
      </c>
      <c r="C22" s="18"/>
      <c r="D22" s="18"/>
      <c r="E22" s="18"/>
      <c r="F22" s="22"/>
      <c r="G22" s="41"/>
      <c r="H22" s="18"/>
      <c r="I22" s="18"/>
      <c r="J22" s="42"/>
      <c r="K22" s="28"/>
      <c r="L22" s="18"/>
      <c r="M22" s="18"/>
      <c r="N22" s="18"/>
    </row>
    <row r="23" spans="1:14" x14ac:dyDescent="0.3">
      <c r="A23" s="724" t="s">
        <v>502</v>
      </c>
      <c r="B23" s="13">
        <v>21</v>
      </c>
      <c r="C23" s="13"/>
      <c r="D23" s="13"/>
      <c r="E23" s="13"/>
      <c r="F23" s="23"/>
      <c r="G23" s="43"/>
      <c r="H23" s="13"/>
      <c r="I23" s="13"/>
      <c r="J23" s="44"/>
      <c r="K23" s="29"/>
      <c r="L23" s="13"/>
      <c r="M23" s="13"/>
      <c r="N23" s="13"/>
    </row>
    <row r="24" spans="1:14" x14ac:dyDescent="0.3">
      <c r="A24" s="724"/>
      <c r="B24" s="13">
        <v>22</v>
      </c>
      <c r="C24" s="13"/>
      <c r="D24" s="13"/>
      <c r="E24" s="13"/>
      <c r="F24" s="23"/>
      <c r="G24" s="43"/>
      <c r="H24" s="13"/>
      <c r="I24" s="13"/>
      <c r="J24" s="44"/>
      <c r="K24" s="29"/>
      <c r="L24" s="13"/>
      <c r="M24" s="13"/>
      <c r="N24" s="13"/>
    </row>
    <row r="25" spans="1:14" x14ac:dyDescent="0.3">
      <c r="A25" s="724"/>
      <c r="B25" s="13">
        <v>23</v>
      </c>
      <c r="C25" s="13"/>
      <c r="D25" s="13"/>
      <c r="E25" s="13"/>
      <c r="F25" s="23"/>
      <c r="G25" s="43"/>
      <c r="H25" s="13"/>
      <c r="I25" s="13"/>
      <c r="J25" s="44"/>
      <c r="K25" s="29"/>
      <c r="L25" s="13"/>
      <c r="M25" s="13"/>
      <c r="N25" s="13"/>
    </row>
    <row r="26" spans="1:14" x14ac:dyDescent="0.3">
      <c r="A26" s="724"/>
      <c r="B26" s="13">
        <v>24</v>
      </c>
      <c r="C26" s="13"/>
      <c r="D26" s="13"/>
      <c r="E26" s="13"/>
      <c r="F26" s="23"/>
      <c r="G26" s="43"/>
      <c r="H26" s="13"/>
      <c r="I26" s="13"/>
      <c r="J26" s="44"/>
      <c r="K26" s="29"/>
      <c r="L26" s="13"/>
      <c r="M26" s="13"/>
      <c r="N26" s="13"/>
    </row>
    <row r="27" spans="1:14" x14ac:dyDescent="0.3">
      <c r="A27" s="724" t="s">
        <v>503</v>
      </c>
      <c r="B27" s="9">
        <v>25</v>
      </c>
      <c r="C27" s="9"/>
      <c r="D27" s="9"/>
      <c r="E27" s="9"/>
      <c r="F27" s="9"/>
      <c r="G27" s="9"/>
      <c r="H27" s="9"/>
      <c r="I27" s="9"/>
      <c r="J27" s="9"/>
      <c r="K27" s="9"/>
      <c r="L27" s="9"/>
      <c r="M27" s="9"/>
      <c r="N27" s="9"/>
    </row>
    <row r="28" spans="1:14" x14ac:dyDescent="0.3">
      <c r="A28" s="724"/>
      <c r="B28" s="9">
        <v>26</v>
      </c>
      <c r="C28" s="9"/>
      <c r="D28" s="9"/>
      <c r="E28" s="9"/>
      <c r="F28" s="9"/>
      <c r="G28" s="9"/>
      <c r="H28" s="9"/>
      <c r="I28" s="9"/>
      <c r="J28" s="9"/>
      <c r="K28" s="9"/>
      <c r="L28" s="9"/>
      <c r="M28" s="9"/>
      <c r="N28" s="9"/>
    </row>
    <row r="29" spans="1:14" x14ac:dyDescent="0.3">
      <c r="A29" s="724"/>
      <c r="B29" s="9">
        <v>27</v>
      </c>
      <c r="C29" s="9"/>
      <c r="D29" s="9"/>
      <c r="E29" s="9"/>
      <c r="F29" s="9"/>
      <c r="G29" s="9"/>
      <c r="H29" s="9"/>
      <c r="I29" s="9"/>
      <c r="J29" s="9"/>
      <c r="K29" s="9"/>
      <c r="L29" s="9"/>
      <c r="M29" s="9"/>
      <c r="N29" s="9"/>
    </row>
    <row r="30" spans="1:14" x14ac:dyDescent="0.3">
      <c r="A30" s="724"/>
      <c r="B30" s="9">
        <v>28</v>
      </c>
      <c r="C30" s="9"/>
      <c r="D30" s="9"/>
      <c r="E30" s="9"/>
      <c r="F30" s="9"/>
      <c r="G30" s="9"/>
      <c r="H30" s="9"/>
      <c r="I30" s="9"/>
      <c r="J30" s="9"/>
      <c r="K30" s="9"/>
      <c r="L30" s="9"/>
      <c r="M30" s="9"/>
      <c r="N30" s="9"/>
    </row>
    <row r="31" spans="1:14" x14ac:dyDescent="0.3">
      <c r="A31" s="724"/>
      <c r="B31" s="9">
        <v>29</v>
      </c>
      <c r="C31" s="9"/>
      <c r="D31" s="9"/>
      <c r="E31" s="9"/>
      <c r="F31" s="9"/>
      <c r="G31" s="9"/>
      <c r="H31" s="9"/>
      <c r="I31" s="9"/>
      <c r="J31" s="9"/>
      <c r="K31" s="9"/>
      <c r="L31" s="9"/>
      <c r="M31" s="9"/>
      <c r="N31" s="9"/>
    </row>
    <row r="32" spans="1:14" x14ac:dyDescent="0.3">
      <c r="A32" s="724" t="s">
        <v>504</v>
      </c>
      <c r="B32" s="16">
        <v>30</v>
      </c>
      <c r="C32" s="16"/>
      <c r="D32" s="16"/>
      <c r="E32" s="16"/>
      <c r="F32" s="16"/>
      <c r="G32" s="16"/>
      <c r="H32" s="16"/>
      <c r="I32" s="16"/>
      <c r="J32" s="16"/>
      <c r="K32" s="16"/>
      <c r="L32" s="16"/>
      <c r="M32" s="16"/>
      <c r="N32" s="16"/>
    </row>
    <row r="33" spans="1:14" x14ac:dyDescent="0.3">
      <c r="A33" s="724"/>
      <c r="B33" s="16">
        <v>31</v>
      </c>
      <c r="C33" s="16"/>
      <c r="D33" s="16"/>
      <c r="E33" s="16"/>
      <c r="F33" s="16"/>
      <c r="G33" s="16"/>
      <c r="H33" s="16"/>
      <c r="I33" s="16"/>
      <c r="J33" s="16"/>
      <c r="K33" s="16"/>
      <c r="L33" s="16"/>
      <c r="M33" s="16"/>
      <c r="N33" s="16"/>
    </row>
    <row r="34" spans="1:14" x14ac:dyDescent="0.3">
      <c r="A34" s="724"/>
      <c r="B34" s="16">
        <v>32</v>
      </c>
      <c r="C34" s="16"/>
      <c r="D34" s="16"/>
      <c r="E34" s="16"/>
      <c r="F34" s="16"/>
      <c r="G34" s="16"/>
      <c r="H34" s="16"/>
      <c r="I34" s="16"/>
      <c r="J34" s="16"/>
      <c r="K34" s="16"/>
      <c r="L34" s="16"/>
      <c r="M34" s="16"/>
      <c r="N34" s="16"/>
    </row>
    <row r="35" spans="1:14" x14ac:dyDescent="0.3">
      <c r="A35" s="724" t="s">
        <v>505</v>
      </c>
      <c r="B35" s="17">
        <v>33</v>
      </c>
      <c r="C35" s="14"/>
      <c r="D35" s="14"/>
      <c r="E35" s="14"/>
      <c r="F35" s="14"/>
      <c r="G35" s="14"/>
      <c r="H35" s="14"/>
      <c r="I35" s="14"/>
      <c r="J35" s="14"/>
      <c r="K35" s="14"/>
      <c r="L35" s="14"/>
      <c r="M35" s="14"/>
      <c r="N35" s="14"/>
    </row>
    <row r="36" spans="1:14" x14ac:dyDescent="0.3">
      <c r="A36" s="724"/>
      <c r="B36" s="14">
        <v>34</v>
      </c>
      <c r="C36" s="14"/>
      <c r="D36" s="14"/>
      <c r="E36" s="14"/>
      <c r="F36" s="14"/>
      <c r="G36" s="14"/>
      <c r="H36" s="14"/>
      <c r="I36" s="14"/>
      <c r="J36" s="14"/>
      <c r="K36" s="14"/>
      <c r="L36" s="14"/>
      <c r="M36" s="14"/>
      <c r="N36" s="14"/>
    </row>
    <row r="37" spans="1:14" x14ac:dyDescent="0.3">
      <c r="A37" s="724"/>
      <c r="B37" s="45">
        <v>35</v>
      </c>
      <c r="C37" s="14"/>
      <c r="D37" s="14"/>
      <c r="E37" s="14"/>
      <c r="F37" s="14"/>
      <c r="G37" s="14"/>
      <c r="H37" s="14"/>
      <c r="I37" s="14"/>
      <c r="J37" s="14"/>
      <c r="K37" s="14"/>
      <c r="L37" s="14"/>
      <c r="M37" s="14"/>
      <c r="N37" s="14"/>
    </row>
    <row r="38" spans="1:14" x14ac:dyDescent="0.3">
      <c r="A38" s="724" t="s">
        <v>506</v>
      </c>
      <c r="B38" s="8">
        <v>36</v>
      </c>
      <c r="C38" s="8"/>
      <c r="D38" s="8"/>
      <c r="E38" s="8"/>
      <c r="F38" s="8"/>
      <c r="G38" s="8"/>
      <c r="H38" s="8"/>
      <c r="I38" s="8"/>
      <c r="J38" s="8"/>
      <c r="K38" s="8"/>
      <c r="L38" s="8"/>
      <c r="M38" s="8"/>
      <c r="N38" s="8"/>
    </row>
    <row r="39" spans="1:14" x14ac:dyDescent="0.3">
      <c r="A39" s="724"/>
      <c r="B39" s="8">
        <v>37</v>
      </c>
      <c r="C39" s="8"/>
      <c r="D39" s="8"/>
      <c r="E39" s="8"/>
      <c r="F39" s="8"/>
      <c r="G39" s="8"/>
      <c r="H39" s="8"/>
      <c r="I39" s="8"/>
      <c r="J39" s="8"/>
      <c r="K39" s="8"/>
      <c r="L39" s="8"/>
      <c r="M39" s="8"/>
      <c r="N39" s="8"/>
    </row>
    <row r="40" spans="1:14" x14ac:dyDescent="0.3">
      <c r="A40" s="724"/>
      <c r="B40" s="8">
        <v>38</v>
      </c>
      <c r="C40" s="8"/>
      <c r="D40" s="8"/>
      <c r="E40" s="8"/>
      <c r="F40" s="8"/>
      <c r="G40" s="8"/>
      <c r="H40" s="8"/>
      <c r="I40" s="8"/>
      <c r="J40" s="8"/>
      <c r="K40" s="8"/>
      <c r="L40" s="8"/>
      <c r="M40" s="8"/>
      <c r="N40" s="8"/>
    </row>
    <row r="41" spans="1:14" x14ac:dyDescent="0.3">
      <c r="A41" s="730" t="s">
        <v>507</v>
      </c>
      <c r="B41" s="46">
        <v>39</v>
      </c>
      <c r="C41" s="47"/>
      <c r="D41" s="47"/>
      <c r="E41" s="47"/>
      <c r="F41" s="47"/>
      <c r="G41" s="47"/>
      <c r="H41" s="47"/>
      <c r="I41" s="47"/>
      <c r="J41" s="47"/>
      <c r="K41" s="47"/>
      <c r="L41" s="47"/>
      <c r="M41" s="47"/>
      <c r="N41" s="47"/>
    </row>
    <row r="42" spans="1:14" x14ac:dyDescent="0.3">
      <c r="A42" s="730"/>
      <c r="B42" s="47">
        <v>40</v>
      </c>
      <c r="C42" s="47"/>
      <c r="D42" s="47"/>
      <c r="E42" s="47"/>
      <c r="F42" s="47"/>
      <c r="G42" s="47"/>
      <c r="H42" s="47"/>
      <c r="I42" s="47"/>
      <c r="J42" s="47"/>
      <c r="K42" s="47"/>
      <c r="L42" s="47"/>
      <c r="M42" s="47"/>
      <c r="N42" s="47"/>
    </row>
    <row r="43" spans="1:14" x14ac:dyDescent="0.3">
      <c r="A43" s="730"/>
      <c r="B43" s="47">
        <v>41</v>
      </c>
      <c r="C43" s="47"/>
      <c r="D43" s="47"/>
      <c r="E43" s="47"/>
      <c r="F43" s="47"/>
      <c r="G43" s="47"/>
      <c r="H43" s="47"/>
      <c r="I43" s="47"/>
      <c r="J43" s="47"/>
      <c r="K43" s="47"/>
      <c r="L43" s="47"/>
      <c r="M43" s="47"/>
      <c r="N43" s="47"/>
    </row>
    <row r="44" spans="1:14" x14ac:dyDescent="0.3">
      <c r="A44" s="730"/>
      <c r="B44" s="48">
        <v>42</v>
      </c>
      <c r="C44" s="47"/>
      <c r="D44" s="47"/>
      <c r="E44" s="47"/>
      <c r="F44" s="47"/>
      <c r="G44" s="47"/>
      <c r="H44" s="47"/>
      <c r="I44" s="47"/>
      <c r="J44" s="47"/>
      <c r="K44" s="47"/>
      <c r="L44" s="47"/>
      <c r="M44" s="47"/>
      <c r="N44" s="47"/>
    </row>
    <row r="45" spans="1:14" x14ac:dyDescent="0.3">
      <c r="A45" s="723" t="s">
        <v>508</v>
      </c>
      <c r="B45" s="12">
        <v>43</v>
      </c>
      <c r="C45" s="12"/>
      <c r="D45" s="12"/>
      <c r="E45" s="12"/>
      <c r="F45" s="12"/>
      <c r="G45" s="12"/>
      <c r="H45" s="12"/>
      <c r="I45" s="12"/>
      <c r="J45" s="12"/>
      <c r="K45" s="12"/>
      <c r="L45" s="12"/>
      <c r="M45" s="12"/>
      <c r="N45" s="12"/>
    </row>
    <row r="46" spans="1:14" x14ac:dyDescent="0.3">
      <c r="A46" s="72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R20" zoomScale="90" zoomScaleNormal="90" workbookViewId="0">
      <selection activeCell="AC25" sqref="AC25"/>
    </sheetView>
  </sheetViews>
  <sheetFormatPr baseColWidth="10" defaultColWidth="10.6640625" defaultRowHeight="14.4" x14ac:dyDescent="0.3"/>
  <cols>
    <col min="1" max="1" width="40" style="50" customWidth="1"/>
    <col min="2" max="2" width="15.44140625" style="50" customWidth="1"/>
    <col min="3" max="4" width="13.88671875" style="50" customWidth="1"/>
    <col min="5" max="5" width="14.33203125" style="50" customWidth="1"/>
    <col min="6" max="6" width="14.109375" style="50" customWidth="1"/>
    <col min="7" max="10" width="12.33203125" style="50" customWidth="1"/>
    <col min="11" max="11" width="12.6640625" style="50" bestFit="1" customWidth="1"/>
    <col min="12" max="14" width="12.33203125" style="50" customWidth="1"/>
    <col min="15" max="15" width="14.33203125" style="50" customWidth="1"/>
    <col min="16" max="16" width="13.44140625" style="50" customWidth="1"/>
    <col min="17" max="17" width="15.6640625" style="50" customWidth="1"/>
    <col min="18" max="28" width="13.44140625" style="50" customWidth="1"/>
    <col min="29" max="29" width="15.6640625" style="50" customWidth="1"/>
    <col min="30" max="30" width="15.8867187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20"/>
      <c r="B1" s="323"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26" t="s">
        <v>1</v>
      </c>
      <c r="AC1" s="327"/>
      <c r="AD1" s="328"/>
    </row>
    <row r="2" spans="1:30" ht="30.75" customHeight="1" x14ac:dyDescent="0.3">
      <c r="A2" s="321"/>
      <c r="B2" s="329" t="s">
        <v>2</v>
      </c>
      <c r="C2" s="330"/>
      <c r="D2" s="330"/>
      <c r="E2" s="330"/>
      <c r="F2" s="330"/>
      <c r="G2" s="330"/>
      <c r="H2" s="330"/>
      <c r="I2" s="330"/>
      <c r="J2" s="330"/>
      <c r="K2" s="330"/>
      <c r="L2" s="330"/>
      <c r="M2" s="330"/>
      <c r="N2" s="330"/>
      <c r="O2" s="330"/>
      <c r="P2" s="330"/>
      <c r="Q2" s="330"/>
      <c r="R2" s="330"/>
      <c r="S2" s="330"/>
      <c r="T2" s="330"/>
      <c r="U2" s="330"/>
      <c r="V2" s="330"/>
      <c r="W2" s="330"/>
      <c r="X2" s="330"/>
      <c r="Y2" s="330"/>
      <c r="Z2" s="330"/>
      <c r="AA2" s="331"/>
      <c r="AB2" s="332" t="s">
        <v>3</v>
      </c>
      <c r="AC2" s="333"/>
      <c r="AD2" s="334"/>
    </row>
    <row r="3" spans="1:30" ht="24" customHeight="1" x14ac:dyDescent="0.3">
      <c r="A3" s="321"/>
      <c r="B3" s="273" t="s">
        <v>4</v>
      </c>
      <c r="C3" s="274"/>
      <c r="D3" s="274"/>
      <c r="E3" s="274"/>
      <c r="F3" s="274"/>
      <c r="G3" s="274"/>
      <c r="H3" s="274"/>
      <c r="I3" s="274"/>
      <c r="J3" s="274"/>
      <c r="K3" s="274"/>
      <c r="L3" s="274"/>
      <c r="M3" s="274"/>
      <c r="N3" s="274"/>
      <c r="O3" s="274"/>
      <c r="P3" s="274"/>
      <c r="Q3" s="274"/>
      <c r="R3" s="274"/>
      <c r="S3" s="274"/>
      <c r="T3" s="274"/>
      <c r="U3" s="274"/>
      <c r="V3" s="274"/>
      <c r="W3" s="274"/>
      <c r="X3" s="274"/>
      <c r="Y3" s="274"/>
      <c r="Z3" s="274"/>
      <c r="AA3" s="275"/>
      <c r="AB3" s="332" t="s">
        <v>5</v>
      </c>
      <c r="AC3" s="333"/>
      <c r="AD3" s="334"/>
    </row>
    <row r="4" spans="1:30" ht="21.9" customHeight="1" thickBot="1" x14ac:dyDescent="0.35">
      <c r="A4" s="322"/>
      <c r="B4" s="276"/>
      <c r="C4" s="277"/>
      <c r="D4" s="277"/>
      <c r="E4" s="277"/>
      <c r="F4" s="277"/>
      <c r="G4" s="277"/>
      <c r="H4" s="277"/>
      <c r="I4" s="277"/>
      <c r="J4" s="277"/>
      <c r="K4" s="277"/>
      <c r="L4" s="277"/>
      <c r="M4" s="277"/>
      <c r="N4" s="277"/>
      <c r="O4" s="277"/>
      <c r="P4" s="277"/>
      <c r="Q4" s="277"/>
      <c r="R4" s="277"/>
      <c r="S4" s="277"/>
      <c r="T4" s="277"/>
      <c r="U4" s="277"/>
      <c r="V4" s="277"/>
      <c r="W4" s="277"/>
      <c r="X4" s="277"/>
      <c r="Y4" s="277"/>
      <c r="Z4" s="277"/>
      <c r="AA4" s="278"/>
      <c r="AB4" s="335" t="s">
        <v>6</v>
      </c>
      <c r="AC4" s="336"/>
      <c r="AD4" s="33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82" t="s">
        <v>7</v>
      </c>
      <c r="B7" s="283"/>
      <c r="C7" s="338" t="s">
        <v>8</v>
      </c>
      <c r="D7" s="282" t="s">
        <v>9</v>
      </c>
      <c r="E7" s="341"/>
      <c r="F7" s="341"/>
      <c r="G7" s="341"/>
      <c r="H7" s="283"/>
      <c r="I7" s="344">
        <v>44868</v>
      </c>
      <c r="J7" s="345"/>
      <c r="K7" s="282" t="s">
        <v>10</v>
      </c>
      <c r="L7" s="283"/>
      <c r="M7" s="360" t="s">
        <v>11</v>
      </c>
      <c r="N7" s="361"/>
      <c r="O7" s="350"/>
      <c r="P7" s="351"/>
      <c r="Q7" s="54"/>
      <c r="R7" s="54"/>
      <c r="S7" s="54"/>
      <c r="T7" s="54"/>
      <c r="U7" s="54"/>
      <c r="V7" s="54"/>
      <c r="W7" s="54"/>
      <c r="X7" s="54"/>
      <c r="Y7" s="54"/>
      <c r="Z7" s="55"/>
      <c r="AA7" s="54"/>
      <c r="AB7" s="54"/>
      <c r="AC7" s="60"/>
      <c r="AD7" s="61"/>
    </row>
    <row r="8" spans="1:30" x14ac:dyDescent="0.3">
      <c r="A8" s="284"/>
      <c r="B8" s="285"/>
      <c r="C8" s="339"/>
      <c r="D8" s="284"/>
      <c r="E8" s="342"/>
      <c r="F8" s="342"/>
      <c r="G8" s="342"/>
      <c r="H8" s="285"/>
      <c r="I8" s="346"/>
      <c r="J8" s="347"/>
      <c r="K8" s="284"/>
      <c r="L8" s="285"/>
      <c r="M8" s="352" t="s">
        <v>12</v>
      </c>
      <c r="N8" s="353"/>
      <c r="O8" s="354"/>
      <c r="P8" s="355"/>
      <c r="Q8" s="54"/>
      <c r="R8" s="54"/>
      <c r="S8" s="54"/>
      <c r="T8" s="54"/>
      <c r="U8" s="54"/>
      <c r="V8" s="54"/>
      <c r="W8" s="54"/>
      <c r="X8" s="54"/>
      <c r="Y8" s="54"/>
      <c r="Z8" s="55"/>
      <c r="AA8" s="54"/>
      <c r="AB8" s="54"/>
      <c r="AC8" s="60"/>
      <c r="AD8" s="61"/>
    </row>
    <row r="9" spans="1:30" ht="15.75" customHeight="1" x14ac:dyDescent="0.3">
      <c r="A9" s="286"/>
      <c r="B9" s="287"/>
      <c r="C9" s="340"/>
      <c r="D9" s="286"/>
      <c r="E9" s="343"/>
      <c r="F9" s="343"/>
      <c r="G9" s="343"/>
      <c r="H9" s="287"/>
      <c r="I9" s="348"/>
      <c r="J9" s="349"/>
      <c r="K9" s="286"/>
      <c r="L9" s="287"/>
      <c r="M9" s="356" t="s">
        <v>13</v>
      </c>
      <c r="N9" s="357"/>
      <c r="O9" s="358" t="s">
        <v>14</v>
      </c>
      <c r="P9" s="359"/>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82" t="s">
        <v>15</v>
      </c>
      <c r="B11" s="283"/>
      <c r="C11" s="270" t="s">
        <v>16</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2"/>
    </row>
    <row r="12" spans="1:30" ht="15" customHeight="1" x14ac:dyDescent="0.3">
      <c r="A12" s="284"/>
      <c r="B12" s="285"/>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5"/>
    </row>
    <row r="13" spans="1:30" ht="15" customHeight="1" thickBot="1" x14ac:dyDescent="0.35">
      <c r="A13" s="286"/>
      <c r="B13" s="287"/>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8"/>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1" t="s">
        <v>17</v>
      </c>
      <c r="B15" s="312"/>
      <c r="C15" s="313" t="s">
        <v>18</v>
      </c>
      <c r="D15" s="314"/>
      <c r="E15" s="314"/>
      <c r="F15" s="314"/>
      <c r="G15" s="314"/>
      <c r="H15" s="314"/>
      <c r="I15" s="314"/>
      <c r="J15" s="314"/>
      <c r="K15" s="315"/>
      <c r="L15" s="279" t="s">
        <v>19</v>
      </c>
      <c r="M15" s="280"/>
      <c r="N15" s="280"/>
      <c r="O15" s="280"/>
      <c r="P15" s="280"/>
      <c r="Q15" s="281"/>
      <c r="R15" s="371" t="s">
        <v>20</v>
      </c>
      <c r="S15" s="372"/>
      <c r="T15" s="372"/>
      <c r="U15" s="372"/>
      <c r="V15" s="372"/>
      <c r="W15" s="372"/>
      <c r="X15" s="373"/>
      <c r="Y15" s="279" t="s">
        <v>21</v>
      </c>
      <c r="Z15" s="281"/>
      <c r="AA15" s="313" t="s">
        <v>22</v>
      </c>
      <c r="AB15" s="314"/>
      <c r="AC15" s="314"/>
      <c r="AD15" s="315"/>
    </row>
    <row r="16" spans="1:30" ht="9" customHeight="1" thickBot="1" x14ac:dyDescent="0.35">
      <c r="A16" s="59"/>
      <c r="B16" s="5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73"/>
      <c r="AD16" s="74"/>
    </row>
    <row r="17" spans="1:41" s="76" customFormat="1" ht="37.5" customHeight="1" thickBot="1" x14ac:dyDescent="0.35">
      <c r="A17" s="311" t="s">
        <v>23</v>
      </c>
      <c r="B17" s="312"/>
      <c r="C17" s="317" t="s">
        <v>93</v>
      </c>
      <c r="D17" s="318"/>
      <c r="E17" s="318"/>
      <c r="F17" s="318"/>
      <c r="G17" s="318"/>
      <c r="H17" s="318"/>
      <c r="I17" s="318"/>
      <c r="J17" s="318"/>
      <c r="K17" s="318"/>
      <c r="L17" s="318"/>
      <c r="M17" s="318"/>
      <c r="N17" s="318"/>
      <c r="O17" s="318"/>
      <c r="P17" s="318"/>
      <c r="Q17" s="319"/>
      <c r="R17" s="279" t="s">
        <v>25</v>
      </c>
      <c r="S17" s="280"/>
      <c r="T17" s="280"/>
      <c r="U17" s="280"/>
      <c r="V17" s="281"/>
      <c r="W17" s="511">
        <v>2</v>
      </c>
      <c r="X17" s="512"/>
      <c r="Y17" s="280" t="s">
        <v>26</v>
      </c>
      <c r="Z17" s="280"/>
      <c r="AA17" s="280"/>
      <c r="AB17" s="281"/>
      <c r="AC17" s="307">
        <v>0.15</v>
      </c>
      <c r="AD17" s="30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9" t="s">
        <v>27</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1"/>
      <c r="AE19" s="83"/>
      <c r="AF19" s="83"/>
    </row>
    <row r="20" spans="1:41" ht="32.25" customHeight="1" thickBot="1" x14ac:dyDescent="0.35">
      <c r="A20" s="82"/>
      <c r="B20" s="60"/>
      <c r="C20" s="302" t="s">
        <v>28</v>
      </c>
      <c r="D20" s="303"/>
      <c r="E20" s="303"/>
      <c r="F20" s="303"/>
      <c r="G20" s="303"/>
      <c r="H20" s="303"/>
      <c r="I20" s="303"/>
      <c r="J20" s="303"/>
      <c r="K20" s="303"/>
      <c r="L20" s="303"/>
      <c r="M20" s="303"/>
      <c r="N20" s="303"/>
      <c r="O20" s="303"/>
      <c r="P20" s="304"/>
      <c r="Q20" s="299" t="s">
        <v>29</v>
      </c>
      <c r="R20" s="300"/>
      <c r="S20" s="300"/>
      <c r="T20" s="300"/>
      <c r="U20" s="300"/>
      <c r="V20" s="300"/>
      <c r="W20" s="300"/>
      <c r="X20" s="300"/>
      <c r="Y20" s="300"/>
      <c r="Z20" s="300"/>
      <c r="AA20" s="300"/>
      <c r="AB20" s="300"/>
      <c r="AC20" s="300"/>
      <c r="AD20" s="301"/>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8</v>
      </c>
      <c r="AA21" s="154" t="s">
        <v>39</v>
      </c>
      <c r="AB21" s="154" t="s">
        <v>40</v>
      </c>
      <c r="AC21" s="154" t="s">
        <v>41</v>
      </c>
      <c r="AD21" s="155" t="s">
        <v>42</v>
      </c>
      <c r="AE21" s="3"/>
      <c r="AF21" s="3"/>
    </row>
    <row r="22" spans="1:41" ht="32.25" customHeight="1" x14ac:dyDescent="0.3">
      <c r="A22" s="305" t="s">
        <v>43</v>
      </c>
      <c r="B22" s="306"/>
      <c r="C22" s="175"/>
      <c r="D22" s="173"/>
      <c r="E22" s="173"/>
      <c r="F22" s="173"/>
      <c r="G22" s="173"/>
      <c r="H22" s="173"/>
      <c r="I22" s="173"/>
      <c r="J22" s="173"/>
      <c r="K22" s="173"/>
      <c r="L22" s="173"/>
      <c r="M22" s="173"/>
      <c r="N22" s="173"/>
      <c r="O22" s="173">
        <f>SUM(C22:N22)</f>
        <v>0</v>
      </c>
      <c r="P22" s="176"/>
      <c r="Q22" s="213">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309" t="s">
        <v>44</v>
      </c>
      <c r="B23" s="310"/>
      <c r="C23" s="170"/>
      <c r="D23" s="169"/>
      <c r="E23" s="169"/>
      <c r="F23" s="169"/>
      <c r="G23" s="169"/>
      <c r="H23" s="169"/>
      <c r="I23" s="169"/>
      <c r="J23" s="169"/>
      <c r="K23" s="169"/>
      <c r="L23" s="169"/>
      <c r="M23" s="169"/>
      <c r="N23" s="169"/>
      <c r="O23" s="169">
        <f>SUM(C23:N23)</f>
        <v>0</v>
      </c>
      <c r="P23" s="188" t="str">
        <f>IFERROR(O23/(SUMIF(C23:N23,"&gt;0",C22:N22))," ")</f>
        <v xml:space="preserve"> </v>
      </c>
      <c r="Q23" s="213">
        <v>315271250</v>
      </c>
      <c r="R23" s="215"/>
      <c r="S23" s="169">
        <v>-2954834</v>
      </c>
      <c r="T23" s="169">
        <v>1650000</v>
      </c>
      <c r="U23" s="242">
        <v>26721061</v>
      </c>
      <c r="V23" s="242">
        <v>20000000</v>
      </c>
      <c r="W23" s="215"/>
      <c r="X23" s="215"/>
      <c r="Y23" s="215"/>
      <c r="Z23" s="269">
        <v>1083214</v>
      </c>
      <c r="AA23" s="215"/>
      <c r="AB23" s="215"/>
      <c r="AC23" s="169">
        <f>SUM(Q23:AB23)</f>
        <v>361770691</v>
      </c>
      <c r="AD23" s="178" t="str">
        <f>IFERROR(AC22/(SUMIF(Q22:AB22,"&gt;0",#REF!))," ")</f>
        <v xml:space="preserve"> </v>
      </c>
      <c r="AE23" s="3"/>
      <c r="AF23" s="3"/>
    </row>
    <row r="24" spans="1:41" ht="32.25" customHeight="1" x14ac:dyDescent="0.3">
      <c r="A24" s="309" t="s">
        <v>45</v>
      </c>
      <c r="B24" s="310"/>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18">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
      <c r="A25" s="380" t="s">
        <v>46</v>
      </c>
      <c r="B25" s="381"/>
      <c r="C25" s="171"/>
      <c r="D25" s="172">
        <v>11971398</v>
      </c>
      <c r="E25" s="172">
        <f>132530+10000000+29364110</f>
        <v>39496640</v>
      </c>
      <c r="F25" s="172">
        <v>44075</v>
      </c>
      <c r="G25" s="172"/>
      <c r="H25" s="172"/>
      <c r="I25" s="172"/>
      <c r="J25" s="172"/>
      <c r="K25" s="172">
        <v>1512925</v>
      </c>
      <c r="L25" s="172"/>
      <c r="M25" s="172"/>
      <c r="N25" s="172"/>
      <c r="O25" s="169">
        <f>SUM(C25:N25)</f>
        <v>53025038</v>
      </c>
      <c r="P25" s="177">
        <f>O25/O24</f>
        <v>1</v>
      </c>
      <c r="Q25" s="171"/>
      <c r="R25" s="172">
        <v>13345583</v>
      </c>
      <c r="S25" s="172">
        <v>25845832</v>
      </c>
      <c r="T25" s="172">
        <v>27312500</v>
      </c>
      <c r="U25" s="172">
        <v>27312500</v>
      </c>
      <c r="V25" s="172">
        <v>54033561</v>
      </c>
      <c r="W25" s="172">
        <v>27312500</v>
      </c>
      <c r="X25" s="172">
        <v>27312500</v>
      </c>
      <c r="Y25" s="172">
        <v>27312500</v>
      </c>
      <c r="Z25" s="172">
        <v>27312500</v>
      </c>
      <c r="AA25" s="172"/>
      <c r="AB25" s="172"/>
      <c r="AC25" s="172">
        <f>SUM(Q25:AB25)</f>
        <v>257099976</v>
      </c>
      <c r="AD25" s="179">
        <f>IFERROR(AC25/(SUMIF(Q25:AB25,"&gt;0",Q24:AB24))," ")</f>
        <v>0.9260323204687898</v>
      </c>
      <c r="AE25" s="3"/>
      <c r="AF25" s="3"/>
    </row>
    <row r="26" spans="1:41" ht="32.25" customHeigh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3">
      <c r="A28" s="382" t="s">
        <v>48</v>
      </c>
      <c r="B28" s="384" t="s">
        <v>49</v>
      </c>
      <c r="C28" s="385"/>
      <c r="D28" s="310" t="s">
        <v>50</v>
      </c>
      <c r="E28" s="386"/>
      <c r="F28" s="386"/>
      <c r="G28" s="386"/>
      <c r="H28" s="386"/>
      <c r="I28" s="386"/>
      <c r="J28" s="386"/>
      <c r="K28" s="386"/>
      <c r="L28" s="386"/>
      <c r="M28" s="386"/>
      <c r="N28" s="386"/>
      <c r="O28" s="387"/>
      <c r="P28" s="362" t="s">
        <v>41</v>
      </c>
      <c r="Q28" s="362" t="s">
        <v>51</v>
      </c>
      <c r="R28" s="362"/>
      <c r="S28" s="362"/>
      <c r="T28" s="362"/>
      <c r="U28" s="362"/>
      <c r="V28" s="362"/>
      <c r="W28" s="362"/>
      <c r="X28" s="362"/>
      <c r="Y28" s="362"/>
      <c r="Z28" s="362"/>
      <c r="AA28" s="362"/>
      <c r="AB28" s="362"/>
      <c r="AC28" s="362"/>
      <c r="AD28" s="364"/>
    </row>
    <row r="29" spans="1:41" ht="27" customHeight="1" x14ac:dyDescent="0.3">
      <c r="A29" s="383"/>
      <c r="B29" s="367"/>
      <c r="C29" s="369"/>
      <c r="D29" s="88" t="s">
        <v>30</v>
      </c>
      <c r="E29" s="88" t="s">
        <v>31</v>
      </c>
      <c r="F29" s="88" t="s">
        <v>32</v>
      </c>
      <c r="G29" s="88" t="s">
        <v>33</v>
      </c>
      <c r="H29" s="88" t="s">
        <v>34</v>
      </c>
      <c r="I29" s="88" t="s">
        <v>35</v>
      </c>
      <c r="J29" s="88" t="s">
        <v>36</v>
      </c>
      <c r="K29" s="88" t="s">
        <v>37</v>
      </c>
      <c r="L29" s="88" t="s">
        <v>38</v>
      </c>
      <c r="M29" s="88" t="s">
        <v>8</v>
      </c>
      <c r="N29" s="88" t="s">
        <v>39</v>
      </c>
      <c r="O29" s="88" t="s">
        <v>40</v>
      </c>
      <c r="P29" s="387"/>
      <c r="Q29" s="362"/>
      <c r="R29" s="362"/>
      <c r="S29" s="362"/>
      <c r="T29" s="362"/>
      <c r="U29" s="362"/>
      <c r="V29" s="362"/>
      <c r="W29" s="362"/>
      <c r="X29" s="362"/>
      <c r="Y29" s="362"/>
      <c r="Z29" s="362"/>
      <c r="AA29" s="362"/>
      <c r="AB29" s="362"/>
      <c r="AC29" s="362"/>
      <c r="AD29" s="364"/>
    </row>
    <row r="30" spans="1:41" ht="62.25" customHeight="1" thickBot="1" x14ac:dyDescent="0.35">
      <c r="A30" s="190" t="str">
        <f>C17</f>
        <v>4 - Realizar el seguimiento de 2 Políticas Públicas lideradas por la Secretaría Distrital de la Mujer</v>
      </c>
      <c r="B30" s="388" t="s">
        <v>52</v>
      </c>
      <c r="C30" s="38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0" t="s">
        <v>94</v>
      </c>
      <c r="R30" s="390"/>
      <c r="S30" s="390"/>
      <c r="T30" s="390"/>
      <c r="U30" s="390"/>
      <c r="V30" s="390"/>
      <c r="W30" s="390"/>
      <c r="X30" s="390"/>
      <c r="Y30" s="390"/>
      <c r="Z30" s="390"/>
      <c r="AA30" s="390"/>
      <c r="AB30" s="390"/>
      <c r="AC30" s="390"/>
      <c r="AD30" s="391"/>
    </row>
    <row r="31" spans="1:41" ht="45" customHeight="1" x14ac:dyDescent="0.3">
      <c r="A31" s="392" t="s">
        <v>54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4"/>
    </row>
    <row r="32" spans="1:41" ht="23.25" customHeight="1" x14ac:dyDescent="0.3">
      <c r="A32" s="309"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09"/>
      <c r="B33" s="362"/>
      <c r="C33" s="363"/>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67" t="s">
        <v>59</v>
      </c>
      <c r="R33" s="368"/>
      <c r="S33" s="368"/>
      <c r="T33" s="368"/>
      <c r="U33" s="368"/>
      <c r="V33" s="369"/>
      <c r="W33" s="367" t="s">
        <v>60</v>
      </c>
      <c r="X33" s="368"/>
      <c r="Y33" s="368"/>
      <c r="Z33" s="369"/>
      <c r="AA33" s="367" t="s">
        <v>61</v>
      </c>
      <c r="AB33" s="368"/>
      <c r="AC33" s="368"/>
      <c r="AD33" s="370"/>
      <c r="AG33" s="87"/>
      <c r="AH33" s="87"/>
      <c r="AI33" s="87"/>
      <c r="AJ33" s="87"/>
      <c r="AK33" s="87"/>
      <c r="AL33" s="87"/>
      <c r="AM33" s="87"/>
      <c r="AN33" s="87"/>
      <c r="AO33" s="87"/>
    </row>
    <row r="34" spans="1:41" ht="75" customHeight="1" x14ac:dyDescent="0.3">
      <c r="A34" s="401" t="str">
        <f>A30</f>
        <v>4 - Realizar el seguimiento de 2 Políticas Públicas lideradas por la Secretaría Distrital de la Mujer</v>
      </c>
      <c r="B34" s="404">
        <v>0.15</v>
      </c>
      <c r="C34" s="90" t="s">
        <v>62</v>
      </c>
      <c r="D34" s="89">
        <v>2</v>
      </c>
      <c r="E34" s="89">
        <v>2</v>
      </c>
      <c r="F34" s="89">
        <v>2</v>
      </c>
      <c r="G34" s="89">
        <v>2</v>
      </c>
      <c r="H34" s="89">
        <v>2</v>
      </c>
      <c r="I34" s="89">
        <v>2</v>
      </c>
      <c r="J34" s="89">
        <v>2</v>
      </c>
      <c r="K34" s="89">
        <v>2</v>
      </c>
      <c r="L34" s="89">
        <v>2</v>
      </c>
      <c r="M34" s="89">
        <v>2</v>
      </c>
      <c r="N34" s="89">
        <v>2</v>
      </c>
      <c r="O34" s="89">
        <v>2</v>
      </c>
      <c r="P34" s="189">
        <v>2</v>
      </c>
      <c r="Q34" s="497" t="s">
        <v>519</v>
      </c>
      <c r="R34" s="498"/>
      <c r="S34" s="498"/>
      <c r="T34" s="498"/>
      <c r="U34" s="498"/>
      <c r="V34" s="499"/>
      <c r="W34" s="503"/>
      <c r="X34" s="504"/>
      <c r="Y34" s="504"/>
      <c r="Z34" s="505"/>
      <c r="AA34" s="503" t="s">
        <v>95</v>
      </c>
      <c r="AB34" s="504"/>
      <c r="AC34" s="504"/>
      <c r="AD34" s="509"/>
      <c r="AF34" s="50">
        <f>LEN(Q34)</f>
        <v>1676</v>
      </c>
      <c r="AG34" s="87"/>
      <c r="AH34" s="87"/>
      <c r="AI34" s="87"/>
      <c r="AJ34" s="87"/>
      <c r="AK34" s="87"/>
      <c r="AL34" s="87"/>
      <c r="AM34" s="87"/>
      <c r="AN34" s="87"/>
      <c r="AO34" s="87"/>
    </row>
    <row r="35" spans="1:41" ht="93.75" customHeight="1" x14ac:dyDescent="0.3">
      <c r="A35" s="403"/>
      <c r="B35" s="406"/>
      <c r="C35" s="91" t="s">
        <v>65</v>
      </c>
      <c r="D35" s="89">
        <v>2</v>
      </c>
      <c r="E35" s="89">
        <v>2</v>
      </c>
      <c r="F35" s="89">
        <v>2</v>
      </c>
      <c r="G35" s="89">
        <v>2</v>
      </c>
      <c r="H35" s="89">
        <v>2</v>
      </c>
      <c r="I35" s="89">
        <v>2</v>
      </c>
      <c r="J35" s="89">
        <v>2</v>
      </c>
      <c r="K35" s="89">
        <v>2</v>
      </c>
      <c r="L35" s="89">
        <v>2</v>
      </c>
      <c r="M35" s="89">
        <v>2</v>
      </c>
      <c r="N35" s="93"/>
      <c r="O35" s="93"/>
      <c r="P35" s="189">
        <v>2</v>
      </c>
      <c r="Q35" s="500"/>
      <c r="R35" s="501"/>
      <c r="S35" s="501"/>
      <c r="T35" s="501"/>
      <c r="U35" s="501"/>
      <c r="V35" s="502"/>
      <c r="W35" s="506"/>
      <c r="X35" s="507"/>
      <c r="Y35" s="507"/>
      <c r="Z35" s="508"/>
      <c r="AA35" s="506"/>
      <c r="AB35" s="507"/>
      <c r="AC35" s="507"/>
      <c r="AD35" s="510"/>
      <c r="AE35" s="49"/>
      <c r="AG35" s="87"/>
      <c r="AH35" s="87"/>
      <c r="AI35" s="87"/>
      <c r="AJ35" s="87"/>
      <c r="AK35" s="87"/>
      <c r="AL35" s="87"/>
      <c r="AM35" s="87"/>
      <c r="AN35" s="87"/>
      <c r="AO35" s="87"/>
    </row>
    <row r="36" spans="1:41" ht="26.25" customHeight="1" x14ac:dyDescent="0.3">
      <c r="A36" s="305" t="s">
        <v>66</v>
      </c>
      <c r="B36" s="395" t="s">
        <v>67</v>
      </c>
      <c r="C36" s="397" t="s">
        <v>68</v>
      </c>
      <c r="D36" s="397"/>
      <c r="E36" s="397"/>
      <c r="F36" s="397"/>
      <c r="G36" s="397"/>
      <c r="H36" s="397"/>
      <c r="I36" s="397"/>
      <c r="J36" s="397"/>
      <c r="K36" s="397"/>
      <c r="L36" s="397"/>
      <c r="M36" s="397"/>
      <c r="N36" s="397"/>
      <c r="O36" s="397"/>
      <c r="P36" s="397"/>
      <c r="Q36" s="306" t="s">
        <v>96</v>
      </c>
      <c r="R36" s="398"/>
      <c r="S36" s="398"/>
      <c r="T36" s="398"/>
      <c r="U36" s="398"/>
      <c r="V36" s="398"/>
      <c r="W36" s="398"/>
      <c r="X36" s="398"/>
      <c r="Y36" s="398"/>
      <c r="Z36" s="398"/>
      <c r="AA36" s="398"/>
      <c r="AB36" s="398"/>
      <c r="AC36" s="398"/>
      <c r="AD36" s="399"/>
      <c r="AG36" s="87"/>
      <c r="AH36" s="87"/>
      <c r="AI36" s="87"/>
      <c r="AJ36" s="87"/>
      <c r="AK36" s="87"/>
      <c r="AL36" s="87"/>
      <c r="AM36" s="87"/>
      <c r="AN36" s="87"/>
      <c r="AO36" s="87"/>
    </row>
    <row r="37" spans="1:41" ht="26.25" customHeight="1" x14ac:dyDescent="0.3">
      <c r="A37" s="309"/>
      <c r="B37" s="39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10" t="s">
        <v>84</v>
      </c>
      <c r="R37" s="386"/>
      <c r="S37" s="386"/>
      <c r="T37" s="386"/>
      <c r="U37" s="386"/>
      <c r="V37" s="386"/>
      <c r="W37" s="386"/>
      <c r="X37" s="386"/>
      <c r="Y37" s="386"/>
      <c r="Z37" s="386"/>
      <c r="AA37" s="386"/>
      <c r="AB37" s="386"/>
      <c r="AC37" s="386"/>
      <c r="AD37" s="400"/>
      <c r="AG37" s="94"/>
      <c r="AH37" s="94"/>
      <c r="AI37" s="94"/>
      <c r="AJ37" s="94"/>
      <c r="AK37" s="94"/>
      <c r="AL37" s="94"/>
      <c r="AM37" s="94"/>
      <c r="AN37" s="94"/>
      <c r="AO37" s="94"/>
    </row>
    <row r="38" spans="1:41" ht="72.75" customHeight="1" x14ac:dyDescent="0.3">
      <c r="A38" s="462" t="s">
        <v>97</v>
      </c>
      <c r="B38" s="454">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87" t="s">
        <v>518</v>
      </c>
      <c r="R38" s="488"/>
      <c r="S38" s="488"/>
      <c r="T38" s="488"/>
      <c r="U38" s="488"/>
      <c r="V38" s="488"/>
      <c r="W38" s="488"/>
      <c r="X38" s="488"/>
      <c r="Y38" s="488"/>
      <c r="Z38" s="488"/>
      <c r="AA38" s="488"/>
      <c r="AB38" s="488"/>
      <c r="AC38" s="488"/>
      <c r="AD38" s="489"/>
      <c r="AE38" s="97"/>
      <c r="AF38" s="50">
        <f>LEN(Q38)</f>
        <v>1815</v>
      </c>
      <c r="AG38" s="98"/>
      <c r="AH38" s="98"/>
      <c r="AI38" s="98"/>
      <c r="AJ38" s="98"/>
      <c r="AK38" s="98"/>
      <c r="AL38" s="98"/>
      <c r="AM38" s="98"/>
      <c r="AN38" s="98"/>
      <c r="AO38" s="98"/>
    </row>
    <row r="39" spans="1:41" ht="63" customHeight="1" x14ac:dyDescent="0.3">
      <c r="A39" s="446"/>
      <c r="B39" s="447"/>
      <c r="C39" s="99" t="s">
        <v>65</v>
      </c>
      <c r="D39" s="100">
        <v>0.05</v>
      </c>
      <c r="E39" s="100">
        <v>0.08</v>
      </c>
      <c r="F39" s="100">
        <v>0.08</v>
      </c>
      <c r="G39" s="100">
        <v>0.09</v>
      </c>
      <c r="H39" s="100">
        <v>0.08</v>
      </c>
      <c r="I39" s="100">
        <v>0.08</v>
      </c>
      <c r="J39" s="100">
        <v>0.09</v>
      </c>
      <c r="K39" s="100">
        <v>0.09</v>
      </c>
      <c r="L39" s="100">
        <v>0.09</v>
      </c>
      <c r="M39" s="100">
        <v>0.09</v>
      </c>
      <c r="N39" s="100"/>
      <c r="O39" s="100"/>
      <c r="P39" s="101">
        <f t="shared" si="0"/>
        <v>0.82</v>
      </c>
      <c r="Q39" s="490"/>
      <c r="R39" s="491"/>
      <c r="S39" s="491"/>
      <c r="T39" s="491"/>
      <c r="U39" s="491"/>
      <c r="V39" s="491"/>
      <c r="W39" s="491"/>
      <c r="X39" s="491"/>
      <c r="Y39" s="491"/>
      <c r="Z39" s="491"/>
      <c r="AA39" s="491"/>
      <c r="AB39" s="491"/>
      <c r="AC39" s="491"/>
      <c r="AD39" s="492"/>
      <c r="AE39" s="97"/>
    </row>
    <row r="40" spans="1:41" ht="51" customHeight="1" x14ac:dyDescent="0.3">
      <c r="A40" s="446" t="s">
        <v>98</v>
      </c>
      <c r="B40" s="438">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87" t="s">
        <v>517</v>
      </c>
      <c r="R40" s="488"/>
      <c r="S40" s="488"/>
      <c r="T40" s="488"/>
      <c r="U40" s="488"/>
      <c r="V40" s="488"/>
      <c r="W40" s="488"/>
      <c r="X40" s="488"/>
      <c r="Y40" s="488"/>
      <c r="Z40" s="488"/>
      <c r="AA40" s="488"/>
      <c r="AB40" s="488"/>
      <c r="AC40" s="488"/>
      <c r="AD40" s="489"/>
      <c r="AE40" s="97"/>
      <c r="AF40" s="50">
        <f>LEN(Q40)</f>
        <v>1133</v>
      </c>
    </row>
    <row r="41" spans="1:41" ht="38.1" customHeight="1" x14ac:dyDescent="0.3">
      <c r="A41" s="446"/>
      <c r="B41" s="447"/>
      <c r="C41" s="99" t="s">
        <v>65</v>
      </c>
      <c r="D41" s="100">
        <v>0.05</v>
      </c>
      <c r="E41" s="100">
        <v>0.08</v>
      </c>
      <c r="F41" s="100">
        <v>0.08</v>
      </c>
      <c r="G41" s="100">
        <v>0.09</v>
      </c>
      <c r="H41" s="100">
        <v>0.08</v>
      </c>
      <c r="I41" s="100">
        <v>0.08</v>
      </c>
      <c r="J41" s="100">
        <v>0.09</v>
      </c>
      <c r="K41" s="100">
        <v>0.09</v>
      </c>
      <c r="L41" s="104">
        <v>0.09</v>
      </c>
      <c r="M41" s="104">
        <v>0.09</v>
      </c>
      <c r="N41" s="104"/>
      <c r="O41" s="104"/>
      <c r="P41" s="101">
        <f t="shared" si="0"/>
        <v>0.82</v>
      </c>
      <c r="Q41" s="490"/>
      <c r="R41" s="491"/>
      <c r="S41" s="491"/>
      <c r="T41" s="491"/>
      <c r="U41" s="491"/>
      <c r="V41" s="491"/>
      <c r="W41" s="491"/>
      <c r="X41" s="491"/>
      <c r="Y41" s="491"/>
      <c r="Z41" s="491"/>
      <c r="AA41" s="491"/>
      <c r="AB41" s="491"/>
      <c r="AC41" s="491"/>
      <c r="AD41" s="492"/>
      <c r="AE41" s="97"/>
    </row>
    <row r="42" spans="1:41" ht="32.1" customHeight="1" x14ac:dyDescent="0.3">
      <c r="A42" s="493" t="s">
        <v>99</v>
      </c>
      <c r="B42" s="438">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94" t="s">
        <v>516</v>
      </c>
      <c r="R42" s="488"/>
      <c r="S42" s="488"/>
      <c r="T42" s="488"/>
      <c r="U42" s="488"/>
      <c r="V42" s="488"/>
      <c r="W42" s="488"/>
      <c r="X42" s="488"/>
      <c r="Y42" s="488"/>
      <c r="Z42" s="488"/>
      <c r="AA42" s="488"/>
      <c r="AB42" s="488"/>
      <c r="AC42" s="488"/>
      <c r="AD42" s="495"/>
      <c r="AE42" s="97"/>
      <c r="AF42" s="50">
        <f>LEN(Q42)</f>
        <v>726</v>
      </c>
    </row>
    <row r="43" spans="1:41" ht="32.1" customHeight="1" x14ac:dyDescent="0.3">
      <c r="A43" s="462"/>
      <c r="B43" s="447"/>
      <c r="C43" s="99" t="s">
        <v>65</v>
      </c>
      <c r="D43" s="100">
        <v>0</v>
      </c>
      <c r="E43" s="100">
        <v>0</v>
      </c>
      <c r="F43" s="100">
        <v>0</v>
      </c>
      <c r="G43" s="100">
        <v>0.1</v>
      </c>
      <c r="H43" s="100">
        <v>0</v>
      </c>
      <c r="I43" s="100">
        <v>0.25</v>
      </c>
      <c r="J43" s="100">
        <v>0.05</v>
      </c>
      <c r="K43" s="100">
        <v>0.1</v>
      </c>
      <c r="L43" s="104">
        <v>0.09</v>
      </c>
      <c r="M43" s="104">
        <v>0.05</v>
      </c>
      <c r="N43" s="104"/>
      <c r="O43" s="104"/>
      <c r="P43" s="101">
        <f t="shared" si="0"/>
        <v>0.64</v>
      </c>
      <c r="Q43" s="490"/>
      <c r="R43" s="491"/>
      <c r="S43" s="491"/>
      <c r="T43" s="491"/>
      <c r="U43" s="491"/>
      <c r="V43" s="491"/>
      <c r="W43" s="491"/>
      <c r="X43" s="491"/>
      <c r="Y43" s="491"/>
      <c r="Z43" s="491"/>
      <c r="AA43" s="491"/>
      <c r="AB43" s="491"/>
      <c r="AC43" s="491"/>
      <c r="AD43" s="496"/>
      <c r="AE43" s="97"/>
    </row>
    <row r="44" spans="1:41" x14ac:dyDescent="0.3">
      <c r="A44" s="50" t="s">
        <v>92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R19" zoomScale="90" zoomScaleNormal="90" workbookViewId="0">
      <selection activeCell="AC24" sqref="AC24"/>
    </sheetView>
  </sheetViews>
  <sheetFormatPr baseColWidth="10" defaultColWidth="10.6640625" defaultRowHeight="14.4" x14ac:dyDescent="0.3"/>
  <cols>
    <col min="1" max="1" width="44.88671875" style="50" customWidth="1"/>
    <col min="2" max="2" width="15.44140625" style="50" customWidth="1"/>
    <col min="3" max="3" width="16" style="50" customWidth="1"/>
    <col min="4" max="13" width="15.44140625" style="50" customWidth="1"/>
    <col min="14" max="24" width="16.109375" style="50" customWidth="1"/>
    <col min="25" max="27" width="13.6640625" style="50" customWidth="1"/>
    <col min="28" max="29" width="14.88671875" style="50" bestFit="1" customWidth="1"/>
    <col min="30" max="30" width="13.6640625" style="50" customWidth="1"/>
    <col min="31" max="31" width="6.441406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20"/>
      <c r="B1" s="323"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26" t="s">
        <v>1</v>
      </c>
      <c r="AC1" s="327"/>
      <c r="AD1" s="328"/>
    </row>
    <row r="2" spans="1:30" ht="30.75" customHeight="1" x14ac:dyDescent="0.3">
      <c r="A2" s="321"/>
      <c r="B2" s="329" t="s">
        <v>2</v>
      </c>
      <c r="C2" s="330"/>
      <c r="D2" s="330"/>
      <c r="E2" s="330"/>
      <c r="F2" s="330"/>
      <c r="G2" s="330"/>
      <c r="H2" s="330"/>
      <c r="I2" s="330"/>
      <c r="J2" s="330"/>
      <c r="K2" s="330"/>
      <c r="L2" s="330"/>
      <c r="M2" s="330"/>
      <c r="N2" s="330"/>
      <c r="O2" s="330"/>
      <c r="P2" s="330"/>
      <c r="Q2" s="330"/>
      <c r="R2" s="330"/>
      <c r="S2" s="330"/>
      <c r="T2" s="330"/>
      <c r="U2" s="330"/>
      <c r="V2" s="330"/>
      <c r="W2" s="330"/>
      <c r="X2" s="330"/>
      <c r="Y2" s="330"/>
      <c r="Z2" s="330"/>
      <c r="AA2" s="331"/>
      <c r="AB2" s="332" t="s">
        <v>3</v>
      </c>
      <c r="AC2" s="333"/>
      <c r="AD2" s="334"/>
    </row>
    <row r="3" spans="1:30" ht="24" customHeight="1" x14ac:dyDescent="0.3">
      <c r="A3" s="321"/>
      <c r="B3" s="273" t="s">
        <v>4</v>
      </c>
      <c r="C3" s="274"/>
      <c r="D3" s="274"/>
      <c r="E3" s="274"/>
      <c r="F3" s="274"/>
      <c r="G3" s="274"/>
      <c r="H3" s="274"/>
      <c r="I3" s="274"/>
      <c r="J3" s="274"/>
      <c r="K3" s="274"/>
      <c r="L3" s="274"/>
      <c r="M3" s="274"/>
      <c r="N3" s="274"/>
      <c r="O3" s="274"/>
      <c r="P3" s="274"/>
      <c r="Q3" s="274"/>
      <c r="R3" s="274"/>
      <c r="S3" s="274"/>
      <c r="T3" s="274"/>
      <c r="U3" s="274"/>
      <c r="V3" s="274"/>
      <c r="W3" s="274"/>
      <c r="X3" s="274"/>
      <c r="Y3" s="274"/>
      <c r="Z3" s="274"/>
      <c r="AA3" s="275"/>
      <c r="AB3" s="332" t="s">
        <v>5</v>
      </c>
      <c r="AC3" s="333"/>
      <c r="AD3" s="334"/>
    </row>
    <row r="4" spans="1:30" ht="21.9" customHeight="1" thickBot="1" x14ac:dyDescent="0.35">
      <c r="A4" s="322"/>
      <c r="B4" s="276"/>
      <c r="C4" s="277"/>
      <c r="D4" s="277"/>
      <c r="E4" s="277"/>
      <c r="F4" s="277"/>
      <c r="G4" s="277"/>
      <c r="H4" s="277"/>
      <c r="I4" s="277"/>
      <c r="J4" s="277"/>
      <c r="K4" s="277"/>
      <c r="L4" s="277"/>
      <c r="M4" s="277"/>
      <c r="N4" s="277"/>
      <c r="O4" s="277"/>
      <c r="P4" s="277"/>
      <c r="Q4" s="277"/>
      <c r="R4" s="277"/>
      <c r="S4" s="277"/>
      <c r="T4" s="277"/>
      <c r="U4" s="277"/>
      <c r="V4" s="277"/>
      <c r="W4" s="277"/>
      <c r="X4" s="277"/>
      <c r="Y4" s="277"/>
      <c r="Z4" s="277"/>
      <c r="AA4" s="278"/>
      <c r="AB4" s="335" t="s">
        <v>6</v>
      </c>
      <c r="AC4" s="336"/>
      <c r="AD4" s="33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82" t="s">
        <v>7</v>
      </c>
      <c r="B7" s="283"/>
      <c r="C7" s="338" t="s">
        <v>8</v>
      </c>
      <c r="D7" s="282" t="s">
        <v>9</v>
      </c>
      <c r="E7" s="341"/>
      <c r="F7" s="341"/>
      <c r="G7" s="341"/>
      <c r="H7" s="283"/>
      <c r="I7" s="344">
        <v>44868</v>
      </c>
      <c r="J7" s="345"/>
      <c r="K7" s="282" t="s">
        <v>10</v>
      </c>
      <c r="L7" s="283"/>
      <c r="M7" s="360" t="s">
        <v>11</v>
      </c>
      <c r="N7" s="361"/>
      <c r="O7" s="350"/>
      <c r="P7" s="351"/>
      <c r="Q7" s="54"/>
      <c r="R7" s="54"/>
      <c r="S7" s="54"/>
      <c r="T7" s="54"/>
      <c r="U7" s="54"/>
      <c r="V7" s="54"/>
      <c r="W7" s="54"/>
      <c r="X7" s="54"/>
      <c r="Y7" s="54"/>
      <c r="Z7" s="55"/>
      <c r="AA7" s="54"/>
      <c r="AB7" s="54"/>
      <c r="AC7" s="60"/>
      <c r="AD7" s="61"/>
    </row>
    <row r="8" spans="1:30" x14ac:dyDescent="0.3">
      <c r="A8" s="284"/>
      <c r="B8" s="285"/>
      <c r="C8" s="339"/>
      <c r="D8" s="284"/>
      <c r="E8" s="342"/>
      <c r="F8" s="342"/>
      <c r="G8" s="342"/>
      <c r="H8" s="285"/>
      <c r="I8" s="346"/>
      <c r="J8" s="347"/>
      <c r="K8" s="284"/>
      <c r="L8" s="285"/>
      <c r="M8" s="352" t="s">
        <v>12</v>
      </c>
      <c r="N8" s="353"/>
      <c r="O8" s="354"/>
      <c r="P8" s="355"/>
      <c r="Q8" s="54"/>
      <c r="R8" s="54"/>
      <c r="S8" s="54"/>
      <c r="T8" s="54"/>
      <c r="U8" s="54"/>
      <c r="V8" s="54"/>
      <c r="W8" s="54"/>
      <c r="X8" s="54"/>
      <c r="Y8" s="54"/>
      <c r="Z8" s="55"/>
      <c r="AA8" s="54"/>
      <c r="AB8" s="54"/>
      <c r="AC8" s="60"/>
      <c r="AD8" s="61"/>
    </row>
    <row r="9" spans="1:30" ht="15.75" customHeight="1" x14ac:dyDescent="0.3">
      <c r="A9" s="286"/>
      <c r="B9" s="287"/>
      <c r="C9" s="340"/>
      <c r="D9" s="286"/>
      <c r="E9" s="343"/>
      <c r="F9" s="343"/>
      <c r="G9" s="343"/>
      <c r="H9" s="287"/>
      <c r="I9" s="348"/>
      <c r="J9" s="349"/>
      <c r="K9" s="286"/>
      <c r="L9" s="287"/>
      <c r="M9" s="356" t="s">
        <v>13</v>
      </c>
      <c r="N9" s="357"/>
      <c r="O9" s="358" t="s">
        <v>14</v>
      </c>
      <c r="P9" s="359"/>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82" t="s">
        <v>15</v>
      </c>
      <c r="B11" s="283"/>
      <c r="C11" s="270" t="s">
        <v>16</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2"/>
    </row>
    <row r="12" spans="1:30" ht="15" customHeight="1" x14ac:dyDescent="0.3">
      <c r="A12" s="284"/>
      <c r="B12" s="285"/>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5"/>
    </row>
    <row r="13" spans="1:30" ht="15" customHeight="1" thickBot="1" x14ac:dyDescent="0.35">
      <c r="A13" s="286"/>
      <c r="B13" s="287"/>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8"/>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1" t="s">
        <v>17</v>
      </c>
      <c r="B15" s="312"/>
      <c r="C15" s="313" t="s">
        <v>18</v>
      </c>
      <c r="D15" s="314"/>
      <c r="E15" s="314"/>
      <c r="F15" s="314"/>
      <c r="G15" s="314"/>
      <c r="H15" s="314"/>
      <c r="I15" s="314"/>
      <c r="J15" s="314"/>
      <c r="K15" s="315"/>
      <c r="L15" s="279" t="s">
        <v>19</v>
      </c>
      <c r="M15" s="280"/>
      <c r="N15" s="280"/>
      <c r="O15" s="280"/>
      <c r="P15" s="280"/>
      <c r="Q15" s="281"/>
      <c r="R15" s="371" t="s">
        <v>20</v>
      </c>
      <c r="S15" s="372"/>
      <c r="T15" s="372"/>
      <c r="U15" s="372"/>
      <c r="V15" s="372"/>
      <c r="W15" s="372"/>
      <c r="X15" s="373"/>
      <c r="Y15" s="279" t="s">
        <v>21</v>
      </c>
      <c r="Z15" s="281"/>
      <c r="AA15" s="313" t="s">
        <v>22</v>
      </c>
      <c r="AB15" s="314"/>
      <c r="AC15" s="314"/>
      <c r="AD15" s="315"/>
    </row>
    <row r="16" spans="1:30" ht="9" customHeight="1" thickBot="1" x14ac:dyDescent="0.35">
      <c r="A16" s="59"/>
      <c r="B16" s="5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73"/>
      <c r="AD16" s="74"/>
    </row>
    <row r="17" spans="1:41" s="76" customFormat="1" ht="37.5" customHeight="1" thickBot="1" x14ac:dyDescent="0.35">
      <c r="A17" s="311" t="s">
        <v>23</v>
      </c>
      <c r="B17" s="312"/>
      <c r="C17" s="317" t="s">
        <v>100</v>
      </c>
      <c r="D17" s="318"/>
      <c r="E17" s="318"/>
      <c r="F17" s="318"/>
      <c r="G17" s="318"/>
      <c r="H17" s="318"/>
      <c r="I17" s="318"/>
      <c r="J17" s="318"/>
      <c r="K17" s="318"/>
      <c r="L17" s="318"/>
      <c r="M17" s="318"/>
      <c r="N17" s="318"/>
      <c r="O17" s="318"/>
      <c r="P17" s="318"/>
      <c r="Q17" s="319"/>
      <c r="R17" s="279" t="s">
        <v>25</v>
      </c>
      <c r="S17" s="280"/>
      <c r="T17" s="280"/>
      <c r="U17" s="280"/>
      <c r="V17" s="281"/>
      <c r="W17" s="546">
        <v>1</v>
      </c>
      <c r="X17" s="547"/>
      <c r="Y17" s="280" t="s">
        <v>26</v>
      </c>
      <c r="Z17" s="280"/>
      <c r="AA17" s="280"/>
      <c r="AB17" s="281"/>
      <c r="AC17" s="307">
        <v>0.2</v>
      </c>
      <c r="AD17" s="30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9" t="s">
        <v>27</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1"/>
      <c r="AE19" s="83"/>
      <c r="AF19" s="83"/>
    </row>
    <row r="20" spans="1:41" ht="32.25" customHeight="1" thickBot="1" x14ac:dyDescent="0.35">
      <c r="A20" s="82"/>
      <c r="B20" s="60"/>
      <c r="C20" s="302" t="s">
        <v>28</v>
      </c>
      <c r="D20" s="303"/>
      <c r="E20" s="303"/>
      <c r="F20" s="303"/>
      <c r="G20" s="303"/>
      <c r="H20" s="303"/>
      <c r="I20" s="303"/>
      <c r="J20" s="303"/>
      <c r="K20" s="303"/>
      <c r="L20" s="303"/>
      <c r="M20" s="303"/>
      <c r="N20" s="303"/>
      <c r="O20" s="303"/>
      <c r="P20" s="304"/>
      <c r="Q20" s="299" t="s">
        <v>29</v>
      </c>
      <c r="R20" s="300"/>
      <c r="S20" s="300"/>
      <c r="T20" s="300"/>
      <c r="U20" s="300"/>
      <c r="V20" s="300"/>
      <c r="W20" s="300"/>
      <c r="X20" s="300"/>
      <c r="Y20" s="300"/>
      <c r="Z20" s="300"/>
      <c r="AA20" s="300"/>
      <c r="AB20" s="300"/>
      <c r="AC20" s="300"/>
      <c r="AD20" s="301"/>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8</v>
      </c>
      <c r="AA21" s="154" t="s">
        <v>39</v>
      </c>
      <c r="AB21" s="154" t="s">
        <v>40</v>
      </c>
      <c r="AC21" s="154" t="s">
        <v>41</v>
      </c>
      <c r="AD21" s="155" t="s">
        <v>42</v>
      </c>
      <c r="AE21" s="3"/>
      <c r="AF21" s="3"/>
    </row>
    <row r="22" spans="1:41" ht="32.25" customHeight="1" x14ac:dyDescent="0.3">
      <c r="A22" s="305" t="s">
        <v>43</v>
      </c>
      <c r="B22" s="306"/>
      <c r="C22" s="175"/>
      <c r="D22" s="173"/>
      <c r="E22" s="173"/>
      <c r="F22" s="173"/>
      <c r="G22" s="173"/>
      <c r="H22" s="173"/>
      <c r="I22" s="173"/>
      <c r="J22" s="173"/>
      <c r="K22" s="173"/>
      <c r="L22" s="173"/>
      <c r="M22" s="173"/>
      <c r="N22" s="173"/>
      <c r="O22" s="173">
        <f>SUM(C22:N22)</f>
        <v>0</v>
      </c>
      <c r="P22" s="176"/>
      <c r="Q22" s="213">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309" t="s">
        <v>44</v>
      </c>
      <c r="B23" s="310"/>
      <c r="C23" s="170"/>
      <c r="D23" s="169"/>
      <c r="E23" s="169"/>
      <c r="F23" s="169"/>
      <c r="G23" s="169"/>
      <c r="H23" s="169"/>
      <c r="I23" s="169"/>
      <c r="J23" s="169"/>
      <c r="K23" s="169"/>
      <c r="L23" s="169"/>
      <c r="M23" s="169"/>
      <c r="N23" s="169"/>
      <c r="O23" s="169">
        <f>SUM(C23:N23)</f>
        <v>0</v>
      </c>
      <c r="P23" s="188" t="str">
        <f>IFERROR(O23/(SUMIF(C23:N23,"&gt;0",C22:N22))," ")</f>
        <v xml:space="preserve"> </v>
      </c>
      <c r="Q23" s="213">
        <v>613351250</v>
      </c>
      <c r="R23" s="215"/>
      <c r="S23" s="169">
        <v>-4967833</v>
      </c>
      <c r="T23" s="215"/>
      <c r="U23" s="215"/>
      <c r="V23" s="169">
        <v>5000000</v>
      </c>
      <c r="W23" s="215"/>
      <c r="X23" s="215"/>
      <c r="Y23" s="215"/>
      <c r="Z23" s="269">
        <v>270803</v>
      </c>
      <c r="AA23" s="215"/>
      <c r="AB23" s="215"/>
      <c r="AC23" s="169">
        <f>SUM(Q23:AB23)</f>
        <v>613654220</v>
      </c>
      <c r="AD23" s="178" t="str">
        <f>IFERROR(AC22/(SUMIF(Q22:AB22,"&gt;0",#REF!))," ")</f>
        <v xml:space="preserve"> </v>
      </c>
      <c r="AE23" s="3"/>
      <c r="AF23" s="3"/>
    </row>
    <row r="24" spans="1:41" ht="32.25" customHeight="1" x14ac:dyDescent="0.3">
      <c r="A24" s="309" t="s">
        <v>45</v>
      </c>
      <c r="B24" s="310"/>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5">
      <c r="A25" s="380" t="s">
        <v>46</v>
      </c>
      <c r="B25" s="381"/>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v>53232500</v>
      </c>
      <c r="Y25" s="172">
        <v>53232500</v>
      </c>
      <c r="Z25" s="172">
        <v>53232500</v>
      </c>
      <c r="AA25" s="172"/>
      <c r="AB25" s="172"/>
      <c r="AC25" s="172">
        <f>SUM(Q25:AB25)</f>
        <v>448685918</v>
      </c>
      <c r="AD25" s="179">
        <f>IFERROR(AC25/(SUMIF(Q25:AB25,"&gt;0",Q24:AB24))," ")</f>
        <v>0.98208873949075703</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3">
      <c r="A28" s="382" t="s">
        <v>48</v>
      </c>
      <c r="B28" s="384" t="s">
        <v>49</v>
      </c>
      <c r="C28" s="385"/>
      <c r="D28" s="310" t="s">
        <v>50</v>
      </c>
      <c r="E28" s="386"/>
      <c r="F28" s="386"/>
      <c r="G28" s="386"/>
      <c r="H28" s="386"/>
      <c r="I28" s="386"/>
      <c r="J28" s="386"/>
      <c r="K28" s="386"/>
      <c r="L28" s="386"/>
      <c r="M28" s="386"/>
      <c r="N28" s="386"/>
      <c r="O28" s="387"/>
      <c r="P28" s="362" t="s">
        <v>41</v>
      </c>
      <c r="Q28" s="362" t="s">
        <v>51</v>
      </c>
      <c r="R28" s="362"/>
      <c r="S28" s="362"/>
      <c r="T28" s="362"/>
      <c r="U28" s="362"/>
      <c r="V28" s="362"/>
      <c r="W28" s="362"/>
      <c r="X28" s="362"/>
      <c r="Y28" s="362"/>
      <c r="Z28" s="362"/>
      <c r="AA28" s="362"/>
      <c r="AB28" s="362"/>
      <c r="AC28" s="362"/>
      <c r="AD28" s="364"/>
    </row>
    <row r="29" spans="1:41" ht="27" customHeight="1" x14ac:dyDescent="0.3">
      <c r="A29" s="383"/>
      <c r="B29" s="367"/>
      <c r="C29" s="369"/>
      <c r="D29" s="88" t="s">
        <v>30</v>
      </c>
      <c r="E29" s="88" t="s">
        <v>31</v>
      </c>
      <c r="F29" s="88" t="s">
        <v>32</v>
      </c>
      <c r="G29" s="88" t="s">
        <v>33</v>
      </c>
      <c r="H29" s="88" t="s">
        <v>34</v>
      </c>
      <c r="I29" s="88" t="s">
        <v>35</v>
      </c>
      <c r="J29" s="88" t="s">
        <v>36</v>
      </c>
      <c r="K29" s="88" t="s">
        <v>37</v>
      </c>
      <c r="L29" s="88" t="s">
        <v>38</v>
      </c>
      <c r="M29" s="88" t="s">
        <v>8</v>
      </c>
      <c r="N29" s="88" t="s">
        <v>39</v>
      </c>
      <c r="O29" s="88" t="s">
        <v>40</v>
      </c>
      <c r="P29" s="387"/>
      <c r="Q29" s="362"/>
      <c r="R29" s="362"/>
      <c r="S29" s="362"/>
      <c r="T29" s="362"/>
      <c r="U29" s="362"/>
      <c r="V29" s="362"/>
      <c r="W29" s="362"/>
      <c r="X29" s="362"/>
      <c r="Y29" s="362"/>
      <c r="Z29" s="362"/>
      <c r="AA29" s="362"/>
      <c r="AB29" s="362"/>
      <c r="AC29" s="362"/>
      <c r="AD29" s="364"/>
    </row>
    <row r="30" spans="1:41" ht="62.25" customHeight="1" thickBot="1" x14ac:dyDescent="0.35">
      <c r="A30" s="190" t="str">
        <f>C17</f>
        <v>5 - Acompañar el 100% la incorporación del enfoque de género y  la implementación de siete derechos de la PPMyEG</v>
      </c>
      <c r="B30" s="388" t="s">
        <v>52</v>
      </c>
      <c r="C30" s="38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0" t="s">
        <v>53</v>
      </c>
      <c r="R30" s="390"/>
      <c r="S30" s="390"/>
      <c r="T30" s="390"/>
      <c r="U30" s="390"/>
      <c r="V30" s="390"/>
      <c r="W30" s="390"/>
      <c r="X30" s="390"/>
      <c r="Y30" s="390"/>
      <c r="Z30" s="390"/>
      <c r="AA30" s="390"/>
      <c r="AB30" s="390"/>
      <c r="AC30" s="390"/>
      <c r="AD30" s="391"/>
    </row>
    <row r="31" spans="1:41" ht="45" customHeight="1" x14ac:dyDescent="0.3">
      <c r="A31" s="392" t="s">
        <v>54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4"/>
    </row>
    <row r="32" spans="1:41" ht="23.25" customHeight="1" x14ac:dyDescent="0.3">
      <c r="A32" s="309"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09"/>
      <c r="B33" s="362"/>
      <c r="C33" s="363"/>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67" t="s">
        <v>59</v>
      </c>
      <c r="R33" s="368"/>
      <c r="S33" s="368"/>
      <c r="T33" s="368"/>
      <c r="U33" s="368"/>
      <c r="V33" s="369"/>
      <c r="W33" s="367" t="s">
        <v>60</v>
      </c>
      <c r="X33" s="368"/>
      <c r="Y33" s="368"/>
      <c r="Z33" s="369"/>
      <c r="AA33" s="367" t="s">
        <v>61</v>
      </c>
      <c r="AB33" s="368"/>
      <c r="AC33" s="368"/>
      <c r="AD33" s="370"/>
      <c r="AG33" s="87"/>
      <c r="AH33" s="87"/>
      <c r="AI33" s="87"/>
      <c r="AJ33" s="87"/>
      <c r="AK33" s="87"/>
      <c r="AL33" s="87"/>
      <c r="AM33" s="87"/>
      <c r="AN33" s="87"/>
      <c r="AO33" s="87"/>
    </row>
    <row r="34" spans="1:41" ht="113.4" customHeight="1" x14ac:dyDescent="0.3">
      <c r="A34" s="401" t="str">
        <f>A30</f>
        <v>5 - Acompañar el 100% la incorporación del enfoque de género y  la implementación de siete derechos de la PPMyEG</v>
      </c>
      <c r="B34" s="404">
        <v>0.2</v>
      </c>
      <c r="C34" s="90" t="s">
        <v>62</v>
      </c>
      <c r="D34" s="156">
        <v>1</v>
      </c>
      <c r="E34" s="156">
        <v>1</v>
      </c>
      <c r="F34" s="156">
        <v>1</v>
      </c>
      <c r="G34" s="156">
        <v>1</v>
      </c>
      <c r="H34" s="156">
        <v>1</v>
      </c>
      <c r="I34" s="156">
        <v>1</v>
      </c>
      <c r="J34" s="156">
        <v>1</v>
      </c>
      <c r="K34" s="156">
        <v>1</v>
      </c>
      <c r="L34" s="156">
        <v>1</v>
      </c>
      <c r="M34" s="156">
        <v>1</v>
      </c>
      <c r="N34" s="156">
        <v>1</v>
      </c>
      <c r="O34" s="156">
        <v>1</v>
      </c>
      <c r="P34" s="156">
        <v>1</v>
      </c>
      <c r="Q34" s="524" t="s">
        <v>524</v>
      </c>
      <c r="R34" s="525"/>
      <c r="S34" s="525"/>
      <c r="T34" s="525"/>
      <c r="U34" s="525"/>
      <c r="V34" s="534"/>
      <c r="W34" s="538" t="s">
        <v>101</v>
      </c>
      <c r="X34" s="539"/>
      <c r="Y34" s="539"/>
      <c r="Z34" s="540"/>
      <c r="AA34" s="497" t="s">
        <v>102</v>
      </c>
      <c r="AB34" s="498"/>
      <c r="AC34" s="498"/>
      <c r="AD34" s="544"/>
      <c r="AF34" s="50">
        <f>LEN(Q34)</f>
        <v>1711</v>
      </c>
      <c r="AG34" s="87"/>
      <c r="AH34" s="87"/>
      <c r="AI34" s="87"/>
      <c r="AJ34" s="87"/>
      <c r="AK34" s="87"/>
      <c r="AL34" s="87"/>
      <c r="AM34" s="87"/>
      <c r="AN34" s="87"/>
      <c r="AO34" s="87"/>
    </row>
    <row r="35" spans="1:41" ht="139.5" customHeight="1" thickBot="1" x14ac:dyDescent="0.35">
      <c r="A35" s="403"/>
      <c r="B35" s="406"/>
      <c r="C35" s="91" t="s">
        <v>65</v>
      </c>
      <c r="D35" s="229">
        <v>1</v>
      </c>
      <c r="E35" s="235">
        <v>1</v>
      </c>
      <c r="F35" s="235">
        <v>1</v>
      </c>
      <c r="G35" s="235">
        <v>1</v>
      </c>
      <c r="H35" s="235">
        <v>1</v>
      </c>
      <c r="I35" s="235">
        <v>1</v>
      </c>
      <c r="J35" s="235">
        <v>1</v>
      </c>
      <c r="K35" s="235">
        <v>1</v>
      </c>
      <c r="L35" s="235">
        <v>1</v>
      </c>
      <c r="M35" s="235">
        <v>1</v>
      </c>
      <c r="N35" s="93"/>
      <c r="O35" s="93"/>
      <c r="P35" s="157">
        <v>1</v>
      </c>
      <c r="Q35" s="535"/>
      <c r="R35" s="536"/>
      <c r="S35" s="536"/>
      <c r="T35" s="536"/>
      <c r="U35" s="536"/>
      <c r="V35" s="537"/>
      <c r="W35" s="541"/>
      <c r="X35" s="542"/>
      <c r="Y35" s="542"/>
      <c r="Z35" s="543"/>
      <c r="AA35" s="500"/>
      <c r="AB35" s="501"/>
      <c r="AC35" s="501"/>
      <c r="AD35" s="545"/>
      <c r="AE35" s="49"/>
      <c r="AG35" s="87"/>
      <c r="AH35" s="87"/>
      <c r="AI35" s="87"/>
      <c r="AJ35" s="87"/>
      <c r="AK35" s="87"/>
      <c r="AL35" s="87"/>
      <c r="AM35" s="87"/>
      <c r="AN35" s="87"/>
      <c r="AO35" s="87"/>
    </row>
    <row r="36" spans="1:41" ht="26.25" hidden="1" customHeight="1" x14ac:dyDescent="0.3">
      <c r="A36" s="305" t="s">
        <v>66</v>
      </c>
      <c r="B36" s="395" t="s">
        <v>67</v>
      </c>
      <c r="C36" s="397" t="s">
        <v>68</v>
      </c>
      <c r="D36" s="397"/>
      <c r="E36" s="397"/>
      <c r="F36" s="397"/>
      <c r="G36" s="397"/>
      <c r="H36" s="397"/>
      <c r="I36" s="397"/>
      <c r="J36" s="397"/>
      <c r="K36" s="397"/>
      <c r="L36" s="397"/>
      <c r="M36" s="397"/>
      <c r="N36" s="397"/>
      <c r="O36" s="397"/>
      <c r="P36" s="397"/>
      <c r="Q36" s="306" t="s">
        <v>69</v>
      </c>
      <c r="R36" s="398"/>
      <c r="S36" s="398"/>
      <c r="T36" s="398"/>
      <c r="U36" s="398"/>
      <c r="V36" s="398"/>
      <c r="W36" s="398"/>
      <c r="X36" s="398"/>
      <c r="Y36" s="398"/>
      <c r="Z36" s="398"/>
      <c r="AA36" s="398"/>
      <c r="AB36" s="398"/>
      <c r="AC36" s="398"/>
      <c r="AD36" s="399"/>
      <c r="AG36" s="87"/>
      <c r="AH36" s="87"/>
      <c r="AI36" s="87"/>
      <c r="AJ36" s="87"/>
      <c r="AK36" s="87"/>
      <c r="AL36" s="87"/>
      <c r="AM36" s="87"/>
      <c r="AN36" s="87"/>
      <c r="AO36" s="87"/>
    </row>
    <row r="37" spans="1:41" ht="26.25" customHeight="1" x14ac:dyDescent="0.3">
      <c r="A37" s="309"/>
      <c r="B37" s="39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10" t="s">
        <v>84</v>
      </c>
      <c r="R37" s="386"/>
      <c r="S37" s="386"/>
      <c r="T37" s="386"/>
      <c r="U37" s="386"/>
      <c r="V37" s="386"/>
      <c r="W37" s="386"/>
      <c r="X37" s="386"/>
      <c r="Y37" s="386"/>
      <c r="Z37" s="386"/>
      <c r="AA37" s="386"/>
      <c r="AB37" s="386"/>
      <c r="AC37" s="386"/>
      <c r="AD37" s="400"/>
      <c r="AG37" s="94"/>
      <c r="AH37" s="94"/>
      <c r="AI37" s="94"/>
      <c r="AJ37" s="94"/>
      <c r="AK37" s="94"/>
      <c r="AL37" s="94"/>
      <c r="AM37" s="94"/>
      <c r="AN37" s="94"/>
      <c r="AO37" s="94"/>
    </row>
    <row r="38" spans="1:41" ht="66" customHeight="1" x14ac:dyDescent="0.3">
      <c r="A38" s="533" t="s">
        <v>103</v>
      </c>
      <c r="B38" s="515">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524" t="s">
        <v>523</v>
      </c>
      <c r="R38" s="525"/>
      <c r="S38" s="525"/>
      <c r="T38" s="525"/>
      <c r="U38" s="525"/>
      <c r="V38" s="525"/>
      <c r="W38" s="525"/>
      <c r="X38" s="525"/>
      <c r="Y38" s="525"/>
      <c r="Z38" s="525"/>
      <c r="AA38" s="525"/>
      <c r="AB38" s="525"/>
      <c r="AC38" s="525"/>
      <c r="AD38" s="526"/>
      <c r="AE38" s="97"/>
      <c r="AF38" s="50">
        <f>LEN(Q38)</f>
        <v>1993</v>
      </c>
      <c r="AG38" s="98"/>
      <c r="AH38" s="98"/>
      <c r="AI38" s="98"/>
      <c r="AJ38" s="98"/>
      <c r="AK38" s="98"/>
      <c r="AL38" s="98"/>
      <c r="AM38" s="98"/>
      <c r="AN38" s="98"/>
      <c r="AO38" s="98"/>
    </row>
    <row r="39" spans="1:41" ht="70.5" customHeight="1" x14ac:dyDescent="0.3">
      <c r="A39" s="523"/>
      <c r="B39" s="516"/>
      <c r="C39" s="99" t="s">
        <v>65</v>
      </c>
      <c r="D39" s="100">
        <v>0.05</v>
      </c>
      <c r="E39" s="100">
        <v>0.09</v>
      </c>
      <c r="F39" s="100">
        <v>0.09</v>
      </c>
      <c r="G39" s="100">
        <v>0.09</v>
      </c>
      <c r="H39" s="100">
        <v>0.09</v>
      </c>
      <c r="I39" s="100">
        <v>0.09</v>
      </c>
      <c r="J39" s="100">
        <v>0.09</v>
      </c>
      <c r="K39" s="100">
        <v>0.09</v>
      </c>
      <c r="L39" s="100">
        <v>0.09</v>
      </c>
      <c r="M39" s="100">
        <v>0.09</v>
      </c>
      <c r="N39" s="100"/>
      <c r="O39" s="100"/>
      <c r="P39" s="101">
        <f t="shared" si="0"/>
        <v>0.85999999999999988</v>
      </c>
      <c r="Q39" s="527"/>
      <c r="R39" s="528"/>
      <c r="S39" s="528"/>
      <c r="T39" s="528"/>
      <c r="U39" s="528"/>
      <c r="V39" s="528"/>
      <c r="W39" s="528"/>
      <c r="X39" s="528"/>
      <c r="Y39" s="528"/>
      <c r="Z39" s="528"/>
      <c r="AA39" s="528"/>
      <c r="AB39" s="528"/>
      <c r="AC39" s="528"/>
      <c r="AD39" s="529"/>
      <c r="AE39" s="97"/>
    </row>
    <row r="40" spans="1:41" ht="69" customHeight="1" x14ac:dyDescent="0.3">
      <c r="A40" s="523" t="s">
        <v>104</v>
      </c>
      <c r="B40" s="515">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524" t="s">
        <v>522</v>
      </c>
      <c r="R40" s="525"/>
      <c r="S40" s="525"/>
      <c r="T40" s="525"/>
      <c r="U40" s="525"/>
      <c r="V40" s="525"/>
      <c r="W40" s="525"/>
      <c r="X40" s="525"/>
      <c r="Y40" s="525"/>
      <c r="Z40" s="525"/>
      <c r="AA40" s="525"/>
      <c r="AB40" s="525"/>
      <c r="AC40" s="525"/>
      <c r="AD40" s="526"/>
      <c r="AE40" s="97"/>
      <c r="AF40" s="50">
        <f>LEN(Q40)</f>
        <v>1686</v>
      </c>
    </row>
    <row r="41" spans="1:41" ht="64.5" customHeight="1" x14ac:dyDescent="0.3">
      <c r="A41" s="523"/>
      <c r="B41" s="516"/>
      <c r="C41" s="99" t="s">
        <v>65</v>
      </c>
      <c r="D41" s="100">
        <v>0.05</v>
      </c>
      <c r="E41" s="100">
        <v>0.11</v>
      </c>
      <c r="F41" s="100">
        <v>0.11</v>
      </c>
      <c r="G41" s="100">
        <v>0.11</v>
      </c>
      <c r="H41" s="100">
        <v>0.11</v>
      </c>
      <c r="I41" s="100">
        <v>0.11</v>
      </c>
      <c r="J41" s="100">
        <v>0.1</v>
      </c>
      <c r="K41" s="100">
        <v>0.06</v>
      </c>
      <c r="L41" s="100">
        <v>0.06</v>
      </c>
      <c r="M41" s="104">
        <v>0.06</v>
      </c>
      <c r="N41" s="104"/>
      <c r="O41" s="104"/>
      <c r="P41" s="101">
        <f t="shared" si="0"/>
        <v>0.88000000000000012</v>
      </c>
      <c r="Q41" s="527"/>
      <c r="R41" s="528"/>
      <c r="S41" s="528"/>
      <c r="T41" s="528"/>
      <c r="U41" s="528"/>
      <c r="V41" s="528"/>
      <c r="W41" s="528"/>
      <c r="X41" s="528"/>
      <c r="Y41" s="528"/>
      <c r="Z41" s="528"/>
      <c r="AA41" s="528"/>
      <c r="AB41" s="528"/>
      <c r="AC41" s="528"/>
      <c r="AD41" s="529"/>
      <c r="AE41" s="97"/>
    </row>
    <row r="42" spans="1:41" ht="74.25" customHeight="1" x14ac:dyDescent="0.3">
      <c r="A42" s="493" t="s">
        <v>105</v>
      </c>
      <c r="B42" s="515">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517" t="s">
        <v>521</v>
      </c>
      <c r="R42" s="518"/>
      <c r="S42" s="518"/>
      <c r="T42" s="518"/>
      <c r="U42" s="518"/>
      <c r="V42" s="518"/>
      <c r="W42" s="518"/>
      <c r="X42" s="518"/>
      <c r="Y42" s="518"/>
      <c r="Z42" s="518"/>
      <c r="AA42" s="518"/>
      <c r="AB42" s="518"/>
      <c r="AC42" s="518"/>
      <c r="AD42" s="519"/>
      <c r="AE42" s="97"/>
      <c r="AF42" s="50">
        <f>LEN(Q42)</f>
        <v>1989</v>
      </c>
    </row>
    <row r="43" spans="1:41" ht="76.5" customHeight="1" x14ac:dyDescent="0.3">
      <c r="A43" s="462"/>
      <c r="B43" s="516"/>
      <c r="C43" s="99" t="s">
        <v>65</v>
      </c>
      <c r="D43" s="100">
        <v>0.02</v>
      </c>
      <c r="E43" s="100">
        <v>0.05</v>
      </c>
      <c r="F43" s="100">
        <v>0.1</v>
      </c>
      <c r="G43" s="100">
        <v>0.1</v>
      </c>
      <c r="H43" s="100">
        <v>0.1</v>
      </c>
      <c r="I43" s="100">
        <v>0.1</v>
      </c>
      <c r="J43" s="100">
        <v>0.1</v>
      </c>
      <c r="K43" s="100">
        <v>0.1</v>
      </c>
      <c r="L43" s="100">
        <v>0.1</v>
      </c>
      <c r="M43" s="104">
        <v>0.1</v>
      </c>
      <c r="N43" s="104"/>
      <c r="O43" s="104"/>
      <c r="P43" s="101">
        <f t="shared" si="0"/>
        <v>0.86999999999999988</v>
      </c>
      <c r="Q43" s="530"/>
      <c r="R43" s="531"/>
      <c r="S43" s="531"/>
      <c r="T43" s="531"/>
      <c r="U43" s="531"/>
      <c r="V43" s="531"/>
      <c r="W43" s="531"/>
      <c r="X43" s="531"/>
      <c r="Y43" s="531"/>
      <c r="Z43" s="531"/>
      <c r="AA43" s="531"/>
      <c r="AB43" s="531"/>
      <c r="AC43" s="531"/>
      <c r="AD43" s="532"/>
      <c r="AE43" s="97"/>
    </row>
    <row r="44" spans="1:41" ht="87" customHeight="1" x14ac:dyDescent="0.3">
      <c r="A44" s="513" t="s">
        <v>106</v>
      </c>
      <c r="B44" s="515">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517" t="s">
        <v>520</v>
      </c>
      <c r="R44" s="518"/>
      <c r="S44" s="518"/>
      <c r="T44" s="518"/>
      <c r="U44" s="518"/>
      <c r="V44" s="518"/>
      <c r="W44" s="518"/>
      <c r="X44" s="518"/>
      <c r="Y44" s="518"/>
      <c r="Z44" s="518"/>
      <c r="AA44" s="518"/>
      <c r="AB44" s="518"/>
      <c r="AC44" s="518"/>
      <c r="AD44" s="519"/>
      <c r="AE44" s="97"/>
      <c r="AF44" s="50">
        <f>LEN(Q44)</f>
        <v>1814</v>
      </c>
    </row>
    <row r="45" spans="1:41" ht="81.75" customHeight="1" x14ac:dyDescent="0.3">
      <c r="A45" s="514"/>
      <c r="B45" s="516"/>
      <c r="C45" s="91" t="s">
        <v>65</v>
      </c>
      <c r="D45" s="105">
        <v>0</v>
      </c>
      <c r="E45" s="105">
        <v>0.1</v>
      </c>
      <c r="F45" s="105">
        <v>0.1</v>
      </c>
      <c r="G45" s="105">
        <v>0.1</v>
      </c>
      <c r="H45" s="105">
        <v>0.1</v>
      </c>
      <c r="I45" s="105">
        <v>0.1</v>
      </c>
      <c r="J45" s="105">
        <v>0.1</v>
      </c>
      <c r="K45" s="105">
        <v>0</v>
      </c>
      <c r="L45" s="105">
        <v>0.1</v>
      </c>
      <c r="M45" s="106">
        <v>0.1</v>
      </c>
      <c r="N45" s="106"/>
      <c r="O45" s="106"/>
      <c r="P45" s="107">
        <f t="shared" si="0"/>
        <v>0.79999999999999993</v>
      </c>
      <c r="Q45" s="520"/>
      <c r="R45" s="521"/>
      <c r="S45" s="521"/>
      <c r="T45" s="521"/>
      <c r="U45" s="521"/>
      <c r="V45" s="521"/>
      <c r="W45" s="521"/>
      <c r="X45" s="521"/>
      <c r="Y45" s="521"/>
      <c r="Z45" s="521"/>
      <c r="AA45" s="521"/>
      <c r="AB45" s="521"/>
      <c r="AC45" s="521"/>
      <c r="AD45" s="522"/>
      <c r="AE45" s="97"/>
    </row>
    <row r="46" spans="1:41" x14ac:dyDescent="0.3">
      <c r="A46" s="50" t="s">
        <v>92</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3320312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320"/>
      <c r="B1" s="323" t="s">
        <v>0</v>
      </c>
      <c r="C1" s="324"/>
      <c r="D1" s="324"/>
      <c r="E1" s="324"/>
      <c r="F1" s="324"/>
      <c r="G1" s="324"/>
      <c r="H1" s="324"/>
      <c r="I1" s="324"/>
      <c r="J1" s="324"/>
      <c r="K1" s="324"/>
      <c r="L1" s="324"/>
      <c r="M1" s="324"/>
      <c r="N1" s="324"/>
      <c r="O1" s="324"/>
      <c r="P1" s="324"/>
      <c r="Q1" s="324"/>
      <c r="R1" s="324"/>
      <c r="S1" s="324"/>
      <c r="T1" s="324"/>
      <c r="U1" s="324"/>
      <c r="V1" s="324"/>
      <c r="W1" s="324"/>
      <c r="X1" s="324"/>
      <c r="Y1" s="325"/>
      <c r="Z1" s="326" t="s">
        <v>1</v>
      </c>
      <c r="AA1" s="327"/>
      <c r="AB1" s="328"/>
    </row>
    <row r="2" spans="1:28" ht="30.75" customHeight="1" x14ac:dyDescent="0.3">
      <c r="A2" s="321"/>
      <c r="B2" s="329" t="s">
        <v>2</v>
      </c>
      <c r="C2" s="330"/>
      <c r="D2" s="330"/>
      <c r="E2" s="330"/>
      <c r="F2" s="330"/>
      <c r="G2" s="330"/>
      <c r="H2" s="330"/>
      <c r="I2" s="330"/>
      <c r="J2" s="330"/>
      <c r="K2" s="330"/>
      <c r="L2" s="330"/>
      <c r="M2" s="330"/>
      <c r="N2" s="330"/>
      <c r="O2" s="330"/>
      <c r="P2" s="330"/>
      <c r="Q2" s="330"/>
      <c r="R2" s="330"/>
      <c r="S2" s="330"/>
      <c r="T2" s="330"/>
      <c r="U2" s="330"/>
      <c r="V2" s="330"/>
      <c r="W2" s="330"/>
      <c r="X2" s="330"/>
      <c r="Y2" s="331"/>
      <c r="Z2" s="565" t="s">
        <v>107</v>
      </c>
      <c r="AA2" s="566"/>
      <c r="AB2" s="567"/>
    </row>
    <row r="3" spans="1:28" ht="24" customHeight="1" x14ac:dyDescent="0.3">
      <c r="A3" s="321"/>
      <c r="B3" s="273" t="s">
        <v>4</v>
      </c>
      <c r="C3" s="274"/>
      <c r="D3" s="274"/>
      <c r="E3" s="274"/>
      <c r="F3" s="274"/>
      <c r="G3" s="274"/>
      <c r="H3" s="274"/>
      <c r="I3" s="274"/>
      <c r="J3" s="274"/>
      <c r="K3" s="274"/>
      <c r="L3" s="274"/>
      <c r="M3" s="274"/>
      <c r="N3" s="274"/>
      <c r="O3" s="274"/>
      <c r="P3" s="274"/>
      <c r="Q3" s="274"/>
      <c r="R3" s="274"/>
      <c r="S3" s="274"/>
      <c r="T3" s="274"/>
      <c r="U3" s="274"/>
      <c r="V3" s="274"/>
      <c r="W3" s="274"/>
      <c r="X3" s="274"/>
      <c r="Y3" s="275"/>
      <c r="Z3" s="565" t="s">
        <v>108</v>
      </c>
      <c r="AA3" s="566"/>
      <c r="AB3" s="567"/>
    </row>
    <row r="4" spans="1:28" ht="15.75" customHeight="1" thickBot="1" x14ac:dyDescent="0.35">
      <c r="A4" s="322"/>
      <c r="B4" s="276"/>
      <c r="C4" s="277"/>
      <c r="D4" s="277"/>
      <c r="E4" s="277"/>
      <c r="F4" s="277"/>
      <c r="G4" s="277"/>
      <c r="H4" s="277"/>
      <c r="I4" s="277"/>
      <c r="J4" s="277"/>
      <c r="K4" s="277"/>
      <c r="L4" s="277"/>
      <c r="M4" s="277"/>
      <c r="N4" s="277"/>
      <c r="O4" s="277"/>
      <c r="P4" s="277"/>
      <c r="Q4" s="277"/>
      <c r="R4" s="277"/>
      <c r="S4" s="277"/>
      <c r="T4" s="277"/>
      <c r="U4" s="277"/>
      <c r="V4" s="277"/>
      <c r="W4" s="277"/>
      <c r="X4" s="277"/>
      <c r="Y4" s="278"/>
      <c r="Z4" s="335" t="s">
        <v>6</v>
      </c>
      <c r="AA4" s="336"/>
      <c r="AB4" s="337"/>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282" t="s">
        <v>15</v>
      </c>
      <c r="B7" s="283"/>
      <c r="C7" s="270"/>
      <c r="D7" s="271"/>
      <c r="E7" s="271"/>
      <c r="F7" s="271"/>
      <c r="G7" s="271"/>
      <c r="H7" s="271"/>
      <c r="I7" s="271"/>
      <c r="J7" s="271"/>
      <c r="K7" s="272"/>
      <c r="L7" s="62"/>
      <c r="M7" s="63"/>
      <c r="N7" s="63"/>
      <c r="O7" s="63"/>
      <c r="P7" s="63"/>
      <c r="Q7" s="64"/>
      <c r="R7" s="568" t="s">
        <v>9</v>
      </c>
      <c r="S7" s="569"/>
      <c r="T7" s="570"/>
      <c r="U7" s="605" t="s">
        <v>109</v>
      </c>
      <c r="V7" s="345"/>
      <c r="W7" s="568" t="s">
        <v>10</v>
      </c>
      <c r="X7" s="570"/>
      <c r="Y7" s="360" t="s">
        <v>11</v>
      </c>
      <c r="Z7" s="361"/>
      <c r="AA7" s="350"/>
      <c r="AB7" s="351"/>
    </row>
    <row r="8" spans="1:28" ht="15" customHeight="1" x14ac:dyDescent="0.3">
      <c r="A8" s="284"/>
      <c r="B8" s="285"/>
      <c r="C8" s="273"/>
      <c r="D8" s="274"/>
      <c r="E8" s="274"/>
      <c r="F8" s="274"/>
      <c r="G8" s="274"/>
      <c r="H8" s="274"/>
      <c r="I8" s="274"/>
      <c r="J8" s="274"/>
      <c r="K8" s="275"/>
      <c r="L8" s="62"/>
      <c r="M8" s="63"/>
      <c r="N8" s="63"/>
      <c r="O8" s="63"/>
      <c r="P8" s="63"/>
      <c r="Q8" s="64"/>
      <c r="R8" s="299"/>
      <c r="S8" s="300"/>
      <c r="T8" s="301"/>
      <c r="U8" s="346"/>
      <c r="V8" s="347"/>
      <c r="W8" s="299"/>
      <c r="X8" s="301"/>
      <c r="Y8" s="352" t="s">
        <v>12</v>
      </c>
      <c r="Z8" s="353"/>
      <c r="AA8" s="354"/>
      <c r="AB8" s="355"/>
    </row>
    <row r="9" spans="1:28" ht="15" customHeight="1" thickBot="1" x14ac:dyDescent="0.35">
      <c r="A9" s="286"/>
      <c r="B9" s="287"/>
      <c r="C9" s="276"/>
      <c r="D9" s="277"/>
      <c r="E9" s="277"/>
      <c r="F9" s="277"/>
      <c r="G9" s="277"/>
      <c r="H9" s="277"/>
      <c r="I9" s="277"/>
      <c r="J9" s="277"/>
      <c r="K9" s="278"/>
      <c r="L9" s="62"/>
      <c r="M9" s="63"/>
      <c r="N9" s="63"/>
      <c r="O9" s="63"/>
      <c r="P9" s="63"/>
      <c r="Q9" s="64"/>
      <c r="R9" s="302"/>
      <c r="S9" s="303"/>
      <c r="T9" s="304"/>
      <c r="U9" s="348"/>
      <c r="V9" s="349"/>
      <c r="W9" s="302"/>
      <c r="X9" s="304"/>
      <c r="Y9" s="356" t="s">
        <v>13</v>
      </c>
      <c r="Z9" s="357"/>
      <c r="AA9" s="358"/>
      <c r="AB9" s="359"/>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11" t="s">
        <v>17</v>
      </c>
      <c r="B11" s="312"/>
      <c r="C11" s="606"/>
      <c r="D11" s="607"/>
      <c r="E11" s="607"/>
      <c r="F11" s="607"/>
      <c r="G11" s="607"/>
      <c r="H11" s="607"/>
      <c r="I11" s="607"/>
      <c r="J11" s="607"/>
      <c r="K11" s="608"/>
      <c r="L11" s="72"/>
      <c r="M11" s="279" t="s">
        <v>19</v>
      </c>
      <c r="N11" s="280"/>
      <c r="O11" s="280"/>
      <c r="P11" s="280"/>
      <c r="Q11" s="281"/>
      <c r="R11" s="371"/>
      <c r="S11" s="372"/>
      <c r="T11" s="372"/>
      <c r="U11" s="372"/>
      <c r="V11" s="373"/>
      <c r="W11" s="279" t="s">
        <v>21</v>
      </c>
      <c r="X11" s="281"/>
      <c r="Y11" s="313"/>
      <c r="Z11" s="314"/>
      <c r="AA11" s="314"/>
      <c r="AB11" s="315"/>
    </row>
    <row r="12" spans="1:28" ht="9" customHeight="1" thickBot="1" x14ac:dyDescent="0.35">
      <c r="A12" s="59"/>
      <c r="B12" s="54"/>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73"/>
      <c r="AB12" s="74"/>
    </row>
    <row r="13" spans="1:28" s="76" customFormat="1" ht="37.5" customHeight="1" thickBot="1" x14ac:dyDescent="0.35">
      <c r="A13" s="311" t="s">
        <v>23</v>
      </c>
      <c r="B13" s="312"/>
      <c r="C13" s="317"/>
      <c r="D13" s="318"/>
      <c r="E13" s="318"/>
      <c r="F13" s="318"/>
      <c r="G13" s="318"/>
      <c r="H13" s="318"/>
      <c r="I13" s="318"/>
      <c r="J13" s="318"/>
      <c r="K13" s="318"/>
      <c r="L13" s="318"/>
      <c r="M13" s="318"/>
      <c r="N13" s="318"/>
      <c r="O13" s="318"/>
      <c r="P13" s="318"/>
      <c r="Q13" s="319"/>
      <c r="R13" s="54"/>
      <c r="S13" s="573" t="s">
        <v>110</v>
      </c>
      <c r="T13" s="573"/>
      <c r="U13" s="75"/>
      <c r="V13" s="572" t="s">
        <v>26</v>
      </c>
      <c r="W13" s="573"/>
      <c r="X13" s="573"/>
      <c r="Y13" s="573"/>
      <c r="Z13" s="54"/>
      <c r="AA13" s="307"/>
      <c r="AB13" s="308"/>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282" t="s">
        <v>7</v>
      </c>
      <c r="B15" s="283"/>
      <c r="C15" s="585" t="s">
        <v>111</v>
      </c>
      <c r="D15" s="80"/>
      <c r="E15" s="80"/>
      <c r="F15" s="80"/>
      <c r="G15" s="80"/>
      <c r="H15" s="80"/>
      <c r="I15" s="80"/>
      <c r="J15" s="70"/>
      <c r="K15" s="81"/>
      <c r="L15" s="70"/>
      <c r="M15" s="60"/>
      <c r="N15" s="60"/>
      <c r="O15" s="60"/>
      <c r="P15" s="60"/>
      <c r="Q15" s="574" t="s">
        <v>27</v>
      </c>
      <c r="R15" s="575"/>
      <c r="S15" s="575"/>
      <c r="T15" s="575"/>
      <c r="U15" s="575"/>
      <c r="V15" s="575"/>
      <c r="W15" s="575"/>
      <c r="X15" s="575"/>
      <c r="Y15" s="575"/>
      <c r="Z15" s="575"/>
      <c r="AA15" s="575"/>
      <c r="AB15" s="576"/>
    </row>
    <row r="16" spans="1:28" ht="35.25" customHeight="1" thickBot="1" x14ac:dyDescent="0.35">
      <c r="A16" s="286"/>
      <c r="B16" s="287"/>
      <c r="C16" s="586"/>
      <c r="D16" s="80"/>
      <c r="E16" s="80"/>
      <c r="F16" s="80"/>
      <c r="G16" s="80"/>
      <c r="H16" s="80"/>
      <c r="I16" s="80"/>
      <c r="J16" s="70"/>
      <c r="K16" s="70"/>
      <c r="L16" s="70"/>
      <c r="M16" s="60"/>
      <c r="N16" s="60"/>
      <c r="O16" s="60"/>
      <c r="P16" s="60"/>
      <c r="Q16" s="600" t="s">
        <v>112</v>
      </c>
      <c r="R16" s="601"/>
      <c r="S16" s="601"/>
      <c r="T16" s="601"/>
      <c r="U16" s="601"/>
      <c r="V16" s="602"/>
      <c r="W16" s="603" t="s">
        <v>113</v>
      </c>
      <c r="X16" s="601"/>
      <c r="Y16" s="601"/>
      <c r="Z16" s="601"/>
      <c r="AA16" s="601"/>
      <c r="AB16" s="604"/>
    </row>
    <row r="17" spans="1:39" ht="27" customHeight="1" x14ac:dyDescent="0.3">
      <c r="A17" s="82"/>
      <c r="B17" s="60"/>
      <c r="C17" s="60"/>
      <c r="D17" s="80"/>
      <c r="E17" s="80"/>
      <c r="F17" s="80"/>
      <c r="G17" s="80"/>
      <c r="H17" s="80"/>
      <c r="I17" s="80"/>
      <c r="J17" s="80"/>
      <c r="K17" s="80"/>
      <c r="L17" s="80"/>
      <c r="M17" s="60"/>
      <c r="N17" s="60"/>
      <c r="O17" s="60"/>
      <c r="P17" s="60"/>
      <c r="Q17" s="612" t="s">
        <v>114</v>
      </c>
      <c r="R17" s="613"/>
      <c r="S17" s="560"/>
      <c r="T17" s="561" t="s">
        <v>115</v>
      </c>
      <c r="U17" s="598"/>
      <c r="V17" s="599"/>
      <c r="W17" s="559" t="s">
        <v>114</v>
      </c>
      <c r="X17" s="560"/>
      <c r="Y17" s="559" t="s">
        <v>116</v>
      </c>
      <c r="Z17" s="560"/>
      <c r="AA17" s="561" t="s">
        <v>117</v>
      </c>
      <c r="AB17" s="562"/>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61"/>
      <c r="U18" s="598"/>
      <c r="V18" s="599"/>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609"/>
      <c r="R19" s="610"/>
      <c r="S19" s="611"/>
      <c r="T19" s="616"/>
      <c r="U19" s="610"/>
      <c r="V19" s="611"/>
      <c r="W19" s="577"/>
      <c r="X19" s="578"/>
      <c r="Y19" s="563"/>
      <c r="Z19" s="564"/>
      <c r="AA19" s="614"/>
      <c r="AB19" s="615"/>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76" t="s">
        <v>47</v>
      </c>
      <c r="B21" s="377"/>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9"/>
    </row>
    <row r="22" spans="1:39" ht="15" customHeight="1" x14ac:dyDescent="0.3">
      <c r="A22" s="382" t="s">
        <v>48</v>
      </c>
      <c r="B22" s="384" t="s">
        <v>49</v>
      </c>
      <c r="C22" s="385"/>
      <c r="D22" s="310" t="s">
        <v>118</v>
      </c>
      <c r="E22" s="386"/>
      <c r="F22" s="386"/>
      <c r="G22" s="386"/>
      <c r="H22" s="386"/>
      <c r="I22" s="386"/>
      <c r="J22" s="386"/>
      <c r="K22" s="386"/>
      <c r="L22" s="386"/>
      <c r="M22" s="386"/>
      <c r="N22" s="386"/>
      <c r="O22" s="387"/>
      <c r="P22" s="362" t="s">
        <v>41</v>
      </c>
      <c r="Q22" s="362" t="s">
        <v>51</v>
      </c>
      <c r="R22" s="362"/>
      <c r="S22" s="362"/>
      <c r="T22" s="362"/>
      <c r="U22" s="362"/>
      <c r="V22" s="362"/>
      <c r="W22" s="362"/>
      <c r="X22" s="362"/>
      <c r="Y22" s="362"/>
      <c r="Z22" s="362"/>
      <c r="AA22" s="362"/>
      <c r="AB22" s="364"/>
    </row>
    <row r="23" spans="1:39" ht="27" customHeight="1" x14ac:dyDescent="0.3">
      <c r="A23" s="383"/>
      <c r="B23" s="367"/>
      <c r="C23" s="369"/>
      <c r="D23" s="88" t="s">
        <v>30</v>
      </c>
      <c r="E23" s="88" t="s">
        <v>31</v>
      </c>
      <c r="F23" s="88" t="s">
        <v>32</v>
      </c>
      <c r="G23" s="88" t="s">
        <v>33</v>
      </c>
      <c r="H23" s="88" t="s">
        <v>34</v>
      </c>
      <c r="I23" s="88" t="s">
        <v>35</v>
      </c>
      <c r="J23" s="88" t="s">
        <v>36</v>
      </c>
      <c r="K23" s="88" t="s">
        <v>37</v>
      </c>
      <c r="L23" s="88" t="s">
        <v>38</v>
      </c>
      <c r="M23" s="88" t="s">
        <v>8</v>
      </c>
      <c r="N23" s="88" t="s">
        <v>39</v>
      </c>
      <c r="O23" s="88" t="s">
        <v>40</v>
      </c>
      <c r="P23" s="387"/>
      <c r="Q23" s="362"/>
      <c r="R23" s="362"/>
      <c r="S23" s="362"/>
      <c r="T23" s="362"/>
      <c r="U23" s="362"/>
      <c r="V23" s="362"/>
      <c r="W23" s="362"/>
      <c r="X23" s="362"/>
      <c r="Y23" s="362"/>
      <c r="Z23" s="362"/>
      <c r="AA23" s="362"/>
      <c r="AB23" s="364"/>
    </row>
    <row r="24" spans="1:39" ht="42" customHeight="1" thickBot="1" x14ac:dyDescent="0.35">
      <c r="A24" s="85"/>
      <c r="B24" s="388"/>
      <c r="C24" s="389"/>
      <c r="D24" s="89"/>
      <c r="E24" s="89"/>
      <c r="F24" s="89"/>
      <c r="G24" s="89"/>
      <c r="H24" s="89"/>
      <c r="I24" s="89"/>
      <c r="J24" s="89"/>
      <c r="K24" s="89"/>
      <c r="L24" s="89"/>
      <c r="M24" s="89"/>
      <c r="N24" s="89"/>
      <c r="O24" s="89"/>
      <c r="P24" s="86">
        <f>SUM(D24:O24)</f>
        <v>0</v>
      </c>
      <c r="Q24" s="551" t="s">
        <v>119</v>
      </c>
      <c r="R24" s="551"/>
      <c r="S24" s="551"/>
      <c r="T24" s="551"/>
      <c r="U24" s="551"/>
      <c r="V24" s="551"/>
      <c r="W24" s="551"/>
      <c r="X24" s="551"/>
      <c r="Y24" s="551"/>
      <c r="Z24" s="551"/>
      <c r="AA24" s="551"/>
      <c r="AB24" s="552"/>
    </row>
    <row r="25" spans="1:39" ht="22.5" customHeight="1" x14ac:dyDescent="0.3">
      <c r="A25" s="392" t="s">
        <v>54</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4"/>
    </row>
    <row r="26" spans="1:39" ht="23.25" customHeight="1" x14ac:dyDescent="0.3">
      <c r="A26" s="309" t="s">
        <v>55</v>
      </c>
      <c r="B26" s="362" t="s">
        <v>56</v>
      </c>
      <c r="C26" s="362" t="s">
        <v>49</v>
      </c>
      <c r="D26" s="362" t="s">
        <v>57</v>
      </c>
      <c r="E26" s="362"/>
      <c r="F26" s="362"/>
      <c r="G26" s="362"/>
      <c r="H26" s="362"/>
      <c r="I26" s="362"/>
      <c r="J26" s="362"/>
      <c r="K26" s="362"/>
      <c r="L26" s="362"/>
      <c r="M26" s="362"/>
      <c r="N26" s="362"/>
      <c r="O26" s="362"/>
      <c r="P26" s="362"/>
      <c r="Q26" s="362" t="s">
        <v>58</v>
      </c>
      <c r="R26" s="362"/>
      <c r="S26" s="362"/>
      <c r="T26" s="362"/>
      <c r="U26" s="362"/>
      <c r="V26" s="362"/>
      <c r="W26" s="362"/>
      <c r="X26" s="362"/>
      <c r="Y26" s="362"/>
      <c r="Z26" s="362"/>
      <c r="AA26" s="362"/>
      <c r="AB26" s="364"/>
      <c r="AE26" s="87"/>
      <c r="AF26" s="87"/>
      <c r="AG26" s="87"/>
      <c r="AH26" s="87"/>
      <c r="AI26" s="87"/>
      <c r="AJ26" s="87"/>
      <c r="AK26" s="87"/>
      <c r="AL26" s="87"/>
      <c r="AM26" s="87"/>
    </row>
    <row r="27" spans="1:39" ht="23.25" customHeight="1" x14ac:dyDescent="0.3">
      <c r="A27" s="309"/>
      <c r="B27" s="362"/>
      <c r="C27" s="363"/>
      <c r="D27" s="88" t="s">
        <v>30</v>
      </c>
      <c r="E27" s="88" t="s">
        <v>31</v>
      </c>
      <c r="F27" s="88" t="s">
        <v>32</v>
      </c>
      <c r="G27" s="88" t="s">
        <v>33</v>
      </c>
      <c r="H27" s="88" t="s">
        <v>34</v>
      </c>
      <c r="I27" s="88" t="s">
        <v>35</v>
      </c>
      <c r="J27" s="88" t="s">
        <v>36</v>
      </c>
      <c r="K27" s="88" t="s">
        <v>37</v>
      </c>
      <c r="L27" s="88" t="s">
        <v>38</v>
      </c>
      <c r="M27" s="88" t="s">
        <v>8</v>
      </c>
      <c r="N27" s="88" t="s">
        <v>39</v>
      </c>
      <c r="O27" s="88" t="s">
        <v>40</v>
      </c>
      <c r="P27" s="88" t="s">
        <v>41</v>
      </c>
      <c r="Q27" s="367" t="s">
        <v>59</v>
      </c>
      <c r="R27" s="368"/>
      <c r="S27" s="368"/>
      <c r="T27" s="369"/>
      <c r="U27" s="367" t="s">
        <v>60</v>
      </c>
      <c r="V27" s="368"/>
      <c r="W27" s="368"/>
      <c r="X27" s="369"/>
      <c r="Y27" s="367" t="s">
        <v>61</v>
      </c>
      <c r="Z27" s="368"/>
      <c r="AA27" s="368"/>
      <c r="AB27" s="370"/>
      <c r="AE27" s="87"/>
      <c r="AF27" s="87"/>
      <c r="AG27" s="87"/>
      <c r="AH27" s="87"/>
      <c r="AI27" s="87"/>
      <c r="AJ27" s="87"/>
      <c r="AK27" s="87"/>
      <c r="AL27" s="87"/>
      <c r="AM27" s="87"/>
    </row>
    <row r="28" spans="1:39" ht="33" customHeight="1" x14ac:dyDescent="0.3">
      <c r="A28" s="549"/>
      <c r="B28" s="426"/>
      <c r="C28" s="90" t="s">
        <v>62</v>
      </c>
      <c r="D28" s="89"/>
      <c r="E28" s="89"/>
      <c r="F28" s="89"/>
      <c r="G28" s="89"/>
      <c r="H28" s="89"/>
      <c r="I28" s="89"/>
      <c r="J28" s="89"/>
      <c r="K28" s="89"/>
      <c r="L28" s="89"/>
      <c r="M28" s="89"/>
      <c r="N28" s="89"/>
      <c r="O28" s="89"/>
      <c r="P28" s="156">
        <f>SUM(D28:O28)</f>
        <v>0</v>
      </c>
      <c r="Q28" s="553" t="s">
        <v>120</v>
      </c>
      <c r="R28" s="554"/>
      <c r="S28" s="554"/>
      <c r="T28" s="555"/>
      <c r="U28" s="553" t="s">
        <v>121</v>
      </c>
      <c r="V28" s="554"/>
      <c r="W28" s="554"/>
      <c r="X28" s="555"/>
      <c r="Y28" s="553" t="s">
        <v>122</v>
      </c>
      <c r="Z28" s="554"/>
      <c r="AA28" s="554"/>
      <c r="AB28" s="596"/>
      <c r="AE28" s="87"/>
      <c r="AF28" s="87"/>
      <c r="AG28" s="87"/>
      <c r="AH28" s="87"/>
      <c r="AI28" s="87"/>
      <c r="AJ28" s="87"/>
      <c r="AK28" s="87"/>
      <c r="AL28" s="87"/>
      <c r="AM28" s="87"/>
    </row>
    <row r="29" spans="1:39" ht="34.5" customHeight="1" thickBot="1" x14ac:dyDescent="0.35">
      <c r="A29" s="550"/>
      <c r="B29" s="406"/>
      <c r="C29" s="91" t="s">
        <v>65</v>
      </c>
      <c r="D29" s="92"/>
      <c r="E29" s="92"/>
      <c r="F29" s="92"/>
      <c r="G29" s="93"/>
      <c r="H29" s="93"/>
      <c r="I29" s="93"/>
      <c r="J29" s="93"/>
      <c r="K29" s="93"/>
      <c r="L29" s="93"/>
      <c r="M29" s="93"/>
      <c r="N29" s="93"/>
      <c r="O29" s="93"/>
      <c r="P29" s="157">
        <f>SUM(D29:O29)</f>
        <v>0</v>
      </c>
      <c r="Q29" s="556"/>
      <c r="R29" s="557"/>
      <c r="S29" s="557"/>
      <c r="T29" s="558"/>
      <c r="U29" s="556"/>
      <c r="V29" s="557"/>
      <c r="W29" s="557"/>
      <c r="X29" s="558"/>
      <c r="Y29" s="556"/>
      <c r="Z29" s="557"/>
      <c r="AA29" s="557"/>
      <c r="AB29" s="597"/>
      <c r="AC29" s="49"/>
      <c r="AE29" s="87"/>
      <c r="AF29" s="87"/>
      <c r="AG29" s="87"/>
      <c r="AH29" s="87"/>
      <c r="AI29" s="87"/>
      <c r="AJ29" s="87"/>
      <c r="AK29" s="87"/>
      <c r="AL29" s="87"/>
      <c r="AM29" s="87"/>
    </row>
    <row r="30" spans="1:39" ht="26.25" customHeight="1" x14ac:dyDescent="0.3">
      <c r="A30" s="305" t="s">
        <v>66</v>
      </c>
      <c r="B30" s="395" t="s">
        <v>67</v>
      </c>
      <c r="C30" s="397" t="s">
        <v>68</v>
      </c>
      <c r="D30" s="397"/>
      <c r="E30" s="397"/>
      <c r="F30" s="397"/>
      <c r="G30" s="397"/>
      <c r="H30" s="397"/>
      <c r="I30" s="397"/>
      <c r="J30" s="397"/>
      <c r="K30" s="397"/>
      <c r="L30" s="397"/>
      <c r="M30" s="397"/>
      <c r="N30" s="397"/>
      <c r="O30" s="397"/>
      <c r="P30" s="397"/>
      <c r="Q30" s="306" t="s">
        <v>69</v>
      </c>
      <c r="R30" s="398"/>
      <c r="S30" s="398"/>
      <c r="T30" s="398"/>
      <c r="U30" s="398"/>
      <c r="V30" s="398"/>
      <c r="W30" s="398"/>
      <c r="X30" s="398"/>
      <c r="Y30" s="398"/>
      <c r="Z30" s="398"/>
      <c r="AA30" s="398"/>
      <c r="AB30" s="399"/>
      <c r="AE30" s="87"/>
      <c r="AF30" s="87"/>
      <c r="AG30" s="87"/>
      <c r="AH30" s="87"/>
      <c r="AI30" s="87"/>
      <c r="AJ30" s="87"/>
      <c r="AK30" s="87"/>
      <c r="AL30" s="87"/>
      <c r="AM30" s="87"/>
    </row>
    <row r="31" spans="1:39" ht="26.25" customHeight="1" x14ac:dyDescent="0.3">
      <c r="A31" s="309"/>
      <c r="B31" s="396"/>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10" t="s">
        <v>84</v>
      </c>
      <c r="R31" s="386"/>
      <c r="S31" s="386"/>
      <c r="T31" s="386"/>
      <c r="U31" s="386"/>
      <c r="V31" s="386"/>
      <c r="W31" s="386"/>
      <c r="X31" s="386"/>
      <c r="Y31" s="386"/>
      <c r="Z31" s="386"/>
      <c r="AA31" s="386"/>
      <c r="AB31" s="400"/>
      <c r="AE31" s="94"/>
      <c r="AF31" s="94"/>
      <c r="AG31" s="94"/>
      <c r="AH31" s="94"/>
      <c r="AI31" s="94"/>
      <c r="AJ31" s="94"/>
      <c r="AK31" s="94"/>
      <c r="AL31" s="94"/>
      <c r="AM31" s="94"/>
    </row>
    <row r="32" spans="1:39" ht="28.5" customHeight="1" x14ac:dyDescent="0.3">
      <c r="A32" s="533"/>
      <c r="B32" s="454"/>
      <c r="C32" s="90" t="s">
        <v>62</v>
      </c>
      <c r="D32" s="95"/>
      <c r="E32" s="95"/>
      <c r="F32" s="95"/>
      <c r="G32" s="95"/>
      <c r="H32" s="95"/>
      <c r="I32" s="95"/>
      <c r="J32" s="95"/>
      <c r="K32" s="95"/>
      <c r="L32" s="95"/>
      <c r="M32" s="95"/>
      <c r="N32" s="95"/>
      <c r="O32" s="95"/>
      <c r="P32" s="96">
        <f t="shared" ref="P32:P39" si="0">SUM(D32:O32)</f>
        <v>0</v>
      </c>
      <c r="Q32" s="579" t="s">
        <v>123</v>
      </c>
      <c r="R32" s="580"/>
      <c r="S32" s="580"/>
      <c r="T32" s="580"/>
      <c r="U32" s="580"/>
      <c r="V32" s="580"/>
      <c r="W32" s="580"/>
      <c r="X32" s="580"/>
      <c r="Y32" s="580"/>
      <c r="Z32" s="580"/>
      <c r="AA32" s="580"/>
      <c r="AB32" s="581"/>
      <c r="AC32" s="97"/>
      <c r="AE32" s="98"/>
      <c r="AF32" s="98"/>
      <c r="AG32" s="98"/>
      <c r="AH32" s="98"/>
      <c r="AI32" s="98"/>
      <c r="AJ32" s="98"/>
      <c r="AK32" s="98"/>
      <c r="AL32" s="98"/>
      <c r="AM32" s="98"/>
    </row>
    <row r="33" spans="1:29" ht="28.5" customHeight="1" x14ac:dyDescent="0.3">
      <c r="A33" s="523"/>
      <c r="B33" s="447"/>
      <c r="C33" s="99" t="s">
        <v>65</v>
      </c>
      <c r="D33" s="100"/>
      <c r="E33" s="100"/>
      <c r="F33" s="100"/>
      <c r="G33" s="100"/>
      <c r="H33" s="100"/>
      <c r="I33" s="100"/>
      <c r="J33" s="100"/>
      <c r="K33" s="100"/>
      <c r="L33" s="100"/>
      <c r="M33" s="100"/>
      <c r="N33" s="100"/>
      <c r="O33" s="100"/>
      <c r="P33" s="101">
        <f t="shared" si="0"/>
        <v>0</v>
      </c>
      <c r="Q33" s="582"/>
      <c r="R33" s="583"/>
      <c r="S33" s="583"/>
      <c r="T33" s="583"/>
      <c r="U33" s="583"/>
      <c r="V33" s="583"/>
      <c r="W33" s="583"/>
      <c r="X33" s="583"/>
      <c r="Y33" s="583"/>
      <c r="Z33" s="583"/>
      <c r="AA33" s="583"/>
      <c r="AB33" s="584"/>
      <c r="AC33" s="97"/>
    </row>
    <row r="34" spans="1:29" ht="28.5" customHeight="1" x14ac:dyDescent="0.3">
      <c r="A34" s="523"/>
      <c r="B34" s="438"/>
      <c r="C34" s="102" t="s">
        <v>62</v>
      </c>
      <c r="D34" s="103"/>
      <c r="E34" s="103"/>
      <c r="F34" s="103"/>
      <c r="G34" s="103"/>
      <c r="H34" s="103"/>
      <c r="I34" s="103"/>
      <c r="J34" s="103"/>
      <c r="K34" s="103"/>
      <c r="L34" s="103"/>
      <c r="M34" s="103"/>
      <c r="N34" s="103"/>
      <c r="O34" s="103"/>
      <c r="P34" s="101">
        <f t="shared" si="0"/>
        <v>0</v>
      </c>
      <c r="Q34" s="587"/>
      <c r="R34" s="588"/>
      <c r="S34" s="588"/>
      <c r="T34" s="588"/>
      <c r="U34" s="588"/>
      <c r="V34" s="588"/>
      <c r="W34" s="588"/>
      <c r="X34" s="588"/>
      <c r="Y34" s="588"/>
      <c r="Z34" s="588"/>
      <c r="AA34" s="588"/>
      <c r="AB34" s="589"/>
      <c r="AC34" s="97"/>
    </row>
    <row r="35" spans="1:29" ht="28.5" customHeight="1" x14ac:dyDescent="0.3">
      <c r="A35" s="523"/>
      <c r="B35" s="447"/>
      <c r="C35" s="99" t="s">
        <v>65</v>
      </c>
      <c r="D35" s="100"/>
      <c r="E35" s="100"/>
      <c r="F35" s="100"/>
      <c r="G35" s="100"/>
      <c r="H35" s="100"/>
      <c r="I35" s="100"/>
      <c r="J35" s="100"/>
      <c r="K35" s="100"/>
      <c r="L35" s="104"/>
      <c r="M35" s="104"/>
      <c r="N35" s="104"/>
      <c r="O35" s="104"/>
      <c r="P35" s="101">
        <f t="shared" si="0"/>
        <v>0</v>
      </c>
      <c r="Q35" s="593"/>
      <c r="R35" s="594"/>
      <c r="S35" s="594"/>
      <c r="T35" s="594"/>
      <c r="U35" s="594"/>
      <c r="V35" s="594"/>
      <c r="W35" s="594"/>
      <c r="X35" s="594"/>
      <c r="Y35" s="594"/>
      <c r="Z35" s="594"/>
      <c r="AA35" s="594"/>
      <c r="AB35" s="595"/>
      <c r="AC35" s="97"/>
    </row>
    <row r="36" spans="1:29" ht="28.5" customHeight="1" x14ac:dyDescent="0.3">
      <c r="A36" s="480"/>
      <c r="B36" s="438"/>
      <c r="C36" s="102" t="s">
        <v>62</v>
      </c>
      <c r="D36" s="103"/>
      <c r="E36" s="103"/>
      <c r="F36" s="103"/>
      <c r="G36" s="103"/>
      <c r="H36" s="103"/>
      <c r="I36" s="103"/>
      <c r="J36" s="103"/>
      <c r="K36" s="103"/>
      <c r="L36" s="103"/>
      <c r="M36" s="103"/>
      <c r="N36" s="103"/>
      <c r="O36" s="103"/>
      <c r="P36" s="101">
        <f t="shared" si="0"/>
        <v>0</v>
      </c>
      <c r="Q36" s="587"/>
      <c r="R36" s="588"/>
      <c r="S36" s="588"/>
      <c r="T36" s="588"/>
      <c r="U36" s="588"/>
      <c r="V36" s="588"/>
      <c r="W36" s="588"/>
      <c r="X36" s="588"/>
      <c r="Y36" s="588"/>
      <c r="Z36" s="588"/>
      <c r="AA36" s="588"/>
      <c r="AB36" s="589"/>
      <c r="AC36" s="97"/>
    </row>
    <row r="37" spans="1:29" ht="28.5" customHeight="1" x14ac:dyDescent="0.3">
      <c r="A37" s="548"/>
      <c r="B37" s="447"/>
      <c r="C37" s="99" t="s">
        <v>65</v>
      </c>
      <c r="D37" s="100"/>
      <c r="E37" s="100"/>
      <c r="F37" s="100"/>
      <c r="G37" s="100"/>
      <c r="H37" s="100"/>
      <c r="I37" s="100"/>
      <c r="J37" s="100"/>
      <c r="K37" s="100"/>
      <c r="L37" s="104"/>
      <c r="M37" s="104"/>
      <c r="N37" s="104"/>
      <c r="O37" s="104"/>
      <c r="P37" s="101">
        <f t="shared" si="0"/>
        <v>0</v>
      </c>
      <c r="Q37" s="593"/>
      <c r="R37" s="594"/>
      <c r="S37" s="594"/>
      <c r="T37" s="594"/>
      <c r="U37" s="594"/>
      <c r="V37" s="594"/>
      <c r="W37" s="594"/>
      <c r="X37" s="594"/>
      <c r="Y37" s="594"/>
      <c r="Z37" s="594"/>
      <c r="AA37" s="594"/>
      <c r="AB37" s="595"/>
      <c r="AC37" s="97"/>
    </row>
    <row r="38" spans="1:29" ht="28.5" customHeight="1" x14ac:dyDescent="0.3">
      <c r="A38" s="513"/>
      <c r="B38" s="438"/>
      <c r="C38" s="102" t="s">
        <v>62</v>
      </c>
      <c r="D38" s="103"/>
      <c r="E38" s="103"/>
      <c r="F38" s="103"/>
      <c r="G38" s="103"/>
      <c r="H38" s="103"/>
      <c r="I38" s="103"/>
      <c r="J38" s="103"/>
      <c r="K38" s="103"/>
      <c r="L38" s="103"/>
      <c r="M38" s="103"/>
      <c r="N38" s="103"/>
      <c r="O38" s="103"/>
      <c r="P38" s="101">
        <f t="shared" si="0"/>
        <v>0</v>
      </c>
      <c r="Q38" s="587"/>
      <c r="R38" s="588"/>
      <c r="S38" s="588"/>
      <c r="T38" s="588"/>
      <c r="U38" s="588"/>
      <c r="V38" s="588"/>
      <c r="W38" s="588"/>
      <c r="X38" s="588"/>
      <c r="Y38" s="588"/>
      <c r="Z38" s="588"/>
      <c r="AA38" s="588"/>
      <c r="AB38" s="589"/>
      <c r="AC38" s="97"/>
    </row>
    <row r="39" spans="1:29" ht="28.5" customHeight="1" thickBot="1" x14ac:dyDescent="0.35">
      <c r="A39" s="571"/>
      <c r="B39" s="439"/>
      <c r="C39" s="91" t="s">
        <v>65</v>
      </c>
      <c r="D39" s="105"/>
      <c r="E39" s="105"/>
      <c r="F39" s="105"/>
      <c r="G39" s="105"/>
      <c r="H39" s="105"/>
      <c r="I39" s="105"/>
      <c r="J39" s="105"/>
      <c r="K39" s="105"/>
      <c r="L39" s="106"/>
      <c r="M39" s="106"/>
      <c r="N39" s="106"/>
      <c r="O39" s="106"/>
      <c r="P39" s="107">
        <f t="shared" si="0"/>
        <v>0</v>
      </c>
      <c r="Q39" s="590"/>
      <c r="R39" s="591"/>
      <c r="S39" s="591"/>
      <c r="T39" s="591"/>
      <c r="U39" s="591"/>
      <c r="V39" s="591"/>
      <c r="W39" s="591"/>
      <c r="X39" s="591"/>
      <c r="Y39" s="591"/>
      <c r="Z39" s="591"/>
      <c r="AA39" s="591"/>
      <c r="AB39" s="592"/>
      <c r="AC39" s="97"/>
    </row>
    <row r="40" spans="1:29" x14ac:dyDescent="0.3">
      <c r="A40" s="50" t="s">
        <v>92</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Q19" zoomScale="70" zoomScaleNormal="70" workbookViewId="0">
      <selection activeCell="AC25" sqref="AC25"/>
    </sheetView>
  </sheetViews>
  <sheetFormatPr baseColWidth="10" defaultColWidth="10.6640625" defaultRowHeight="14.4" x14ac:dyDescent="0.3"/>
  <cols>
    <col min="1" max="1" width="40" style="50" customWidth="1"/>
    <col min="2" max="2" width="15.44140625" style="50" customWidth="1"/>
    <col min="3" max="3" width="17.33203125" style="50" customWidth="1"/>
    <col min="4" max="10" width="16.44140625" style="50" customWidth="1"/>
    <col min="11" max="21" width="13.6640625" style="50" customWidth="1"/>
    <col min="22" max="23" width="14.6640625" style="50" customWidth="1"/>
    <col min="24" max="26" width="15.33203125" style="50" bestFit="1" customWidth="1"/>
    <col min="27" max="27" width="14.6640625" style="50" customWidth="1"/>
    <col min="28" max="28" width="15.33203125" style="50" bestFit="1" customWidth="1"/>
    <col min="29" max="29" width="16.44140625" style="50" bestFit="1" customWidth="1"/>
    <col min="30" max="30" width="19.5546875" style="50" customWidth="1"/>
    <col min="31" max="31" width="6.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20"/>
      <c r="B1" s="323"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5"/>
      <c r="AB1" s="326" t="s">
        <v>1</v>
      </c>
      <c r="AC1" s="327"/>
      <c r="AD1" s="328"/>
    </row>
    <row r="2" spans="1:30" ht="30.75" customHeight="1" x14ac:dyDescent="0.3">
      <c r="A2" s="321"/>
      <c r="B2" s="329" t="s">
        <v>2</v>
      </c>
      <c r="C2" s="330"/>
      <c r="D2" s="330"/>
      <c r="E2" s="330"/>
      <c r="F2" s="330"/>
      <c r="G2" s="330"/>
      <c r="H2" s="330"/>
      <c r="I2" s="330"/>
      <c r="J2" s="330"/>
      <c r="K2" s="330"/>
      <c r="L2" s="330"/>
      <c r="M2" s="330"/>
      <c r="N2" s="330"/>
      <c r="O2" s="330"/>
      <c r="P2" s="330"/>
      <c r="Q2" s="330"/>
      <c r="R2" s="330"/>
      <c r="S2" s="330"/>
      <c r="T2" s="330"/>
      <c r="U2" s="330"/>
      <c r="V2" s="330"/>
      <c r="W2" s="330"/>
      <c r="X2" s="330"/>
      <c r="Y2" s="330"/>
      <c r="Z2" s="330"/>
      <c r="AA2" s="331"/>
      <c r="AB2" s="332" t="s">
        <v>3</v>
      </c>
      <c r="AC2" s="333"/>
      <c r="AD2" s="334"/>
    </row>
    <row r="3" spans="1:30" ht="24" customHeight="1" x14ac:dyDescent="0.3">
      <c r="A3" s="321"/>
      <c r="B3" s="273" t="s">
        <v>4</v>
      </c>
      <c r="C3" s="274"/>
      <c r="D3" s="274"/>
      <c r="E3" s="274"/>
      <c r="F3" s="274"/>
      <c r="G3" s="274"/>
      <c r="H3" s="274"/>
      <c r="I3" s="274"/>
      <c r="J3" s="274"/>
      <c r="K3" s="274"/>
      <c r="L3" s="274"/>
      <c r="M3" s="274"/>
      <c r="N3" s="274"/>
      <c r="O3" s="274"/>
      <c r="P3" s="274"/>
      <c r="Q3" s="274"/>
      <c r="R3" s="274"/>
      <c r="S3" s="274"/>
      <c r="T3" s="274"/>
      <c r="U3" s="274"/>
      <c r="V3" s="274"/>
      <c r="W3" s="274"/>
      <c r="X3" s="274"/>
      <c r="Y3" s="274"/>
      <c r="Z3" s="274"/>
      <c r="AA3" s="275"/>
      <c r="AB3" s="332" t="s">
        <v>5</v>
      </c>
      <c r="AC3" s="333"/>
      <c r="AD3" s="334"/>
    </row>
    <row r="4" spans="1:30" ht="21.9" customHeight="1" thickBot="1" x14ac:dyDescent="0.35">
      <c r="A4" s="322"/>
      <c r="B4" s="276"/>
      <c r="C4" s="277"/>
      <c r="D4" s="277"/>
      <c r="E4" s="277"/>
      <c r="F4" s="277"/>
      <c r="G4" s="277"/>
      <c r="H4" s="277"/>
      <c r="I4" s="277"/>
      <c r="J4" s="277"/>
      <c r="K4" s="277"/>
      <c r="L4" s="277"/>
      <c r="M4" s="277"/>
      <c r="N4" s="277"/>
      <c r="O4" s="277"/>
      <c r="P4" s="277"/>
      <c r="Q4" s="277"/>
      <c r="R4" s="277"/>
      <c r="S4" s="277"/>
      <c r="T4" s="277"/>
      <c r="U4" s="277"/>
      <c r="V4" s="277"/>
      <c r="W4" s="277"/>
      <c r="X4" s="277"/>
      <c r="Y4" s="277"/>
      <c r="Z4" s="277"/>
      <c r="AA4" s="278"/>
      <c r="AB4" s="335" t="s">
        <v>6</v>
      </c>
      <c r="AC4" s="336"/>
      <c r="AD4" s="337"/>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282" t="s">
        <v>7</v>
      </c>
      <c r="B7" s="283"/>
      <c r="C7" s="338" t="s">
        <v>8</v>
      </c>
      <c r="D7" s="282" t="s">
        <v>9</v>
      </c>
      <c r="E7" s="341"/>
      <c r="F7" s="341"/>
      <c r="G7" s="341"/>
      <c r="H7" s="283"/>
      <c r="I7" s="344">
        <v>44868</v>
      </c>
      <c r="J7" s="345"/>
      <c r="K7" s="282" t="s">
        <v>10</v>
      </c>
      <c r="L7" s="283"/>
      <c r="M7" s="360" t="s">
        <v>11</v>
      </c>
      <c r="N7" s="361"/>
      <c r="O7" s="350"/>
      <c r="P7" s="351"/>
      <c r="Q7" s="54"/>
      <c r="R7" s="54"/>
      <c r="S7" s="54"/>
      <c r="T7" s="54"/>
      <c r="U7" s="54"/>
      <c r="V7" s="54"/>
      <c r="W7" s="54"/>
      <c r="X7" s="54"/>
      <c r="Y7" s="54"/>
      <c r="Z7" s="55"/>
      <c r="AA7" s="54"/>
      <c r="AB7" s="54"/>
      <c r="AC7" s="60"/>
      <c r="AD7" s="61"/>
    </row>
    <row r="8" spans="1:30" x14ac:dyDescent="0.3">
      <c r="A8" s="284"/>
      <c r="B8" s="285"/>
      <c r="C8" s="339"/>
      <c r="D8" s="284"/>
      <c r="E8" s="342"/>
      <c r="F8" s="342"/>
      <c r="G8" s="342"/>
      <c r="H8" s="285"/>
      <c r="I8" s="346"/>
      <c r="J8" s="347"/>
      <c r="K8" s="284"/>
      <c r="L8" s="285"/>
      <c r="M8" s="352" t="s">
        <v>12</v>
      </c>
      <c r="N8" s="353"/>
      <c r="O8" s="354"/>
      <c r="P8" s="355"/>
      <c r="Q8" s="54"/>
      <c r="R8" s="54"/>
      <c r="S8" s="54"/>
      <c r="T8" s="54"/>
      <c r="U8" s="54"/>
      <c r="V8" s="54"/>
      <c r="W8" s="54"/>
      <c r="X8" s="54"/>
      <c r="Y8" s="54"/>
      <c r="Z8" s="55"/>
      <c r="AA8" s="54"/>
      <c r="AB8" s="54"/>
      <c r="AC8" s="60"/>
      <c r="AD8" s="61"/>
    </row>
    <row r="9" spans="1:30" ht="15" thickBot="1" x14ac:dyDescent="0.35">
      <c r="A9" s="286"/>
      <c r="B9" s="287"/>
      <c r="C9" s="340"/>
      <c r="D9" s="286"/>
      <c r="E9" s="343"/>
      <c r="F9" s="343"/>
      <c r="G9" s="343"/>
      <c r="H9" s="287"/>
      <c r="I9" s="348"/>
      <c r="J9" s="349"/>
      <c r="K9" s="286"/>
      <c r="L9" s="287"/>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282" t="s">
        <v>15</v>
      </c>
      <c r="B11" s="283"/>
      <c r="C11" s="270" t="s">
        <v>16</v>
      </c>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2"/>
    </row>
    <row r="12" spans="1:30" ht="15" customHeight="1" x14ac:dyDescent="0.3">
      <c r="A12" s="284"/>
      <c r="B12" s="285"/>
      <c r="C12" s="273"/>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5"/>
    </row>
    <row r="13" spans="1:30" ht="15" customHeight="1" thickBot="1" x14ac:dyDescent="0.35">
      <c r="A13" s="286"/>
      <c r="B13" s="287"/>
      <c r="C13" s="276"/>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8"/>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11" t="s">
        <v>17</v>
      </c>
      <c r="B15" s="312"/>
      <c r="C15" s="313" t="s">
        <v>18</v>
      </c>
      <c r="D15" s="314"/>
      <c r="E15" s="314"/>
      <c r="F15" s="314"/>
      <c r="G15" s="314"/>
      <c r="H15" s="314"/>
      <c r="I15" s="314"/>
      <c r="J15" s="314"/>
      <c r="K15" s="315"/>
      <c r="L15" s="279" t="s">
        <v>19</v>
      </c>
      <c r="M15" s="280"/>
      <c r="N15" s="280"/>
      <c r="O15" s="280"/>
      <c r="P15" s="280"/>
      <c r="Q15" s="281"/>
      <c r="R15" s="371" t="s">
        <v>20</v>
      </c>
      <c r="S15" s="372"/>
      <c r="T15" s="372"/>
      <c r="U15" s="372"/>
      <c r="V15" s="372"/>
      <c r="W15" s="372"/>
      <c r="X15" s="373"/>
      <c r="Y15" s="279" t="s">
        <v>21</v>
      </c>
      <c r="Z15" s="281"/>
      <c r="AA15" s="313" t="s">
        <v>22</v>
      </c>
      <c r="AB15" s="314"/>
      <c r="AC15" s="314"/>
      <c r="AD15" s="315"/>
    </row>
    <row r="16" spans="1:30" ht="9" customHeight="1" thickBot="1" x14ac:dyDescent="0.35">
      <c r="A16" s="59"/>
      <c r="B16" s="54"/>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73"/>
      <c r="AD16" s="74"/>
    </row>
    <row r="17" spans="1:41" s="76" customFormat="1" ht="37.5" customHeight="1" thickBot="1" x14ac:dyDescent="0.35">
      <c r="A17" s="311" t="s">
        <v>23</v>
      </c>
      <c r="B17" s="312"/>
      <c r="C17" s="317" t="s">
        <v>124</v>
      </c>
      <c r="D17" s="318"/>
      <c r="E17" s="318"/>
      <c r="F17" s="318"/>
      <c r="G17" s="318"/>
      <c r="H17" s="318"/>
      <c r="I17" s="318"/>
      <c r="J17" s="318"/>
      <c r="K17" s="318"/>
      <c r="L17" s="318"/>
      <c r="M17" s="318"/>
      <c r="N17" s="318"/>
      <c r="O17" s="318"/>
      <c r="P17" s="318"/>
      <c r="Q17" s="319"/>
      <c r="R17" s="279" t="s">
        <v>25</v>
      </c>
      <c r="S17" s="280"/>
      <c r="T17" s="280"/>
      <c r="U17" s="280"/>
      <c r="V17" s="281"/>
      <c r="W17" s="546">
        <v>1</v>
      </c>
      <c r="X17" s="547"/>
      <c r="Y17" s="280" t="s">
        <v>26</v>
      </c>
      <c r="Z17" s="280"/>
      <c r="AA17" s="280"/>
      <c r="AB17" s="281"/>
      <c r="AC17" s="307">
        <v>0.2</v>
      </c>
      <c r="AD17" s="30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279" t="s">
        <v>27</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1"/>
      <c r="AE19" s="83"/>
      <c r="AF19" s="83"/>
    </row>
    <row r="20" spans="1:41" ht="32.25" customHeight="1" thickBot="1" x14ac:dyDescent="0.35">
      <c r="A20" s="82"/>
      <c r="B20" s="60"/>
      <c r="C20" s="302" t="s">
        <v>28</v>
      </c>
      <c r="D20" s="303"/>
      <c r="E20" s="303"/>
      <c r="F20" s="303"/>
      <c r="G20" s="303"/>
      <c r="H20" s="303"/>
      <c r="I20" s="303"/>
      <c r="J20" s="303"/>
      <c r="K20" s="303"/>
      <c r="L20" s="303"/>
      <c r="M20" s="303"/>
      <c r="N20" s="303"/>
      <c r="O20" s="303"/>
      <c r="P20" s="304"/>
      <c r="Q20" s="299" t="s">
        <v>29</v>
      </c>
      <c r="R20" s="300"/>
      <c r="S20" s="300"/>
      <c r="T20" s="300"/>
      <c r="U20" s="300"/>
      <c r="V20" s="300"/>
      <c r="W20" s="300"/>
      <c r="X20" s="300"/>
      <c r="Y20" s="300"/>
      <c r="Z20" s="300"/>
      <c r="AA20" s="300"/>
      <c r="AB20" s="300"/>
      <c r="AC20" s="300"/>
      <c r="AD20" s="301"/>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37</v>
      </c>
      <c r="K21" s="154" t="s">
        <v>38</v>
      </c>
      <c r="L21" s="154" t="s">
        <v>8</v>
      </c>
      <c r="M21" s="154" t="s">
        <v>39</v>
      </c>
      <c r="N21" s="154" t="s">
        <v>40</v>
      </c>
      <c r="O21" s="154" t="s">
        <v>41</v>
      </c>
      <c r="P21" s="155" t="s">
        <v>42</v>
      </c>
      <c r="Q21" s="153" t="s">
        <v>30</v>
      </c>
      <c r="R21" s="154" t="s">
        <v>31</v>
      </c>
      <c r="S21" s="154" t="s">
        <v>32</v>
      </c>
      <c r="T21" s="154" t="s">
        <v>33</v>
      </c>
      <c r="U21" s="154" t="s">
        <v>34</v>
      </c>
      <c r="V21" s="154" t="s">
        <v>35</v>
      </c>
      <c r="W21" s="154" t="s">
        <v>36</v>
      </c>
      <c r="X21" s="154" t="s">
        <v>37</v>
      </c>
      <c r="Y21" s="154" t="s">
        <v>38</v>
      </c>
      <c r="Z21" s="154" t="s">
        <v>8</v>
      </c>
      <c r="AA21" s="154" t="s">
        <v>39</v>
      </c>
      <c r="AB21" s="154" t="s">
        <v>40</v>
      </c>
      <c r="AC21" s="154" t="s">
        <v>41</v>
      </c>
      <c r="AD21" s="155" t="s">
        <v>42</v>
      </c>
      <c r="AE21" s="3"/>
      <c r="AF21" s="3"/>
    </row>
    <row r="22" spans="1:41" ht="32.25" customHeight="1" x14ac:dyDescent="0.3">
      <c r="A22" s="305" t="s">
        <v>43</v>
      </c>
      <c r="B22" s="306"/>
      <c r="C22" s="175"/>
      <c r="D22" s="173"/>
      <c r="E22" s="173"/>
      <c r="F22" s="173"/>
      <c r="G22" s="173"/>
      <c r="H22" s="173"/>
      <c r="I22" s="173"/>
      <c r="J22" s="173"/>
      <c r="K22" s="173"/>
      <c r="L22" s="173"/>
      <c r="M22" s="173"/>
      <c r="N22" s="173"/>
      <c r="O22" s="173">
        <f>SUM(C22:N22)</f>
        <v>0</v>
      </c>
      <c r="P22" s="176"/>
      <c r="Q22" s="213">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
      <c r="A23" s="309" t="s">
        <v>44</v>
      </c>
      <c r="B23" s="310"/>
      <c r="C23" s="170"/>
      <c r="D23" s="169"/>
      <c r="E23" s="169"/>
      <c r="F23" s="169"/>
      <c r="G23" s="169"/>
      <c r="H23" s="169"/>
      <c r="I23" s="169"/>
      <c r="J23" s="169"/>
      <c r="K23" s="169"/>
      <c r="L23" s="169"/>
      <c r="M23" s="169"/>
      <c r="N23" s="169"/>
      <c r="O23" s="169">
        <f>SUM(C23:N23)</f>
        <v>0</v>
      </c>
      <c r="P23" s="188" t="str">
        <f>IFERROR(O23/(SUMIF(C23:N23,"&gt;0",C22:N22))," ")</f>
        <v xml:space="preserve"> </v>
      </c>
      <c r="Q23" s="213">
        <v>401533383</v>
      </c>
      <c r="R23" s="215"/>
      <c r="S23" s="169">
        <v>-2641099</v>
      </c>
      <c r="T23" s="215"/>
      <c r="U23" s="215"/>
      <c r="V23" s="169">
        <v>5000000</v>
      </c>
      <c r="W23" s="215"/>
      <c r="X23" s="269">
        <v>26790000</v>
      </c>
      <c r="Y23" s="269">
        <v>9120000</v>
      </c>
      <c r="Z23" s="269">
        <v>270803</v>
      </c>
      <c r="AA23" s="215"/>
      <c r="AB23" s="215"/>
      <c r="AC23" s="169">
        <f>SUM(Q23:AB23)</f>
        <v>440073087</v>
      </c>
      <c r="AD23" s="178" t="str">
        <f>IFERROR(AC22/(SUMIF(Q22:AB22,"&gt;0",#REF!))," ")</f>
        <v xml:space="preserve"> </v>
      </c>
      <c r="AE23" s="3"/>
      <c r="AF23" s="3"/>
    </row>
    <row r="24" spans="1:41" ht="32.25" customHeight="1" x14ac:dyDescent="0.3">
      <c r="A24" s="309" t="s">
        <v>45</v>
      </c>
      <c r="B24" s="310"/>
      <c r="C24" s="170"/>
      <c r="D24" s="169">
        <f>1951058+687500+729667</f>
        <v>3368225</v>
      </c>
      <c r="E24" s="169"/>
      <c r="F24" s="169">
        <f>33132+2500000</f>
        <v>2533132</v>
      </c>
      <c r="G24" s="169"/>
      <c r="H24" s="169"/>
      <c r="I24" s="169"/>
      <c r="J24" s="169"/>
      <c r="K24" s="169"/>
      <c r="L24" s="169"/>
      <c r="M24" s="169"/>
      <c r="N24" s="169"/>
      <c r="O24" s="169">
        <f>SUM(C24:N24)</f>
        <v>5901357</v>
      </c>
      <c r="P24" s="174"/>
      <c r="Q24" s="223"/>
      <c r="R24" s="169">
        <v>19065883</v>
      </c>
      <c r="S24" s="169">
        <v>37146500</v>
      </c>
      <c r="T24" s="169">
        <v>37146500</v>
      </c>
      <c r="U24" s="169">
        <v>37146500</v>
      </c>
      <c r="V24" s="169">
        <v>37771500</v>
      </c>
      <c r="W24" s="169">
        <v>37771500</v>
      </c>
      <c r="X24" s="169">
        <v>37771500</v>
      </c>
      <c r="Y24" s="169">
        <v>37771500</v>
      </c>
      <c r="Z24" s="169">
        <f>37861768+6854097</f>
        <v>44715865</v>
      </c>
      <c r="AA24" s="169">
        <v>37861768</v>
      </c>
      <c r="AB24" s="169">
        <f>37771500+37861768</f>
        <v>75633268</v>
      </c>
      <c r="AC24" s="169">
        <f>SUM(Q24:AB24)</f>
        <v>439802284</v>
      </c>
      <c r="AD24" s="178"/>
      <c r="AE24" s="3"/>
      <c r="AF24" s="3"/>
    </row>
    <row r="25" spans="1:41" ht="32.25" customHeight="1" thickBot="1" x14ac:dyDescent="0.35">
      <c r="A25" s="380" t="s">
        <v>46</v>
      </c>
      <c r="B25" s="381"/>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v>34866500</v>
      </c>
      <c r="Y25" s="172">
        <v>38666500</v>
      </c>
      <c r="Z25" s="172">
        <v>42390400</v>
      </c>
      <c r="AA25" s="172"/>
      <c r="AB25" s="172"/>
      <c r="AC25" s="172">
        <f>SUM(Q25:AB25)</f>
        <v>305616685</v>
      </c>
      <c r="AD25" s="179">
        <f>IFERROR(AC25/(SUMIF(Q25:AB25,"&gt;0",Q24:AB24))," ")</f>
        <v>0.93659177622680323</v>
      </c>
      <c r="AE25" s="3"/>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6" t="s">
        <v>47</v>
      </c>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9"/>
    </row>
    <row r="28" spans="1:41" ht="15" customHeight="1" x14ac:dyDescent="0.3">
      <c r="A28" s="382" t="s">
        <v>48</v>
      </c>
      <c r="B28" s="384" t="s">
        <v>49</v>
      </c>
      <c r="C28" s="385"/>
      <c r="D28" s="310" t="s">
        <v>50</v>
      </c>
      <c r="E28" s="386"/>
      <c r="F28" s="386"/>
      <c r="G28" s="386"/>
      <c r="H28" s="386"/>
      <c r="I28" s="386"/>
      <c r="J28" s="386"/>
      <c r="K28" s="386"/>
      <c r="L28" s="386"/>
      <c r="M28" s="386"/>
      <c r="N28" s="386"/>
      <c r="O28" s="387"/>
      <c r="P28" s="362" t="s">
        <v>41</v>
      </c>
      <c r="Q28" s="362" t="s">
        <v>51</v>
      </c>
      <c r="R28" s="362"/>
      <c r="S28" s="362"/>
      <c r="T28" s="362"/>
      <c r="U28" s="362"/>
      <c r="V28" s="362"/>
      <c r="W28" s="362"/>
      <c r="X28" s="362"/>
      <c r="Y28" s="362"/>
      <c r="Z28" s="362"/>
      <c r="AA28" s="362"/>
      <c r="AB28" s="362"/>
      <c r="AC28" s="362"/>
      <c r="AD28" s="364"/>
    </row>
    <row r="29" spans="1:41" ht="27" customHeight="1" x14ac:dyDescent="0.3">
      <c r="A29" s="383"/>
      <c r="B29" s="367"/>
      <c r="C29" s="369"/>
      <c r="D29" s="88" t="s">
        <v>30</v>
      </c>
      <c r="E29" s="88" t="s">
        <v>31</v>
      </c>
      <c r="F29" s="88" t="s">
        <v>32</v>
      </c>
      <c r="G29" s="88" t="s">
        <v>33</v>
      </c>
      <c r="H29" s="88" t="s">
        <v>34</v>
      </c>
      <c r="I29" s="88" t="s">
        <v>35</v>
      </c>
      <c r="J29" s="88" t="s">
        <v>36</v>
      </c>
      <c r="K29" s="88" t="s">
        <v>37</v>
      </c>
      <c r="L29" s="88" t="s">
        <v>38</v>
      </c>
      <c r="M29" s="88" t="s">
        <v>8</v>
      </c>
      <c r="N29" s="88" t="s">
        <v>39</v>
      </c>
      <c r="O29" s="88" t="s">
        <v>40</v>
      </c>
      <c r="P29" s="387"/>
      <c r="Q29" s="362"/>
      <c r="R29" s="362"/>
      <c r="S29" s="362"/>
      <c r="T29" s="362"/>
      <c r="U29" s="362"/>
      <c r="V29" s="362"/>
      <c r="W29" s="362"/>
      <c r="X29" s="362"/>
      <c r="Y29" s="362"/>
      <c r="Z29" s="362"/>
      <c r="AA29" s="362"/>
      <c r="AB29" s="362"/>
      <c r="AC29" s="362"/>
      <c r="AD29" s="364"/>
    </row>
    <row r="30" spans="1:41" ht="62.25" customHeight="1" thickBot="1" x14ac:dyDescent="0.35">
      <c r="A30" s="190" t="str">
        <f>C17</f>
        <v>6 - Acompañar el 100 por ciento  la implementación de las  Políticas Públicas de PPMYEG y PPASP y de los productos que la SDMujer es responsable</v>
      </c>
      <c r="B30" s="388" t="s">
        <v>52</v>
      </c>
      <c r="C30" s="38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0" t="s">
        <v>53</v>
      </c>
      <c r="R30" s="390"/>
      <c r="S30" s="390"/>
      <c r="T30" s="390"/>
      <c r="U30" s="390"/>
      <c r="V30" s="390"/>
      <c r="W30" s="390"/>
      <c r="X30" s="390"/>
      <c r="Y30" s="390"/>
      <c r="Z30" s="390"/>
      <c r="AA30" s="390"/>
      <c r="AB30" s="390"/>
      <c r="AC30" s="390"/>
      <c r="AD30" s="391"/>
    </row>
    <row r="31" spans="1:41" ht="45" customHeight="1" x14ac:dyDescent="0.3">
      <c r="A31" s="392" t="s">
        <v>54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4"/>
    </row>
    <row r="32" spans="1:41" ht="23.25" customHeight="1" x14ac:dyDescent="0.3">
      <c r="A32" s="309"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09"/>
      <c r="B33" s="362"/>
      <c r="C33" s="363"/>
      <c r="D33" s="88" t="s">
        <v>30</v>
      </c>
      <c r="E33" s="88" t="s">
        <v>31</v>
      </c>
      <c r="F33" s="88" t="s">
        <v>32</v>
      </c>
      <c r="G33" s="88" t="s">
        <v>33</v>
      </c>
      <c r="H33" s="88" t="s">
        <v>34</v>
      </c>
      <c r="I33" s="88" t="s">
        <v>35</v>
      </c>
      <c r="J33" s="88" t="s">
        <v>36</v>
      </c>
      <c r="K33" s="88" t="s">
        <v>37</v>
      </c>
      <c r="L33" s="88" t="s">
        <v>38</v>
      </c>
      <c r="M33" s="88" t="s">
        <v>8</v>
      </c>
      <c r="N33" s="88" t="s">
        <v>39</v>
      </c>
      <c r="O33" s="88" t="s">
        <v>40</v>
      </c>
      <c r="P33" s="88" t="s">
        <v>41</v>
      </c>
      <c r="Q33" s="367" t="s">
        <v>59</v>
      </c>
      <c r="R33" s="368"/>
      <c r="S33" s="368"/>
      <c r="T33" s="368"/>
      <c r="U33" s="368"/>
      <c r="V33" s="369"/>
      <c r="W33" s="367" t="s">
        <v>60</v>
      </c>
      <c r="X33" s="368"/>
      <c r="Y33" s="368"/>
      <c r="Z33" s="369"/>
      <c r="AA33" s="367" t="s">
        <v>61</v>
      </c>
      <c r="AB33" s="368"/>
      <c r="AC33" s="368"/>
      <c r="AD33" s="370"/>
      <c r="AG33" s="87"/>
      <c r="AH33" s="87"/>
      <c r="AI33" s="87"/>
      <c r="AJ33" s="87"/>
      <c r="AK33" s="87"/>
      <c r="AL33" s="87"/>
      <c r="AM33" s="87"/>
      <c r="AN33" s="87"/>
      <c r="AO33" s="87"/>
    </row>
    <row r="34" spans="1:41" ht="59.25" customHeight="1" x14ac:dyDescent="0.3">
      <c r="A34" s="401" t="str">
        <f>A30</f>
        <v>6 - Acompañar el 100 por ciento  la implementación de las  Políticas Públicas de PPMYEG y PPASP y de los productos que la SDMujer es responsable</v>
      </c>
      <c r="B34" s="404">
        <v>0.2</v>
      </c>
      <c r="C34" s="90" t="s">
        <v>62</v>
      </c>
      <c r="D34" s="156">
        <v>1</v>
      </c>
      <c r="E34" s="156">
        <v>1</v>
      </c>
      <c r="F34" s="156">
        <v>1</v>
      </c>
      <c r="G34" s="156">
        <v>1</v>
      </c>
      <c r="H34" s="156">
        <v>1</v>
      </c>
      <c r="I34" s="156">
        <v>1</v>
      </c>
      <c r="J34" s="156">
        <v>1</v>
      </c>
      <c r="K34" s="156">
        <v>1</v>
      </c>
      <c r="L34" s="156">
        <v>1</v>
      </c>
      <c r="M34" s="156">
        <v>1</v>
      </c>
      <c r="N34" s="156">
        <v>1</v>
      </c>
      <c r="O34" s="156">
        <v>1</v>
      </c>
      <c r="P34" s="156">
        <v>1</v>
      </c>
      <c r="Q34" s="497" t="s">
        <v>528</v>
      </c>
      <c r="R34" s="498"/>
      <c r="S34" s="498"/>
      <c r="T34" s="498"/>
      <c r="U34" s="498"/>
      <c r="V34" s="499"/>
      <c r="W34" s="503" t="s">
        <v>125</v>
      </c>
      <c r="X34" s="504"/>
      <c r="Y34" s="504"/>
      <c r="Z34" s="505"/>
      <c r="AA34" s="625" t="s">
        <v>126</v>
      </c>
      <c r="AB34" s="626"/>
      <c r="AC34" s="626"/>
      <c r="AD34" s="627"/>
      <c r="AE34" s="50" t="s">
        <v>127</v>
      </c>
      <c r="AF34" s="50">
        <f>LEN(Q34)</f>
        <v>994</v>
      </c>
      <c r="AG34" s="87"/>
      <c r="AH34" s="87"/>
      <c r="AI34" s="87"/>
      <c r="AJ34" s="87"/>
      <c r="AK34" s="87"/>
      <c r="AL34" s="87"/>
      <c r="AM34" s="87"/>
      <c r="AN34" s="87"/>
      <c r="AO34" s="87"/>
    </row>
    <row r="35" spans="1:41" ht="69.75" customHeight="1" x14ac:dyDescent="0.3">
      <c r="A35" s="403"/>
      <c r="B35" s="406"/>
      <c r="C35" s="91" t="s">
        <v>65</v>
      </c>
      <c r="D35" s="235">
        <v>1</v>
      </c>
      <c r="E35" s="235">
        <v>1</v>
      </c>
      <c r="F35" s="235">
        <v>1</v>
      </c>
      <c r="G35" s="245">
        <v>1</v>
      </c>
      <c r="H35" s="245">
        <v>1</v>
      </c>
      <c r="I35" s="245">
        <v>1</v>
      </c>
      <c r="J35" s="251">
        <v>1</v>
      </c>
      <c r="K35" s="251">
        <v>1</v>
      </c>
      <c r="L35" s="93">
        <v>1</v>
      </c>
      <c r="M35" s="93">
        <v>1</v>
      </c>
      <c r="N35" s="93"/>
      <c r="O35" s="93"/>
      <c r="P35" s="157">
        <v>1</v>
      </c>
      <c r="Q35" s="500"/>
      <c r="R35" s="501"/>
      <c r="S35" s="501"/>
      <c r="T35" s="501"/>
      <c r="U35" s="501"/>
      <c r="V35" s="502"/>
      <c r="W35" s="506"/>
      <c r="X35" s="507"/>
      <c r="Y35" s="507"/>
      <c r="Z35" s="508"/>
      <c r="AA35" s="628"/>
      <c r="AB35" s="629"/>
      <c r="AC35" s="629"/>
      <c r="AD35" s="630"/>
      <c r="AE35" s="49"/>
      <c r="AG35" s="87"/>
      <c r="AH35" s="87"/>
      <c r="AI35" s="87"/>
      <c r="AJ35" s="87"/>
      <c r="AK35" s="87"/>
      <c r="AL35" s="87"/>
      <c r="AM35" s="87"/>
      <c r="AN35" s="87"/>
      <c r="AO35" s="87"/>
    </row>
    <row r="36" spans="1:41" ht="26.25" customHeight="1" x14ac:dyDescent="0.3">
      <c r="A36" s="305" t="s">
        <v>66</v>
      </c>
      <c r="B36" s="395" t="s">
        <v>67</v>
      </c>
      <c r="C36" s="397" t="s">
        <v>68</v>
      </c>
      <c r="D36" s="397"/>
      <c r="E36" s="397"/>
      <c r="F36" s="397"/>
      <c r="G36" s="397"/>
      <c r="H36" s="397"/>
      <c r="I36" s="397"/>
      <c r="J36" s="397"/>
      <c r="K36" s="397"/>
      <c r="L36" s="397"/>
      <c r="M36" s="397"/>
      <c r="N36" s="397"/>
      <c r="O36" s="397"/>
      <c r="P36" s="397"/>
      <c r="Q36" s="306" t="s">
        <v>69</v>
      </c>
      <c r="R36" s="398"/>
      <c r="S36" s="398"/>
      <c r="T36" s="398"/>
      <c r="U36" s="398"/>
      <c r="V36" s="398"/>
      <c r="W36" s="398"/>
      <c r="X36" s="398"/>
      <c r="Y36" s="398"/>
      <c r="Z36" s="398"/>
      <c r="AA36" s="398"/>
      <c r="AB36" s="398"/>
      <c r="AC36" s="398"/>
      <c r="AD36" s="399"/>
      <c r="AG36" s="87"/>
      <c r="AH36" s="87"/>
      <c r="AI36" s="87"/>
      <c r="AJ36" s="87"/>
      <c r="AK36" s="87"/>
      <c r="AL36" s="87"/>
      <c r="AM36" s="87"/>
      <c r="AN36" s="87"/>
      <c r="AO36" s="87"/>
    </row>
    <row r="37" spans="1:41" ht="26.25" customHeight="1" x14ac:dyDescent="0.3">
      <c r="A37" s="309"/>
      <c r="B37" s="396"/>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10" t="s">
        <v>84</v>
      </c>
      <c r="R37" s="386"/>
      <c r="S37" s="386"/>
      <c r="T37" s="386"/>
      <c r="U37" s="386"/>
      <c r="V37" s="386"/>
      <c r="W37" s="386"/>
      <c r="X37" s="386"/>
      <c r="Y37" s="386"/>
      <c r="Z37" s="386"/>
      <c r="AA37" s="386"/>
      <c r="AB37" s="386"/>
      <c r="AC37" s="386"/>
      <c r="AD37" s="400"/>
      <c r="AG37" s="94"/>
      <c r="AH37" s="94"/>
      <c r="AI37" s="94"/>
      <c r="AJ37" s="94"/>
      <c r="AK37" s="94"/>
      <c r="AL37" s="94"/>
      <c r="AM37" s="94"/>
      <c r="AN37" s="94"/>
      <c r="AO37" s="94"/>
    </row>
    <row r="38" spans="1:41" ht="36" customHeight="1" x14ac:dyDescent="0.3">
      <c r="A38" s="533" t="s">
        <v>128</v>
      </c>
      <c r="B38" s="617">
        <v>0.09</v>
      </c>
      <c r="C38" s="90" t="s">
        <v>62</v>
      </c>
      <c r="D38" s="192">
        <v>0.05</v>
      </c>
      <c r="E38" s="192">
        <v>0.08</v>
      </c>
      <c r="F38" s="192">
        <v>0.08</v>
      </c>
      <c r="G38" s="192">
        <v>0.09</v>
      </c>
      <c r="H38" s="192">
        <v>0.08</v>
      </c>
      <c r="I38" s="192">
        <v>0.08</v>
      </c>
      <c r="J38" s="192">
        <v>0.09</v>
      </c>
      <c r="K38" s="192">
        <v>0.1</v>
      </c>
      <c r="L38" s="192">
        <v>0.08</v>
      </c>
      <c r="M38" s="192">
        <v>0.08</v>
      </c>
      <c r="N38" s="192">
        <v>0.08</v>
      </c>
      <c r="O38" s="192">
        <v>0.11</v>
      </c>
      <c r="P38" s="96">
        <f t="shared" ref="P38:P43" si="0">SUM(D38:O38)</f>
        <v>0.99999999999999989</v>
      </c>
      <c r="Q38" s="619" t="s">
        <v>527</v>
      </c>
      <c r="R38" s="620"/>
      <c r="S38" s="620"/>
      <c r="T38" s="620"/>
      <c r="U38" s="620"/>
      <c r="V38" s="620"/>
      <c r="W38" s="620"/>
      <c r="X38" s="620"/>
      <c r="Y38" s="620"/>
      <c r="Z38" s="620"/>
      <c r="AA38" s="620"/>
      <c r="AB38" s="620"/>
      <c r="AC38" s="620"/>
      <c r="AD38" s="621"/>
      <c r="AE38" s="97"/>
      <c r="AF38" s="50">
        <f>LEN(Q38)</f>
        <v>1807</v>
      </c>
      <c r="AG38" s="98"/>
      <c r="AH38" s="98"/>
      <c r="AI38" s="98"/>
      <c r="AJ38" s="98"/>
      <c r="AK38" s="98"/>
      <c r="AL38" s="98"/>
      <c r="AM38" s="98"/>
      <c r="AN38" s="98"/>
      <c r="AO38" s="98"/>
    </row>
    <row r="39" spans="1:41" ht="36" customHeight="1" x14ac:dyDescent="0.3">
      <c r="A39" s="523"/>
      <c r="B39" s="618"/>
      <c r="C39" s="99" t="s">
        <v>65</v>
      </c>
      <c r="D39" s="100">
        <v>0.05</v>
      </c>
      <c r="E39" s="100">
        <v>0.08</v>
      </c>
      <c r="F39" s="100">
        <v>0.08</v>
      </c>
      <c r="G39" s="100">
        <v>0.09</v>
      </c>
      <c r="H39" s="100">
        <v>0.08</v>
      </c>
      <c r="I39" s="100">
        <v>0.08</v>
      </c>
      <c r="J39" s="100">
        <v>0.09</v>
      </c>
      <c r="K39" s="100">
        <v>0.1</v>
      </c>
      <c r="L39" s="100">
        <v>0.08</v>
      </c>
      <c r="M39" s="100">
        <v>0.08</v>
      </c>
      <c r="N39" s="100"/>
      <c r="O39" s="100"/>
      <c r="P39" s="101">
        <f t="shared" si="0"/>
        <v>0.80999999999999994</v>
      </c>
      <c r="Q39" s="440"/>
      <c r="R39" s="441"/>
      <c r="S39" s="441"/>
      <c r="T39" s="441"/>
      <c r="U39" s="441"/>
      <c r="V39" s="441"/>
      <c r="W39" s="441"/>
      <c r="X39" s="441"/>
      <c r="Y39" s="441"/>
      <c r="Z39" s="441"/>
      <c r="AA39" s="441"/>
      <c r="AB39" s="441"/>
      <c r="AC39" s="441"/>
      <c r="AD39" s="442"/>
      <c r="AE39" s="97"/>
    </row>
    <row r="40" spans="1:41" ht="36" customHeight="1" x14ac:dyDescent="0.3">
      <c r="A40" s="523" t="s">
        <v>129</v>
      </c>
      <c r="B40" s="617">
        <v>0.09</v>
      </c>
      <c r="C40" s="102" t="s">
        <v>62</v>
      </c>
      <c r="D40" s="192">
        <v>0.05</v>
      </c>
      <c r="E40" s="192">
        <v>0.08</v>
      </c>
      <c r="F40" s="192">
        <v>0.08</v>
      </c>
      <c r="G40" s="192">
        <v>0.09</v>
      </c>
      <c r="H40" s="192">
        <v>0.08</v>
      </c>
      <c r="I40" s="192">
        <v>0.08</v>
      </c>
      <c r="J40" s="192">
        <v>0.09</v>
      </c>
      <c r="K40" s="192">
        <v>0.1</v>
      </c>
      <c r="L40" s="192">
        <v>0.08</v>
      </c>
      <c r="M40" s="192">
        <v>0.08</v>
      </c>
      <c r="N40" s="192">
        <v>0.08</v>
      </c>
      <c r="O40" s="192">
        <v>0.11</v>
      </c>
      <c r="P40" s="101">
        <f t="shared" si="0"/>
        <v>0.99999999999999989</v>
      </c>
      <c r="Q40" s="619" t="s">
        <v>526</v>
      </c>
      <c r="R40" s="620"/>
      <c r="S40" s="620"/>
      <c r="T40" s="620"/>
      <c r="U40" s="620"/>
      <c r="V40" s="620"/>
      <c r="W40" s="620"/>
      <c r="X40" s="620"/>
      <c r="Y40" s="620"/>
      <c r="Z40" s="620"/>
      <c r="AA40" s="620"/>
      <c r="AB40" s="620"/>
      <c r="AC40" s="620"/>
      <c r="AD40" s="621"/>
      <c r="AE40" s="97"/>
      <c r="AF40" s="50">
        <f>LEN(Q40)</f>
        <v>1161</v>
      </c>
    </row>
    <row r="41" spans="1:41" ht="36" customHeight="1" x14ac:dyDescent="0.3">
      <c r="A41" s="523"/>
      <c r="B41" s="618"/>
      <c r="C41" s="99" t="s">
        <v>65</v>
      </c>
      <c r="D41" s="100">
        <v>0.05</v>
      </c>
      <c r="E41" s="100">
        <v>0.08</v>
      </c>
      <c r="F41" s="100">
        <v>0.08</v>
      </c>
      <c r="G41" s="100">
        <v>0.09</v>
      </c>
      <c r="H41" s="100">
        <v>0.08</v>
      </c>
      <c r="I41" s="100">
        <v>0.08</v>
      </c>
      <c r="J41" s="100">
        <v>0.09</v>
      </c>
      <c r="K41" s="100">
        <v>0.1</v>
      </c>
      <c r="L41" s="104">
        <v>0.08</v>
      </c>
      <c r="M41" s="104">
        <v>0.08</v>
      </c>
      <c r="N41" s="104"/>
      <c r="O41" s="104"/>
      <c r="P41" s="101">
        <f t="shared" si="0"/>
        <v>0.80999999999999994</v>
      </c>
      <c r="Q41" s="440"/>
      <c r="R41" s="441"/>
      <c r="S41" s="441"/>
      <c r="T41" s="441"/>
      <c r="U41" s="441"/>
      <c r="V41" s="441"/>
      <c r="W41" s="441"/>
      <c r="X41" s="441"/>
      <c r="Y41" s="441"/>
      <c r="Z41" s="441"/>
      <c r="AA41" s="441"/>
      <c r="AB41" s="441"/>
      <c r="AC41" s="441"/>
      <c r="AD41" s="442"/>
      <c r="AE41" s="97"/>
    </row>
    <row r="42" spans="1:41" ht="57.9" customHeight="1" x14ac:dyDescent="0.3">
      <c r="A42" s="523" t="s">
        <v>130</v>
      </c>
      <c r="B42" s="623">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619" t="s">
        <v>525</v>
      </c>
      <c r="R42" s="620"/>
      <c r="S42" s="620"/>
      <c r="T42" s="620"/>
      <c r="U42" s="620"/>
      <c r="V42" s="620"/>
      <c r="W42" s="620"/>
      <c r="X42" s="620"/>
      <c r="Y42" s="620"/>
      <c r="Z42" s="620"/>
      <c r="AA42" s="620"/>
      <c r="AB42" s="620"/>
      <c r="AC42" s="620"/>
      <c r="AD42" s="621"/>
      <c r="AE42" s="97"/>
      <c r="AF42" s="50">
        <f>LEN(Q42)</f>
        <v>1882</v>
      </c>
    </row>
    <row r="43" spans="1:41" ht="57.9" customHeight="1" thickBot="1" x14ac:dyDescent="0.35">
      <c r="A43" s="622"/>
      <c r="B43" s="624"/>
      <c r="C43" s="91" t="s">
        <v>65</v>
      </c>
      <c r="D43" s="105">
        <v>0.11</v>
      </c>
      <c r="E43" s="105">
        <v>7.0000000000000007E-2</v>
      </c>
      <c r="F43" s="105">
        <v>7.0000000000000007E-2</v>
      </c>
      <c r="G43" s="105">
        <v>0.11</v>
      </c>
      <c r="H43" s="105">
        <v>7.0000000000000007E-2</v>
      </c>
      <c r="I43" s="105">
        <v>7.0000000000000007E-2</v>
      </c>
      <c r="J43" s="105">
        <v>0.11</v>
      </c>
      <c r="K43" s="105">
        <v>7.0000000000000007E-2</v>
      </c>
      <c r="L43" s="106">
        <v>7.0000000000000007E-2</v>
      </c>
      <c r="M43" s="106">
        <v>0.11</v>
      </c>
      <c r="N43" s="106"/>
      <c r="O43" s="106"/>
      <c r="P43" s="107">
        <f t="shared" si="0"/>
        <v>0.86</v>
      </c>
      <c r="Q43" s="443"/>
      <c r="R43" s="444"/>
      <c r="S43" s="444"/>
      <c r="T43" s="444"/>
      <c r="U43" s="444"/>
      <c r="V43" s="444"/>
      <c r="W43" s="444"/>
      <c r="X43" s="444"/>
      <c r="Y43" s="444"/>
      <c r="Z43" s="444"/>
      <c r="AA43" s="444"/>
      <c r="AB43" s="444"/>
      <c r="AC43" s="444"/>
      <c r="AD43" s="445"/>
      <c r="AE43" s="97"/>
    </row>
    <row r="44" spans="1:41" x14ac:dyDescent="0.3">
      <c r="A44" s="50" t="s">
        <v>92</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3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60" zoomScaleNormal="60" workbookViewId="0">
      <pane xSplit="1" ySplit="2" topLeftCell="AN13" activePane="bottomRight" state="frozen"/>
      <selection pane="topRight"/>
      <selection pane="bottomLeft"/>
      <selection pane="bottomRight" activeCell="AW22" sqref="AW22"/>
    </sheetView>
  </sheetViews>
  <sheetFormatPr baseColWidth="10" defaultColWidth="10.6640625" defaultRowHeight="13.8" x14ac:dyDescent="0.3"/>
  <cols>
    <col min="1" max="1" width="7" style="113" customWidth="1"/>
    <col min="2" max="2" width="8.88671875" style="108" customWidth="1"/>
    <col min="3" max="3" width="9.44140625" style="108" customWidth="1"/>
    <col min="4" max="4" width="10.44140625" style="108" customWidth="1"/>
    <col min="5" max="5" width="6.109375" style="108" customWidth="1"/>
    <col min="6" max="6" width="9" style="108" customWidth="1"/>
    <col min="7" max="7" width="7" style="108" customWidth="1"/>
    <col min="8" max="8" width="15.44140625" style="108" customWidth="1"/>
    <col min="9" max="9" width="14.6640625" style="108" customWidth="1"/>
    <col min="10" max="11" width="29.33203125" style="108" customWidth="1"/>
    <col min="12" max="12" width="16.6640625" style="108" customWidth="1"/>
    <col min="13" max="14" width="15.33203125" style="108" customWidth="1"/>
    <col min="15" max="15" width="37.88671875" style="108" customWidth="1"/>
    <col min="16" max="16" width="7.5546875" style="108" customWidth="1"/>
    <col min="17" max="17" width="8.109375" style="108" customWidth="1"/>
    <col min="18" max="18" width="7.5546875" style="108" customWidth="1"/>
    <col min="19" max="19" width="7.33203125" style="108" customWidth="1"/>
    <col min="20" max="20" width="6.88671875" style="108" customWidth="1"/>
    <col min="21" max="21" width="17.44140625" style="108" customWidth="1"/>
    <col min="22" max="22" width="27.88671875" style="108" customWidth="1"/>
    <col min="23" max="42" width="5.6640625" style="108" customWidth="1"/>
    <col min="43" max="43" width="6" style="108" customWidth="1"/>
    <col min="44" max="46" width="5.6640625" style="108" customWidth="1"/>
    <col min="47" max="47" width="11.88671875" style="108" customWidth="1"/>
    <col min="48" max="48" width="16.109375" style="108" customWidth="1"/>
    <col min="49" max="49" width="115" style="108" customWidth="1"/>
    <col min="50" max="51" width="24.44140625" style="108" customWidth="1"/>
    <col min="52" max="16384" width="10.6640625" style="108"/>
  </cols>
  <sheetData>
    <row r="1" spans="1:51" ht="16.5" customHeight="1" x14ac:dyDescent="0.3">
      <c r="B1" s="637" t="s">
        <v>0</v>
      </c>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c r="AW1" s="639"/>
      <c r="AX1" s="326" t="s">
        <v>1</v>
      </c>
      <c r="AY1" s="327"/>
    </row>
    <row r="2" spans="1:51" ht="16.5" customHeight="1" x14ac:dyDescent="0.3">
      <c r="B2" s="631" t="s">
        <v>2</v>
      </c>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c r="AW2" s="633"/>
      <c r="AX2" s="332" t="s">
        <v>3</v>
      </c>
      <c r="AY2" s="333"/>
    </row>
    <row r="3" spans="1:51" ht="15" customHeight="1" x14ac:dyDescent="0.3">
      <c r="B3" s="634" t="s">
        <v>131</v>
      </c>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c r="AT3" s="635"/>
      <c r="AU3" s="635"/>
      <c r="AV3" s="635"/>
      <c r="AW3" s="636"/>
      <c r="AX3" s="332" t="s">
        <v>5</v>
      </c>
      <c r="AY3" s="333"/>
    </row>
    <row r="4" spans="1:51" ht="16.5" customHeight="1" x14ac:dyDescent="0.3">
      <c r="B4" s="637"/>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9"/>
      <c r="AX4" s="640" t="s">
        <v>132</v>
      </c>
      <c r="AY4" s="640"/>
    </row>
    <row r="5" spans="1:51" ht="15" customHeight="1" x14ac:dyDescent="0.3">
      <c r="B5" s="641" t="s">
        <v>133</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3"/>
      <c r="AI5" s="644" t="s">
        <v>13</v>
      </c>
      <c r="AJ5" s="645"/>
      <c r="AK5" s="645"/>
      <c r="AL5" s="645"/>
      <c r="AM5" s="645"/>
      <c r="AN5" s="645"/>
      <c r="AO5" s="645"/>
      <c r="AP5" s="645"/>
      <c r="AQ5" s="645"/>
      <c r="AR5" s="645"/>
      <c r="AS5" s="645"/>
      <c r="AT5" s="645"/>
      <c r="AU5" s="645"/>
      <c r="AV5" s="646"/>
      <c r="AW5" s="653" t="s">
        <v>134</v>
      </c>
      <c r="AX5" s="653" t="s">
        <v>135</v>
      </c>
      <c r="AY5" s="653" t="s">
        <v>136</v>
      </c>
    </row>
    <row r="6" spans="1:51" ht="15" customHeight="1" x14ac:dyDescent="0.3">
      <c r="B6" s="656" t="s">
        <v>9</v>
      </c>
      <c r="C6" s="656"/>
      <c r="D6" s="656"/>
      <c r="E6" s="657">
        <v>44718</v>
      </c>
      <c r="F6" s="658"/>
      <c r="G6" s="656" t="s">
        <v>10</v>
      </c>
      <c r="H6" s="656"/>
      <c r="I6" s="659" t="s">
        <v>11</v>
      </c>
      <c r="J6" s="659"/>
      <c r="K6" s="194"/>
      <c r="L6" s="644"/>
      <c r="M6" s="645"/>
      <c r="N6" s="645"/>
      <c r="O6" s="645"/>
      <c r="P6" s="645"/>
      <c r="Q6" s="645"/>
      <c r="R6" s="645"/>
      <c r="S6" s="645"/>
      <c r="T6" s="645"/>
      <c r="U6" s="645"/>
      <c r="V6" s="645"/>
      <c r="W6" s="195"/>
      <c r="X6" s="195"/>
      <c r="Y6" s="195"/>
      <c r="Z6" s="195"/>
      <c r="AA6" s="195"/>
      <c r="AB6" s="195"/>
      <c r="AC6" s="195"/>
      <c r="AD6" s="195"/>
      <c r="AE6" s="195"/>
      <c r="AF6" s="195"/>
      <c r="AG6" s="195"/>
      <c r="AH6" s="196"/>
      <c r="AI6" s="647"/>
      <c r="AJ6" s="648"/>
      <c r="AK6" s="648"/>
      <c r="AL6" s="648"/>
      <c r="AM6" s="648"/>
      <c r="AN6" s="648"/>
      <c r="AO6" s="648"/>
      <c r="AP6" s="648"/>
      <c r="AQ6" s="648"/>
      <c r="AR6" s="648"/>
      <c r="AS6" s="648"/>
      <c r="AT6" s="648"/>
      <c r="AU6" s="648"/>
      <c r="AV6" s="649"/>
      <c r="AW6" s="654"/>
      <c r="AX6" s="654"/>
      <c r="AY6" s="654"/>
    </row>
    <row r="7" spans="1:51" ht="15" customHeight="1" x14ac:dyDescent="0.3">
      <c r="B7" s="656"/>
      <c r="C7" s="656"/>
      <c r="D7" s="656"/>
      <c r="E7" s="658"/>
      <c r="F7" s="658"/>
      <c r="G7" s="656"/>
      <c r="H7" s="656"/>
      <c r="I7" s="659" t="s">
        <v>12</v>
      </c>
      <c r="J7" s="659"/>
      <c r="K7" s="194" t="s">
        <v>14</v>
      </c>
      <c r="L7" s="647"/>
      <c r="M7" s="648"/>
      <c r="N7" s="648"/>
      <c r="O7" s="648"/>
      <c r="P7" s="648"/>
      <c r="Q7" s="648"/>
      <c r="R7" s="648"/>
      <c r="S7" s="648"/>
      <c r="T7" s="648"/>
      <c r="U7" s="648"/>
      <c r="V7" s="648"/>
      <c r="W7" s="197"/>
      <c r="X7" s="197"/>
      <c r="Y7" s="197"/>
      <c r="Z7" s="197"/>
      <c r="AA7" s="197"/>
      <c r="AB7" s="197"/>
      <c r="AC7" s="197"/>
      <c r="AD7" s="197"/>
      <c r="AE7" s="197"/>
      <c r="AF7" s="197"/>
      <c r="AG7" s="197"/>
      <c r="AH7" s="198"/>
      <c r="AI7" s="647"/>
      <c r="AJ7" s="648"/>
      <c r="AK7" s="648"/>
      <c r="AL7" s="648"/>
      <c r="AM7" s="648"/>
      <c r="AN7" s="648"/>
      <c r="AO7" s="648"/>
      <c r="AP7" s="648"/>
      <c r="AQ7" s="648"/>
      <c r="AR7" s="648"/>
      <c r="AS7" s="648"/>
      <c r="AT7" s="648"/>
      <c r="AU7" s="648"/>
      <c r="AV7" s="649"/>
      <c r="AW7" s="654"/>
      <c r="AX7" s="654"/>
      <c r="AY7" s="654"/>
    </row>
    <row r="8" spans="1:51" ht="15" customHeight="1" x14ac:dyDescent="0.3">
      <c r="B8" s="656"/>
      <c r="C8" s="656"/>
      <c r="D8" s="656"/>
      <c r="E8" s="658"/>
      <c r="F8" s="658"/>
      <c r="G8" s="656"/>
      <c r="H8" s="656"/>
      <c r="I8" s="659" t="s">
        <v>13</v>
      </c>
      <c r="J8" s="659"/>
      <c r="K8" s="194"/>
      <c r="L8" s="650"/>
      <c r="M8" s="651"/>
      <c r="N8" s="651"/>
      <c r="O8" s="651"/>
      <c r="P8" s="651"/>
      <c r="Q8" s="651"/>
      <c r="R8" s="651"/>
      <c r="S8" s="651"/>
      <c r="T8" s="651"/>
      <c r="U8" s="651"/>
      <c r="V8" s="651"/>
      <c r="W8" s="199"/>
      <c r="X8" s="199"/>
      <c r="Y8" s="199"/>
      <c r="Z8" s="199"/>
      <c r="AA8" s="199"/>
      <c r="AB8" s="199"/>
      <c r="AC8" s="199"/>
      <c r="AD8" s="199"/>
      <c r="AE8" s="199"/>
      <c r="AF8" s="199"/>
      <c r="AG8" s="199"/>
      <c r="AH8" s="200"/>
      <c r="AI8" s="647"/>
      <c r="AJ8" s="648"/>
      <c r="AK8" s="648"/>
      <c r="AL8" s="648"/>
      <c r="AM8" s="648"/>
      <c r="AN8" s="648"/>
      <c r="AO8" s="648"/>
      <c r="AP8" s="648"/>
      <c r="AQ8" s="648"/>
      <c r="AR8" s="648"/>
      <c r="AS8" s="648"/>
      <c r="AT8" s="648"/>
      <c r="AU8" s="648"/>
      <c r="AV8" s="649"/>
      <c r="AW8" s="654"/>
      <c r="AX8" s="654"/>
      <c r="AY8" s="654"/>
    </row>
    <row r="9" spans="1:51" ht="32.1" customHeight="1" x14ac:dyDescent="0.3">
      <c r="B9" s="660" t="s">
        <v>137</v>
      </c>
      <c r="C9" s="661"/>
      <c r="D9" s="662"/>
      <c r="E9" s="663" t="s">
        <v>138</v>
      </c>
      <c r="F9" s="664"/>
      <c r="G9" s="664"/>
      <c r="H9" s="664"/>
      <c r="I9" s="664"/>
      <c r="J9" s="664"/>
      <c r="K9" s="664"/>
      <c r="L9" s="665"/>
      <c r="M9" s="665"/>
      <c r="N9" s="665"/>
      <c r="O9" s="665"/>
      <c r="P9" s="665"/>
      <c r="Q9" s="665"/>
      <c r="R9" s="665"/>
      <c r="S9" s="665"/>
      <c r="T9" s="665"/>
      <c r="U9" s="665"/>
      <c r="V9" s="665"/>
      <c r="W9" s="665"/>
      <c r="X9" s="665"/>
      <c r="Y9" s="665"/>
      <c r="Z9" s="665"/>
      <c r="AA9" s="665"/>
      <c r="AB9" s="665"/>
      <c r="AC9" s="665"/>
      <c r="AD9" s="665"/>
      <c r="AE9" s="665"/>
      <c r="AF9" s="665"/>
      <c r="AG9" s="665"/>
      <c r="AH9" s="666"/>
      <c r="AI9" s="647"/>
      <c r="AJ9" s="648"/>
      <c r="AK9" s="648"/>
      <c r="AL9" s="648"/>
      <c r="AM9" s="648"/>
      <c r="AN9" s="648"/>
      <c r="AO9" s="648"/>
      <c r="AP9" s="648"/>
      <c r="AQ9" s="648"/>
      <c r="AR9" s="648"/>
      <c r="AS9" s="648"/>
      <c r="AT9" s="648"/>
      <c r="AU9" s="648"/>
      <c r="AV9" s="649"/>
      <c r="AW9" s="654"/>
      <c r="AX9" s="654"/>
      <c r="AY9" s="654"/>
    </row>
    <row r="10" spans="1:51" ht="24.9" customHeight="1" x14ac:dyDescent="0.3">
      <c r="B10" s="667" t="s">
        <v>139</v>
      </c>
      <c r="C10" s="668"/>
      <c r="D10" s="669"/>
      <c r="E10" s="670" t="s">
        <v>140</v>
      </c>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6"/>
      <c r="AI10" s="650"/>
      <c r="AJ10" s="651"/>
      <c r="AK10" s="651"/>
      <c r="AL10" s="651"/>
      <c r="AM10" s="651"/>
      <c r="AN10" s="651"/>
      <c r="AO10" s="651"/>
      <c r="AP10" s="651"/>
      <c r="AQ10" s="651"/>
      <c r="AR10" s="651"/>
      <c r="AS10" s="651"/>
      <c r="AT10" s="651"/>
      <c r="AU10" s="651"/>
      <c r="AV10" s="652"/>
      <c r="AW10" s="654"/>
      <c r="AX10" s="654"/>
      <c r="AY10" s="654"/>
    </row>
    <row r="11" spans="1:51" ht="35.1" customHeight="1" x14ac:dyDescent="0.3">
      <c r="B11" s="674" t="s">
        <v>141</v>
      </c>
      <c r="C11" s="676"/>
      <c r="D11" s="676"/>
      <c r="E11" s="676"/>
      <c r="F11" s="676"/>
      <c r="G11" s="675"/>
      <c r="H11" s="674" t="s">
        <v>142</v>
      </c>
      <c r="I11" s="675"/>
      <c r="J11" s="653" t="s">
        <v>143</v>
      </c>
      <c r="K11" s="653" t="s">
        <v>144</v>
      </c>
      <c r="L11" s="653" t="s">
        <v>145</v>
      </c>
      <c r="M11" s="653" t="s">
        <v>146</v>
      </c>
      <c r="N11" s="653" t="s">
        <v>147</v>
      </c>
      <c r="O11" s="653" t="s">
        <v>148</v>
      </c>
      <c r="P11" s="674" t="s">
        <v>149</v>
      </c>
      <c r="Q11" s="676"/>
      <c r="R11" s="676"/>
      <c r="S11" s="676"/>
      <c r="T11" s="675"/>
      <c r="U11" s="653" t="s">
        <v>150</v>
      </c>
      <c r="V11" s="653" t="s">
        <v>151</v>
      </c>
      <c r="W11" s="641" t="s">
        <v>152</v>
      </c>
      <c r="X11" s="642"/>
      <c r="Y11" s="642"/>
      <c r="Z11" s="642"/>
      <c r="AA11" s="642"/>
      <c r="AB11" s="642"/>
      <c r="AC11" s="642"/>
      <c r="AD11" s="642"/>
      <c r="AE11" s="642"/>
      <c r="AF11" s="642"/>
      <c r="AG11" s="642"/>
      <c r="AH11" s="643"/>
      <c r="AI11" s="641" t="s">
        <v>153</v>
      </c>
      <c r="AJ11" s="642"/>
      <c r="AK11" s="642"/>
      <c r="AL11" s="642"/>
      <c r="AM11" s="642"/>
      <c r="AN11" s="642"/>
      <c r="AO11" s="642"/>
      <c r="AP11" s="642"/>
      <c r="AQ11" s="642"/>
      <c r="AR11" s="642"/>
      <c r="AS11" s="642"/>
      <c r="AT11" s="643"/>
      <c r="AU11" s="674" t="s">
        <v>41</v>
      </c>
      <c r="AV11" s="675"/>
      <c r="AW11" s="654"/>
      <c r="AX11" s="654"/>
      <c r="AY11" s="654"/>
    </row>
    <row r="12" spans="1:51" ht="38.1" customHeight="1" x14ac:dyDescent="0.3">
      <c r="B12" s="201" t="s">
        <v>154</v>
      </c>
      <c r="C12" s="201" t="s">
        <v>155</v>
      </c>
      <c r="D12" s="201" t="s">
        <v>156</v>
      </c>
      <c r="E12" s="201" t="s">
        <v>157</v>
      </c>
      <c r="F12" s="201" t="s">
        <v>158</v>
      </c>
      <c r="G12" s="201" t="s">
        <v>159</v>
      </c>
      <c r="H12" s="201" t="s">
        <v>160</v>
      </c>
      <c r="I12" s="201" t="s">
        <v>161</v>
      </c>
      <c r="J12" s="655"/>
      <c r="K12" s="655"/>
      <c r="L12" s="655"/>
      <c r="M12" s="655"/>
      <c r="N12" s="655"/>
      <c r="O12" s="655"/>
      <c r="P12" s="201">
        <v>2020</v>
      </c>
      <c r="Q12" s="201">
        <v>2021</v>
      </c>
      <c r="R12" s="201">
        <v>2022</v>
      </c>
      <c r="S12" s="201">
        <v>2023</v>
      </c>
      <c r="T12" s="201">
        <v>2024</v>
      </c>
      <c r="U12" s="655"/>
      <c r="V12" s="655"/>
      <c r="W12" s="111" t="s">
        <v>30</v>
      </c>
      <c r="X12" s="111" t="s">
        <v>31</v>
      </c>
      <c r="Y12" s="111" t="s">
        <v>32</v>
      </c>
      <c r="Z12" s="111" t="s">
        <v>33</v>
      </c>
      <c r="AA12" s="111" t="s">
        <v>34</v>
      </c>
      <c r="AB12" s="111" t="s">
        <v>35</v>
      </c>
      <c r="AC12" s="111" t="s">
        <v>36</v>
      </c>
      <c r="AD12" s="111" t="s">
        <v>37</v>
      </c>
      <c r="AE12" s="111" t="s">
        <v>38</v>
      </c>
      <c r="AF12" s="111" t="s">
        <v>8</v>
      </c>
      <c r="AG12" s="111" t="s">
        <v>39</v>
      </c>
      <c r="AH12" s="111" t="s">
        <v>40</v>
      </c>
      <c r="AI12" s="111" t="s">
        <v>30</v>
      </c>
      <c r="AJ12" s="111" t="s">
        <v>31</v>
      </c>
      <c r="AK12" s="111" t="s">
        <v>32</v>
      </c>
      <c r="AL12" s="111" t="s">
        <v>33</v>
      </c>
      <c r="AM12" s="111" t="s">
        <v>34</v>
      </c>
      <c r="AN12" s="111" t="s">
        <v>35</v>
      </c>
      <c r="AO12" s="111" t="s">
        <v>36</v>
      </c>
      <c r="AP12" s="111" t="s">
        <v>37</v>
      </c>
      <c r="AQ12" s="111" t="s">
        <v>38</v>
      </c>
      <c r="AR12" s="111" t="s">
        <v>8</v>
      </c>
      <c r="AS12" s="111" t="s">
        <v>39</v>
      </c>
      <c r="AT12" s="111" t="s">
        <v>40</v>
      </c>
      <c r="AU12" s="201" t="s">
        <v>162</v>
      </c>
      <c r="AV12" s="201" t="s">
        <v>163</v>
      </c>
      <c r="AW12" s="655"/>
      <c r="AX12" s="655"/>
      <c r="AY12" s="655"/>
    </row>
    <row r="13" spans="1:51" s="205" customFormat="1" ht="161.25" customHeight="1" x14ac:dyDescent="0.3">
      <c r="A13" s="230">
        <v>1</v>
      </c>
      <c r="B13" s="109">
        <v>38</v>
      </c>
      <c r="C13" s="109"/>
      <c r="D13" s="109"/>
      <c r="E13" s="109"/>
      <c r="F13" s="109"/>
      <c r="G13" s="109"/>
      <c r="H13" s="109"/>
      <c r="I13" s="109" t="s">
        <v>52</v>
      </c>
      <c r="J13" s="129" t="s">
        <v>164</v>
      </c>
      <c r="K13" s="129" t="s">
        <v>165</v>
      </c>
      <c r="L13" s="109" t="s">
        <v>166</v>
      </c>
      <c r="M13" s="109">
        <v>1</v>
      </c>
      <c r="N13" s="109" t="s">
        <v>167</v>
      </c>
      <c r="O13" s="208" t="s">
        <v>168</v>
      </c>
      <c r="P13" s="202">
        <v>1</v>
      </c>
      <c r="Q13" s="202">
        <v>1</v>
      </c>
      <c r="R13" s="202">
        <v>1</v>
      </c>
      <c r="S13" s="202">
        <v>1</v>
      </c>
      <c r="T13" s="202">
        <v>1</v>
      </c>
      <c r="U13" s="202" t="s">
        <v>169</v>
      </c>
      <c r="V13" s="220" t="s">
        <v>170</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v>0.1</v>
      </c>
      <c r="AQ13" s="131">
        <v>0.1</v>
      </c>
      <c r="AR13" s="131">
        <v>0.1</v>
      </c>
      <c r="AS13" s="131"/>
      <c r="AT13" s="131"/>
      <c r="AU13" s="131">
        <f>SUM(AI13:AT13)</f>
        <v>0.79999999999999993</v>
      </c>
      <c r="AV13" s="203">
        <f>AU13/R13</f>
        <v>0.79999999999999993</v>
      </c>
      <c r="AW13" s="264" t="s">
        <v>529</v>
      </c>
      <c r="AX13" s="204" t="s">
        <v>171</v>
      </c>
      <c r="AY13" s="236" t="s">
        <v>171</v>
      </c>
    </row>
    <row r="14" spans="1:51" s="205" customFormat="1" ht="409.5" customHeight="1" x14ac:dyDescent="0.3">
      <c r="A14" s="256">
        <v>2</v>
      </c>
      <c r="B14" s="258">
        <v>39</v>
      </c>
      <c r="C14" s="254"/>
      <c r="D14" s="254"/>
      <c r="E14" s="254"/>
      <c r="F14" s="254"/>
      <c r="G14" s="254"/>
      <c r="H14" s="254"/>
      <c r="I14" s="258" t="s">
        <v>52</v>
      </c>
      <c r="J14" s="258" t="s">
        <v>172</v>
      </c>
      <c r="K14" s="258" t="s">
        <v>173</v>
      </c>
      <c r="L14" s="258" t="s">
        <v>166</v>
      </c>
      <c r="M14" s="254">
        <v>1</v>
      </c>
      <c r="N14" s="258" t="s">
        <v>174</v>
      </c>
      <c r="O14" s="259" t="s">
        <v>175</v>
      </c>
      <c r="P14" s="257">
        <v>1</v>
      </c>
      <c r="Q14" s="257">
        <v>1</v>
      </c>
      <c r="R14" s="257">
        <v>1</v>
      </c>
      <c r="S14" s="257">
        <v>1</v>
      </c>
      <c r="T14" s="257">
        <v>1</v>
      </c>
      <c r="U14" s="258" t="s">
        <v>169</v>
      </c>
      <c r="V14" s="258" t="s">
        <v>176</v>
      </c>
      <c r="W14" s="258">
        <v>0.05</v>
      </c>
      <c r="X14" s="258">
        <v>0.05</v>
      </c>
      <c r="Y14" s="258">
        <v>0.05</v>
      </c>
      <c r="Z14" s="258">
        <v>0.1</v>
      </c>
      <c r="AA14" s="258">
        <v>0.1</v>
      </c>
      <c r="AB14" s="258">
        <v>0.1</v>
      </c>
      <c r="AC14" s="258">
        <v>0.1</v>
      </c>
      <c r="AD14" s="258">
        <v>0.1</v>
      </c>
      <c r="AE14" s="258">
        <v>0.1</v>
      </c>
      <c r="AF14" s="258">
        <v>0.1</v>
      </c>
      <c r="AG14" s="258">
        <v>0.1</v>
      </c>
      <c r="AH14" s="258">
        <v>0.05</v>
      </c>
      <c r="AI14" s="258">
        <v>0.05</v>
      </c>
      <c r="AJ14" s="258">
        <v>0.05</v>
      </c>
      <c r="AK14" s="258">
        <v>0.05</v>
      </c>
      <c r="AL14" s="258">
        <v>0.1</v>
      </c>
      <c r="AM14" s="258">
        <v>0.1</v>
      </c>
      <c r="AN14" s="258">
        <v>0.1</v>
      </c>
      <c r="AO14" s="258">
        <v>0.1</v>
      </c>
      <c r="AP14" s="258">
        <v>0.1</v>
      </c>
      <c r="AQ14" s="258">
        <v>0.1</v>
      </c>
      <c r="AR14" s="258">
        <v>0.1</v>
      </c>
      <c r="AS14" s="258"/>
      <c r="AT14" s="258"/>
      <c r="AU14" s="258">
        <f>SUM(AI14:AT14)</f>
        <v>0.84999999999999987</v>
      </c>
      <c r="AV14" s="260">
        <f>AU14/R14</f>
        <v>0.84999999999999987</v>
      </c>
      <c r="AW14" s="265" t="s">
        <v>530</v>
      </c>
      <c r="AX14" s="255" t="s">
        <v>171</v>
      </c>
      <c r="AY14" s="254" t="s">
        <v>171</v>
      </c>
    </row>
    <row r="15" spans="1:51" s="211" customFormat="1" ht="132.9" customHeight="1" x14ac:dyDescent="0.3">
      <c r="A15" s="231">
        <v>3</v>
      </c>
      <c r="B15" s="207">
        <v>38</v>
      </c>
      <c r="C15" s="207"/>
      <c r="D15" s="207"/>
      <c r="E15" s="207"/>
      <c r="F15" s="207"/>
      <c r="G15" s="207"/>
      <c r="H15" s="208" t="s">
        <v>177</v>
      </c>
      <c r="I15" s="109" t="s">
        <v>52</v>
      </c>
      <c r="J15" s="209" t="s">
        <v>178</v>
      </c>
      <c r="K15" s="209" t="s">
        <v>179</v>
      </c>
      <c r="L15" s="208"/>
      <c r="M15" s="208" t="s">
        <v>52</v>
      </c>
      <c r="N15" s="208" t="s">
        <v>180</v>
      </c>
      <c r="O15" s="208" t="s">
        <v>181</v>
      </c>
      <c r="P15" s="210">
        <v>0</v>
      </c>
      <c r="Q15" s="210">
        <v>0</v>
      </c>
      <c r="R15" s="210">
        <v>4</v>
      </c>
      <c r="S15" s="210">
        <v>0</v>
      </c>
      <c r="T15" s="210">
        <v>0</v>
      </c>
      <c r="U15" s="207" t="s">
        <v>182</v>
      </c>
      <c r="V15" s="207" t="s">
        <v>183</v>
      </c>
      <c r="W15" s="207">
        <v>0</v>
      </c>
      <c r="X15" s="207">
        <v>0</v>
      </c>
      <c r="Y15" s="207">
        <v>0</v>
      </c>
      <c r="Z15" s="207">
        <v>0</v>
      </c>
      <c r="AA15" s="207">
        <v>0</v>
      </c>
      <c r="AB15" s="207">
        <v>0</v>
      </c>
      <c r="AC15" s="207">
        <v>2</v>
      </c>
      <c r="AD15" s="207">
        <v>0</v>
      </c>
      <c r="AE15" s="207">
        <v>0</v>
      </c>
      <c r="AF15" s="207">
        <v>0</v>
      </c>
      <c r="AG15" s="207">
        <v>0</v>
      </c>
      <c r="AH15" s="207">
        <v>2</v>
      </c>
      <c r="AI15" s="210">
        <v>0</v>
      </c>
      <c r="AJ15" s="210">
        <v>0</v>
      </c>
      <c r="AK15" s="210">
        <v>0</v>
      </c>
      <c r="AL15" s="210">
        <v>0</v>
      </c>
      <c r="AM15" s="210">
        <v>0</v>
      </c>
      <c r="AN15" s="210">
        <v>1</v>
      </c>
      <c r="AO15" s="210">
        <v>0</v>
      </c>
      <c r="AP15" s="210">
        <v>0</v>
      </c>
      <c r="AQ15" s="210">
        <v>1</v>
      </c>
      <c r="AR15" s="210">
        <v>0</v>
      </c>
      <c r="AS15" s="210"/>
      <c r="AT15" s="210"/>
      <c r="AU15" s="131">
        <f>SUM(AI15:AT15)</f>
        <v>2</v>
      </c>
      <c r="AV15" s="203">
        <f>AU15/R15</f>
        <v>0.5</v>
      </c>
      <c r="AW15" s="219" t="s">
        <v>184</v>
      </c>
      <c r="AX15" s="255" t="s">
        <v>171</v>
      </c>
      <c r="AY15" s="254" t="s">
        <v>171</v>
      </c>
    </row>
    <row r="16" spans="1:51" s="211" customFormat="1" ht="120.9" customHeight="1" x14ac:dyDescent="0.3">
      <c r="A16" s="231">
        <v>4</v>
      </c>
      <c r="B16" s="207">
        <v>38</v>
      </c>
      <c r="C16" s="207"/>
      <c r="D16" s="207"/>
      <c r="E16" s="207"/>
      <c r="F16" s="207"/>
      <c r="G16" s="207"/>
      <c r="H16" s="208" t="s">
        <v>177</v>
      </c>
      <c r="I16" s="109" t="s">
        <v>52</v>
      </c>
      <c r="J16" s="209" t="s">
        <v>185</v>
      </c>
      <c r="K16" s="209" t="s">
        <v>186</v>
      </c>
      <c r="L16" s="208"/>
      <c r="M16" s="208" t="s">
        <v>52</v>
      </c>
      <c r="N16" s="208" t="s">
        <v>180</v>
      </c>
      <c r="O16" s="208" t="s">
        <v>187</v>
      </c>
      <c r="P16" s="210">
        <v>0</v>
      </c>
      <c r="Q16" s="210">
        <v>0</v>
      </c>
      <c r="R16" s="210">
        <v>4</v>
      </c>
      <c r="S16" s="210">
        <v>0</v>
      </c>
      <c r="T16" s="210">
        <v>0</v>
      </c>
      <c r="U16" s="207" t="s">
        <v>182</v>
      </c>
      <c r="V16" s="207" t="s">
        <v>183</v>
      </c>
      <c r="W16" s="207">
        <v>0</v>
      </c>
      <c r="X16" s="207">
        <v>0</v>
      </c>
      <c r="Y16" s="207">
        <v>0</v>
      </c>
      <c r="Z16" s="207">
        <v>0</v>
      </c>
      <c r="AA16" s="207">
        <v>0</v>
      </c>
      <c r="AB16" s="207">
        <v>0</v>
      </c>
      <c r="AC16" s="207">
        <v>2</v>
      </c>
      <c r="AD16" s="207">
        <v>0</v>
      </c>
      <c r="AE16" s="207">
        <v>0</v>
      </c>
      <c r="AF16" s="207">
        <v>0</v>
      </c>
      <c r="AG16" s="207">
        <v>0</v>
      </c>
      <c r="AH16" s="207">
        <v>2</v>
      </c>
      <c r="AI16" s="210">
        <v>0</v>
      </c>
      <c r="AJ16" s="210">
        <v>0</v>
      </c>
      <c r="AK16" s="210">
        <v>0</v>
      </c>
      <c r="AL16" s="210">
        <v>0</v>
      </c>
      <c r="AM16" s="210">
        <v>0</v>
      </c>
      <c r="AN16" s="210">
        <v>1</v>
      </c>
      <c r="AO16" s="210">
        <v>0</v>
      </c>
      <c r="AP16" s="210">
        <v>0</v>
      </c>
      <c r="AQ16" s="210">
        <v>1</v>
      </c>
      <c r="AR16" s="210">
        <v>0</v>
      </c>
      <c r="AS16" s="210"/>
      <c r="AT16" s="210"/>
      <c r="AU16" s="131">
        <f t="shared" ref="AU16:AU22" si="0">SUM(AI16:AT16)</f>
        <v>2</v>
      </c>
      <c r="AV16" s="203">
        <f t="shared" ref="AV16:AV22" si="1">AU16/R16</f>
        <v>0.5</v>
      </c>
      <c r="AW16" s="219" t="s">
        <v>188</v>
      </c>
      <c r="AX16" s="255" t="s">
        <v>171</v>
      </c>
      <c r="AY16" s="254" t="s">
        <v>171</v>
      </c>
    </row>
    <row r="17" spans="1:52" ht="123.75" customHeight="1" x14ac:dyDescent="0.25">
      <c r="A17" s="232">
        <v>5</v>
      </c>
      <c r="B17" s="194">
        <v>39</v>
      </c>
      <c r="C17" s="194"/>
      <c r="D17" s="194"/>
      <c r="E17" s="194"/>
      <c r="F17" s="194"/>
      <c r="G17" s="194"/>
      <c r="H17" s="208" t="s">
        <v>189</v>
      </c>
      <c r="I17" s="109" t="s">
        <v>52</v>
      </c>
      <c r="J17" s="209" t="s">
        <v>190</v>
      </c>
      <c r="K17" s="209" t="s">
        <v>191</v>
      </c>
      <c r="L17" s="208"/>
      <c r="M17" s="208" t="s">
        <v>52</v>
      </c>
      <c r="N17" s="208" t="s">
        <v>192</v>
      </c>
      <c r="O17" s="208" t="s">
        <v>193</v>
      </c>
      <c r="P17" s="216">
        <v>0</v>
      </c>
      <c r="Q17" s="216">
        <v>0</v>
      </c>
      <c r="R17" s="216">
        <v>1</v>
      </c>
      <c r="S17" s="219">
        <v>0</v>
      </c>
      <c r="T17" s="219">
        <v>0</v>
      </c>
      <c r="U17" s="208" t="s">
        <v>169</v>
      </c>
      <c r="V17" s="209" t="s">
        <v>194</v>
      </c>
      <c r="W17" s="226">
        <v>0.05</v>
      </c>
      <c r="X17" s="226">
        <v>0.09</v>
      </c>
      <c r="Y17" s="226">
        <v>0.09</v>
      </c>
      <c r="Z17" s="226">
        <v>0.09</v>
      </c>
      <c r="AA17" s="226">
        <v>0.09</v>
      </c>
      <c r="AB17" s="226">
        <v>0.09</v>
      </c>
      <c r="AC17" s="226">
        <v>0.09</v>
      </c>
      <c r="AD17" s="226">
        <v>0.09</v>
      </c>
      <c r="AE17" s="226">
        <v>0.09</v>
      </c>
      <c r="AF17" s="226">
        <v>0.09</v>
      </c>
      <c r="AG17" s="226">
        <v>0.09</v>
      </c>
      <c r="AH17" s="226">
        <v>0.05</v>
      </c>
      <c r="AI17" s="226">
        <v>0.05</v>
      </c>
      <c r="AJ17" s="239">
        <v>0.09</v>
      </c>
      <c r="AK17" s="239">
        <v>0.09</v>
      </c>
      <c r="AL17" s="239">
        <v>0.09</v>
      </c>
      <c r="AM17" s="238">
        <v>0.09</v>
      </c>
      <c r="AN17" s="226">
        <v>0.09</v>
      </c>
      <c r="AO17" s="226">
        <v>0.09</v>
      </c>
      <c r="AP17" s="226">
        <v>0.09</v>
      </c>
      <c r="AQ17" s="226">
        <v>0.09</v>
      </c>
      <c r="AR17" s="226">
        <v>0.09</v>
      </c>
      <c r="AS17" s="243" t="s">
        <v>195</v>
      </c>
      <c r="AT17" s="243" t="s">
        <v>195</v>
      </c>
      <c r="AU17" s="131">
        <f t="shared" si="0"/>
        <v>0.85999999999999988</v>
      </c>
      <c r="AV17" s="244">
        <f>SUM(AI17:AT17)</f>
        <v>0.85999999999999988</v>
      </c>
      <c r="AW17" s="266" t="s">
        <v>531</v>
      </c>
      <c r="AX17" s="206" t="s">
        <v>171</v>
      </c>
      <c r="AY17" s="206" t="s">
        <v>171</v>
      </c>
      <c r="AZ17" s="224"/>
    </row>
    <row r="18" spans="1:52" ht="124.2" x14ac:dyDescent="0.3">
      <c r="A18" s="232">
        <v>6</v>
      </c>
      <c r="B18" s="194">
        <v>39</v>
      </c>
      <c r="C18" s="194"/>
      <c r="D18" s="194"/>
      <c r="E18" s="194"/>
      <c r="F18" s="194"/>
      <c r="G18" s="194"/>
      <c r="H18" s="208" t="s">
        <v>189</v>
      </c>
      <c r="I18" s="109" t="s">
        <v>52</v>
      </c>
      <c r="J18" s="209" t="s">
        <v>196</v>
      </c>
      <c r="K18" s="209" t="s">
        <v>197</v>
      </c>
      <c r="L18" s="208"/>
      <c r="M18" s="208" t="s">
        <v>52</v>
      </c>
      <c r="N18" s="208" t="s">
        <v>192</v>
      </c>
      <c r="O18" s="208" t="s">
        <v>198</v>
      </c>
      <c r="P18" s="216">
        <v>0</v>
      </c>
      <c r="Q18" s="216">
        <v>1</v>
      </c>
      <c r="R18" s="216">
        <v>1</v>
      </c>
      <c r="S18" s="219">
        <v>0</v>
      </c>
      <c r="T18" s="219">
        <v>0</v>
      </c>
      <c r="U18" s="208" t="s">
        <v>169</v>
      </c>
      <c r="V18" s="209" t="s">
        <v>199</v>
      </c>
      <c r="W18" s="226">
        <v>0.05</v>
      </c>
      <c r="X18" s="226">
        <v>0.11</v>
      </c>
      <c r="Y18" s="226">
        <v>0.11</v>
      </c>
      <c r="Z18" s="226">
        <v>0.11</v>
      </c>
      <c r="AA18" s="226">
        <v>0.11</v>
      </c>
      <c r="AB18" s="226">
        <v>0.11</v>
      </c>
      <c r="AC18" s="226">
        <v>0.1</v>
      </c>
      <c r="AD18" s="226">
        <v>0.06</v>
      </c>
      <c r="AE18" s="226">
        <v>0.06</v>
      </c>
      <c r="AF18" s="226">
        <v>0.06</v>
      </c>
      <c r="AG18" s="226">
        <v>0.06</v>
      </c>
      <c r="AH18" s="226">
        <v>0.06</v>
      </c>
      <c r="AI18" s="226">
        <v>0.05</v>
      </c>
      <c r="AJ18" s="238">
        <v>0.11</v>
      </c>
      <c r="AK18" s="239">
        <v>0.11</v>
      </c>
      <c r="AL18" s="239">
        <v>0.11</v>
      </c>
      <c r="AM18" s="238">
        <v>0.11</v>
      </c>
      <c r="AN18" s="226">
        <v>0.11</v>
      </c>
      <c r="AO18" s="226">
        <v>0.1</v>
      </c>
      <c r="AP18" s="250">
        <v>0.06</v>
      </c>
      <c r="AQ18" s="226">
        <v>0.06</v>
      </c>
      <c r="AR18" s="226">
        <v>0.06</v>
      </c>
      <c r="AS18" s="243" t="s">
        <v>195</v>
      </c>
      <c r="AT18" s="243" t="s">
        <v>195</v>
      </c>
      <c r="AU18" s="131">
        <f t="shared" si="0"/>
        <v>0.88000000000000012</v>
      </c>
      <c r="AV18" s="244">
        <f>SUM(AI18:AT18)</f>
        <v>0.88000000000000012</v>
      </c>
      <c r="AW18" s="209" t="s">
        <v>532</v>
      </c>
      <c r="AX18" s="206" t="s">
        <v>171</v>
      </c>
      <c r="AY18" s="206" t="s">
        <v>171</v>
      </c>
      <c r="AZ18" s="224"/>
    </row>
    <row r="19" spans="1:52" ht="110.4" x14ac:dyDescent="0.3">
      <c r="A19" s="232">
        <v>7</v>
      </c>
      <c r="B19" s="194">
        <v>39</v>
      </c>
      <c r="C19" s="194"/>
      <c r="D19" s="194"/>
      <c r="E19" s="194"/>
      <c r="F19" s="194"/>
      <c r="G19" s="194"/>
      <c r="H19" s="208" t="s">
        <v>189</v>
      </c>
      <c r="I19" s="109" t="s">
        <v>52</v>
      </c>
      <c r="J19" s="209" t="s">
        <v>200</v>
      </c>
      <c r="K19" s="209" t="s">
        <v>201</v>
      </c>
      <c r="L19" s="208"/>
      <c r="M19" s="208" t="s">
        <v>52</v>
      </c>
      <c r="N19" s="208" t="s">
        <v>192</v>
      </c>
      <c r="O19" s="208" t="s">
        <v>202</v>
      </c>
      <c r="P19" s="216">
        <v>0</v>
      </c>
      <c r="Q19" s="216">
        <v>0</v>
      </c>
      <c r="R19" s="219">
        <v>1</v>
      </c>
      <c r="S19" s="219">
        <v>0</v>
      </c>
      <c r="T19" s="219">
        <v>0</v>
      </c>
      <c r="U19" s="208" t="s">
        <v>169</v>
      </c>
      <c r="V19" s="209" t="s">
        <v>203</v>
      </c>
      <c r="W19" s="226">
        <v>0.02</v>
      </c>
      <c r="X19" s="226">
        <v>0.05</v>
      </c>
      <c r="Y19" s="226">
        <v>0.1</v>
      </c>
      <c r="Z19" s="226">
        <v>0.1</v>
      </c>
      <c r="AA19" s="226">
        <v>0.1</v>
      </c>
      <c r="AB19" s="226">
        <v>0.1</v>
      </c>
      <c r="AC19" s="226">
        <v>0.1</v>
      </c>
      <c r="AD19" s="226">
        <v>0.1</v>
      </c>
      <c r="AE19" s="226">
        <v>0.1</v>
      </c>
      <c r="AF19" s="226">
        <v>0.1</v>
      </c>
      <c r="AG19" s="226">
        <v>0.1</v>
      </c>
      <c r="AH19" s="226">
        <v>0.03</v>
      </c>
      <c r="AI19" s="226">
        <v>0.02</v>
      </c>
      <c r="AJ19" s="239">
        <v>0.05</v>
      </c>
      <c r="AK19" s="239">
        <v>0.1</v>
      </c>
      <c r="AL19" s="239">
        <v>0.1</v>
      </c>
      <c r="AM19" s="238">
        <v>0.1</v>
      </c>
      <c r="AN19" s="226">
        <v>0.1</v>
      </c>
      <c r="AO19" s="226">
        <v>0.1</v>
      </c>
      <c r="AP19" s="226">
        <v>0.1</v>
      </c>
      <c r="AQ19" s="226">
        <v>0.1</v>
      </c>
      <c r="AR19" s="226">
        <v>0.1</v>
      </c>
      <c r="AS19" s="243" t="s">
        <v>195</v>
      </c>
      <c r="AT19" s="243" t="s">
        <v>195</v>
      </c>
      <c r="AU19" s="131">
        <f t="shared" si="0"/>
        <v>0.86999999999999988</v>
      </c>
      <c r="AV19" s="244">
        <f>SUM(AI19:AT19)</f>
        <v>0.86999999999999988</v>
      </c>
      <c r="AW19" s="209" t="s">
        <v>533</v>
      </c>
      <c r="AX19" s="206" t="s">
        <v>171</v>
      </c>
      <c r="AY19" s="206" t="s">
        <v>171</v>
      </c>
      <c r="AZ19" s="224"/>
    </row>
    <row r="20" spans="1:52" ht="203.1" customHeight="1" x14ac:dyDescent="0.3">
      <c r="A20" s="232">
        <v>8</v>
      </c>
      <c r="B20" s="194">
        <v>39</v>
      </c>
      <c r="C20" s="194"/>
      <c r="D20" s="194"/>
      <c r="E20" s="194"/>
      <c r="F20" s="194"/>
      <c r="G20" s="194"/>
      <c r="H20" s="208" t="s">
        <v>189</v>
      </c>
      <c r="I20" s="109" t="s">
        <v>52</v>
      </c>
      <c r="J20" s="209" t="s">
        <v>204</v>
      </c>
      <c r="K20" s="209" t="s">
        <v>205</v>
      </c>
      <c r="L20" s="194"/>
      <c r="M20" s="208" t="s">
        <v>52</v>
      </c>
      <c r="N20" s="208" t="s">
        <v>192</v>
      </c>
      <c r="O20" s="208" t="s">
        <v>206</v>
      </c>
      <c r="P20" s="212">
        <v>0</v>
      </c>
      <c r="Q20" s="212">
        <v>0</v>
      </c>
      <c r="R20" s="212">
        <v>1</v>
      </c>
      <c r="S20" s="225">
        <v>0</v>
      </c>
      <c r="T20" s="225">
        <v>0</v>
      </c>
      <c r="U20" s="194" t="s">
        <v>207</v>
      </c>
      <c r="V20" s="209" t="s">
        <v>208</v>
      </c>
      <c r="W20" s="227">
        <v>0</v>
      </c>
      <c r="X20" s="227">
        <v>0</v>
      </c>
      <c r="Y20" s="227">
        <v>0.25</v>
      </c>
      <c r="Z20" s="227">
        <v>0</v>
      </c>
      <c r="AA20" s="227">
        <v>0</v>
      </c>
      <c r="AB20" s="227">
        <v>0.25</v>
      </c>
      <c r="AC20" s="227">
        <v>0</v>
      </c>
      <c r="AD20" s="227">
        <v>0</v>
      </c>
      <c r="AE20" s="227">
        <v>0.25</v>
      </c>
      <c r="AF20" s="227">
        <v>0</v>
      </c>
      <c r="AG20" s="227">
        <v>0</v>
      </c>
      <c r="AH20" s="227">
        <v>0.25</v>
      </c>
      <c r="AI20" s="240">
        <v>0</v>
      </c>
      <c r="AJ20" s="240">
        <v>0</v>
      </c>
      <c r="AK20" s="240">
        <v>0.25</v>
      </c>
      <c r="AL20" s="240">
        <v>0</v>
      </c>
      <c r="AM20" s="240">
        <v>0</v>
      </c>
      <c r="AN20" s="240">
        <v>0.25</v>
      </c>
      <c r="AO20" s="240">
        <v>0</v>
      </c>
      <c r="AP20" s="240">
        <v>0</v>
      </c>
      <c r="AQ20" s="240">
        <v>0.25</v>
      </c>
      <c r="AR20" s="240">
        <v>0</v>
      </c>
      <c r="AS20" s="110"/>
      <c r="AT20" s="110"/>
      <c r="AU20" s="131">
        <f t="shared" si="0"/>
        <v>0.75</v>
      </c>
      <c r="AV20" s="203">
        <f t="shared" si="1"/>
        <v>0.75</v>
      </c>
      <c r="AW20" s="216" t="s">
        <v>534</v>
      </c>
      <c r="AX20" s="212" t="s">
        <v>171</v>
      </c>
      <c r="AY20" s="110" t="s">
        <v>171</v>
      </c>
      <c r="AZ20" s="224"/>
    </row>
    <row r="21" spans="1:52" ht="179.25" customHeight="1" x14ac:dyDescent="0.3">
      <c r="A21" s="232">
        <v>9</v>
      </c>
      <c r="B21" s="194">
        <v>39</v>
      </c>
      <c r="C21" s="194"/>
      <c r="D21" s="194"/>
      <c r="E21" s="194"/>
      <c r="F21" s="194"/>
      <c r="G21" s="194"/>
      <c r="H21" s="208" t="s">
        <v>189</v>
      </c>
      <c r="I21" s="109" t="s">
        <v>52</v>
      </c>
      <c r="J21" s="217" t="s">
        <v>209</v>
      </c>
      <c r="K21" s="209" t="s">
        <v>210</v>
      </c>
      <c r="L21" s="194"/>
      <c r="M21" s="208" t="s">
        <v>52</v>
      </c>
      <c r="N21" s="194" t="s">
        <v>211</v>
      </c>
      <c r="O21" s="208" t="s">
        <v>212</v>
      </c>
      <c r="P21" s="110">
        <v>0</v>
      </c>
      <c r="Q21" s="110">
        <v>0</v>
      </c>
      <c r="R21" s="110">
        <v>3</v>
      </c>
      <c r="S21" s="110">
        <v>0</v>
      </c>
      <c r="T21" s="110">
        <v>0</v>
      </c>
      <c r="U21" s="208" t="s">
        <v>182</v>
      </c>
      <c r="V21" s="209" t="s">
        <v>213</v>
      </c>
      <c r="W21" s="194">
        <v>0</v>
      </c>
      <c r="X21" s="194">
        <v>0</v>
      </c>
      <c r="Y21" s="194">
        <v>0</v>
      </c>
      <c r="Z21" s="194">
        <v>1</v>
      </c>
      <c r="AA21" s="194">
        <v>0</v>
      </c>
      <c r="AB21" s="194">
        <v>0</v>
      </c>
      <c r="AC21" s="194">
        <v>1</v>
      </c>
      <c r="AD21" s="194">
        <v>0</v>
      </c>
      <c r="AE21" s="194">
        <v>0</v>
      </c>
      <c r="AF21" s="194">
        <v>0</v>
      </c>
      <c r="AG21" s="194">
        <v>0</v>
      </c>
      <c r="AH21" s="194">
        <v>1</v>
      </c>
      <c r="AI21" s="110">
        <v>0</v>
      </c>
      <c r="AJ21" s="110">
        <v>0</v>
      </c>
      <c r="AK21" s="110">
        <v>0</v>
      </c>
      <c r="AL21" s="110">
        <v>0</v>
      </c>
      <c r="AM21" s="110">
        <v>1</v>
      </c>
      <c r="AN21" s="110">
        <v>0</v>
      </c>
      <c r="AO21" s="110">
        <v>0</v>
      </c>
      <c r="AP21" s="110">
        <v>1</v>
      </c>
      <c r="AQ21" s="110">
        <v>0</v>
      </c>
      <c r="AR21" s="110">
        <v>0</v>
      </c>
      <c r="AS21" s="110"/>
      <c r="AT21" s="110"/>
      <c r="AU21" s="131">
        <f t="shared" si="0"/>
        <v>2</v>
      </c>
      <c r="AV21" s="203">
        <f t="shared" si="1"/>
        <v>0.66666666666666663</v>
      </c>
      <c r="AW21" s="267" t="s">
        <v>535</v>
      </c>
      <c r="AX21" s="212" t="s">
        <v>171</v>
      </c>
      <c r="AY21" s="110" t="s">
        <v>171</v>
      </c>
      <c r="AZ21" s="224"/>
    </row>
    <row r="22" spans="1:52" ht="409.5" customHeight="1" x14ac:dyDescent="0.3">
      <c r="A22" s="232">
        <v>10</v>
      </c>
      <c r="B22" s="194">
        <v>39</v>
      </c>
      <c r="C22" s="194"/>
      <c r="D22" s="194"/>
      <c r="E22" s="194"/>
      <c r="F22" s="194"/>
      <c r="G22" s="194"/>
      <c r="H22" s="208" t="s">
        <v>189</v>
      </c>
      <c r="I22" s="109" t="s">
        <v>52</v>
      </c>
      <c r="J22" s="209" t="s">
        <v>214</v>
      </c>
      <c r="K22" s="209" t="s">
        <v>215</v>
      </c>
      <c r="L22" s="194"/>
      <c r="M22" s="208" t="s">
        <v>52</v>
      </c>
      <c r="N22" s="194" t="s">
        <v>211</v>
      </c>
      <c r="O22" s="208" t="s">
        <v>216</v>
      </c>
      <c r="P22" s="110">
        <v>0</v>
      </c>
      <c r="Q22" s="110">
        <v>0</v>
      </c>
      <c r="R22" s="110">
        <v>12</v>
      </c>
      <c r="S22" s="110">
        <v>0</v>
      </c>
      <c r="T22" s="110">
        <v>0</v>
      </c>
      <c r="U22" s="194" t="s">
        <v>169</v>
      </c>
      <c r="V22" s="209" t="s">
        <v>217</v>
      </c>
      <c r="W22" s="194">
        <v>1</v>
      </c>
      <c r="X22" s="194">
        <v>1</v>
      </c>
      <c r="Y22" s="194">
        <v>1</v>
      </c>
      <c r="Z22" s="194">
        <v>1</v>
      </c>
      <c r="AA22" s="194">
        <v>1</v>
      </c>
      <c r="AB22" s="194">
        <v>1</v>
      </c>
      <c r="AC22" s="194">
        <v>1</v>
      </c>
      <c r="AD22" s="194">
        <v>1</v>
      </c>
      <c r="AE22" s="194">
        <v>1</v>
      </c>
      <c r="AF22" s="194">
        <v>1</v>
      </c>
      <c r="AG22" s="194">
        <v>1</v>
      </c>
      <c r="AH22" s="194">
        <v>1</v>
      </c>
      <c r="AI22" s="110">
        <v>1</v>
      </c>
      <c r="AJ22" s="110">
        <v>1</v>
      </c>
      <c r="AK22" s="110">
        <v>1</v>
      </c>
      <c r="AL22" s="110">
        <v>1</v>
      </c>
      <c r="AM22" s="110">
        <v>1</v>
      </c>
      <c r="AN22" s="110">
        <v>1</v>
      </c>
      <c r="AO22" s="110">
        <v>1</v>
      </c>
      <c r="AP22" s="110">
        <v>1</v>
      </c>
      <c r="AQ22" s="110">
        <v>1</v>
      </c>
      <c r="AR22" s="110">
        <v>1</v>
      </c>
      <c r="AS22" s="110"/>
      <c r="AT22" s="110"/>
      <c r="AU22" s="131">
        <f t="shared" si="0"/>
        <v>10</v>
      </c>
      <c r="AV22" s="203">
        <f t="shared" si="1"/>
        <v>0.83333333333333337</v>
      </c>
      <c r="AW22" s="268" t="s">
        <v>536</v>
      </c>
      <c r="AX22" s="212" t="s">
        <v>171</v>
      </c>
      <c r="AY22" s="110" t="s">
        <v>171</v>
      </c>
    </row>
    <row r="23" spans="1:52" x14ac:dyDescent="0.3">
      <c r="B23" s="686"/>
      <c r="C23" s="687"/>
      <c r="D23" s="687"/>
      <c r="E23" s="687"/>
      <c r="F23" s="687"/>
      <c r="G23" s="687"/>
      <c r="H23" s="687"/>
      <c r="I23" s="687"/>
      <c r="J23" s="687"/>
      <c r="K23" s="687"/>
      <c r="L23" s="687"/>
      <c r="M23" s="687"/>
      <c r="N23" s="687"/>
      <c r="O23" s="687"/>
      <c r="P23" s="687"/>
      <c r="Q23" s="687"/>
      <c r="R23" s="687"/>
      <c r="S23" s="687"/>
      <c r="T23" s="687"/>
      <c r="U23" s="687"/>
      <c r="V23" s="687"/>
      <c r="W23" s="687"/>
      <c r="X23" s="687"/>
      <c r="Y23" s="687"/>
      <c r="Z23" s="687"/>
      <c r="AA23" s="687"/>
      <c r="AB23" s="687"/>
      <c r="AC23" s="687"/>
      <c r="AD23" s="687"/>
      <c r="AE23" s="687"/>
      <c r="AF23" s="687"/>
      <c r="AG23" s="687"/>
      <c r="AH23" s="687"/>
      <c r="AI23" s="687"/>
      <c r="AJ23" s="687"/>
      <c r="AK23" s="687"/>
      <c r="AL23" s="687"/>
      <c r="AM23" s="687"/>
      <c r="AN23" s="687"/>
      <c r="AO23" s="687"/>
      <c r="AP23" s="687"/>
      <c r="AQ23" s="687"/>
      <c r="AR23" s="687"/>
      <c r="AS23" s="687"/>
      <c r="AT23" s="687"/>
      <c r="AU23" s="687"/>
      <c r="AV23" s="687"/>
      <c r="AW23" s="687"/>
      <c r="AX23" s="687"/>
      <c r="AY23" s="688"/>
    </row>
    <row r="24" spans="1:52" ht="27" customHeight="1" x14ac:dyDescent="0.3">
      <c r="B24" s="689" t="s">
        <v>218</v>
      </c>
      <c r="C24" s="690"/>
      <c r="D24" s="691"/>
      <c r="E24" s="671" t="s">
        <v>219</v>
      </c>
      <c r="F24" s="672"/>
      <c r="G24" s="672"/>
      <c r="H24" s="672"/>
      <c r="I24" s="672"/>
      <c r="J24" s="673"/>
      <c r="K24" s="677" t="s">
        <v>220</v>
      </c>
      <c r="L24" s="678"/>
      <c r="M24" s="678"/>
      <c r="N24" s="678"/>
      <c r="O24" s="678"/>
      <c r="P24" s="679"/>
      <c r="Q24" s="671" t="s">
        <v>219</v>
      </c>
      <c r="R24" s="672"/>
      <c r="S24" s="672"/>
      <c r="T24" s="672"/>
      <c r="U24" s="672"/>
      <c r="V24" s="673"/>
      <c r="W24" s="671" t="s">
        <v>219</v>
      </c>
      <c r="X24" s="672"/>
      <c r="Y24" s="672"/>
      <c r="Z24" s="672"/>
      <c r="AA24" s="672"/>
      <c r="AB24" s="672"/>
      <c r="AC24" s="672"/>
      <c r="AD24" s="673"/>
      <c r="AE24" s="671" t="s">
        <v>219</v>
      </c>
      <c r="AF24" s="672"/>
      <c r="AG24" s="672"/>
      <c r="AH24" s="672"/>
      <c r="AI24" s="672"/>
      <c r="AJ24" s="672"/>
      <c r="AK24" s="672"/>
      <c r="AL24" s="672"/>
      <c r="AM24" s="672"/>
      <c r="AN24" s="672"/>
      <c r="AO24" s="672"/>
      <c r="AP24" s="673"/>
      <c r="AQ24" s="677" t="s">
        <v>221</v>
      </c>
      <c r="AR24" s="678"/>
      <c r="AS24" s="678"/>
      <c r="AT24" s="679"/>
      <c r="AU24" s="671" t="s">
        <v>222</v>
      </c>
      <c r="AV24" s="672"/>
      <c r="AW24" s="672"/>
      <c r="AX24" s="672"/>
      <c r="AY24" s="673"/>
    </row>
    <row r="25" spans="1:52" x14ac:dyDescent="0.3">
      <c r="B25" s="692"/>
      <c r="C25" s="693"/>
      <c r="D25" s="694"/>
      <c r="E25" s="671" t="s">
        <v>223</v>
      </c>
      <c r="F25" s="672"/>
      <c r="G25" s="672"/>
      <c r="H25" s="672"/>
      <c r="I25" s="672"/>
      <c r="J25" s="673"/>
      <c r="K25" s="680"/>
      <c r="L25" s="681"/>
      <c r="M25" s="681"/>
      <c r="N25" s="681"/>
      <c r="O25" s="681"/>
      <c r="P25" s="682"/>
      <c r="Q25" s="671" t="s">
        <v>224</v>
      </c>
      <c r="R25" s="672"/>
      <c r="S25" s="672"/>
      <c r="T25" s="672"/>
      <c r="U25" s="672"/>
      <c r="V25" s="673"/>
      <c r="W25" s="671" t="s">
        <v>225</v>
      </c>
      <c r="X25" s="672"/>
      <c r="Y25" s="672"/>
      <c r="Z25" s="672"/>
      <c r="AA25" s="672"/>
      <c r="AB25" s="672"/>
      <c r="AC25" s="672"/>
      <c r="AD25" s="673"/>
      <c r="AE25" s="671" t="s">
        <v>226</v>
      </c>
      <c r="AF25" s="672"/>
      <c r="AG25" s="672"/>
      <c r="AH25" s="672"/>
      <c r="AI25" s="672"/>
      <c r="AJ25" s="672"/>
      <c r="AK25" s="672"/>
      <c r="AL25" s="672"/>
      <c r="AM25" s="672"/>
      <c r="AN25" s="672"/>
      <c r="AO25" s="672"/>
      <c r="AP25" s="673"/>
      <c r="AQ25" s="680"/>
      <c r="AR25" s="681"/>
      <c r="AS25" s="681"/>
      <c r="AT25" s="682"/>
      <c r="AU25" s="671" t="s">
        <v>227</v>
      </c>
      <c r="AV25" s="672"/>
      <c r="AW25" s="672"/>
      <c r="AX25" s="672"/>
      <c r="AY25" s="673"/>
    </row>
    <row r="26" spans="1:52" ht="30" customHeight="1" x14ac:dyDescent="0.3">
      <c r="B26" s="695"/>
      <c r="C26" s="696"/>
      <c r="D26" s="697"/>
      <c r="E26" s="671" t="s">
        <v>228</v>
      </c>
      <c r="F26" s="672"/>
      <c r="G26" s="672"/>
      <c r="H26" s="672"/>
      <c r="I26" s="672"/>
      <c r="J26" s="673"/>
      <c r="K26" s="683"/>
      <c r="L26" s="684"/>
      <c r="M26" s="684"/>
      <c r="N26" s="684"/>
      <c r="O26" s="684"/>
      <c r="P26" s="685"/>
      <c r="Q26" s="671" t="s">
        <v>229</v>
      </c>
      <c r="R26" s="672"/>
      <c r="S26" s="672"/>
      <c r="T26" s="672"/>
      <c r="U26" s="672"/>
      <c r="V26" s="673"/>
      <c r="W26" s="671" t="s">
        <v>230</v>
      </c>
      <c r="X26" s="672"/>
      <c r="Y26" s="672"/>
      <c r="Z26" s="672"/>
      <c r="AA26" s="672"/>
      <c r="AB26" s="672"/>
      <c r="AC26" s="672"/>
      <c r="AD26" s="673"/>
      <c r="AE26" s="671" t="s">
        <v>231</v>
      </c>
      <c r="AF26" s="672"/>
      <c r="AG26" s="672"/>
      <c r="AH26" s="672"/>
      <c r="AI26" s="672"/>
      <c r="AJ26" s="672"/>
      <c r="AK26" s="672"/>
      <c r="AL26" s="672"/>
      <c r="AM26" s="672"/>
      <c r="AN26" s="672"/>
      <c r="AO26" s="672"/>
      <c r="AP26" s="673"/>
      <c r="AQ26" s="683"/>
      <c r="AR26" s="684"/>
      <c r="AS26" s="684"/>
      <c r="AT26" s="685"/>
      <c r="AU26" s="671" t="s">
        <v>232</v>
      </c>
      <c r="AV26" s="672"/>
      <c r="AW26" s="672"/>
      <c r="AX26" s="672"/>
      <c r="AY26" s="673"/>
    </row>
  </sheetData>
  <mergeCells count="56">
    <mergeCell ref="B11:G11"/>
    <mergeCell ref="E25:J25"/>
    <mergeCell ref="Q25:V25"/>
    <mergeCell ref="W25:AD25"/>
    <mergeCell ref="AE25:AP25"/>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W11:AH11"/>
    <mergeCell ref="H11:I11"/>
    <mergeCell ref="J11:J12"/>
    <mergeCell ref="K11:K12"/>
    <mergeCell ref="L11:L12"/>
    <mergeCell ref="N11:N12"/>
    <mergeCell ref="O11:O12"/>
    <mergeCell ref="P11:T11"/>
    <mergeCell ref="U11:U12"/>
    <mergeCell ref="V11:V12"/>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AX1:AY1"/>
    <mergeCell ref="B2:AW2"/>
    <mergeCell ref="AX2:AY2"/>
    <mergeCell ref="B3:AW4"/>
    <mergeCell ref="AX3:AY3"/>
    <mergeCell ref="AX4:AY4"/>
    <mergeCell ref="B1:AW1"/>
  </mergeCells>
  <pageMargins left="0.7" right="0.7" top="0.75" bottom="0.75" header="0.3" footer="0.3"/>
  <pageSetup paperSize="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33203125" style="108" customWidth="1"/>
    <col min="28" max="31" width="8.109375" style="108" customWidth="1"/>
    <col min="32" max="32" width="9.44140625" style="108" customWidth="1"/>
    <col min="33" max="33" width="8.109375" style="108" customWidth="1"/>
    <col min="34" max="38" width="7.6640625" style="108" customWidth="1"/>
    <col min="39" max="39" width="11.33203125" style="108" customWidth="1"/>
    <col min="40" max="40" width="2.33203125" style="108" customWidth="1"/>
    <col min="41" max="41" width="19.5546875" style="108" customWidth="1"/>
    <col min="42" max="67" width="11.33203125" style="108" customWidth="1"/>
    <col min="68" max="79" width="8.6640625" style="108" customWidth="1"/>
    <col min="80" max="16384" width="19.5546875" style="108"/>
  </cols>
  <sheetData>
    <row r="1" spans="1:79" ht="16.5" customHeight="1" x14ac:dyDescent="0.3">
      <c r="A1" s="709" t="s">
        <v>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09"/>
      <c r="AO1" s="709"/>
      <c r="AP1" s="709"/>
      <c r="AQ1" s="709"/>
      <c r="AR1" s="709"/>
      <c r="AS1" s="709"/>
      <c r="AT1" s="709"/>
      <c r="AU1" s="709"/>
      <c r="AV1" s="709"/>
      <c r="AW1" s="709"/>
      <c r="AX1" s="709"/>
      <c r="AY1" s="709"/>
      <c r="AZ1" s="709"/>
      <c r="BA1" s="709"/>
      <c r="BB1" s="709"/>
      <c r="BC1" s="709"/>
      <c r="BD1" s="709"/>
      <c r="BE1" s="709"/>
      <c r="BF1" s="709"/>
      <c r="BG1" s="709"/>
      <c r="BH1" s="709"/>
      <c r="BI1" s="709"/>
      <c r="BJ1" s="709"/>
      <c r="BK1" s="709"/>
      <c r="BL1" s="709"/>
      <c r="BM1" s="709"/>
      <c r="BN1" s="709"/>
      <c r="BO1" s="709"/>
      <c r="BP1" s="709"/>
      <c r="BQ1" s="709"/>
      <c r="BR1" s="709"/>
      <c r="BS1" s="709"/>
      <c r="BT1" s="709"/>
      <c r="BU1" s="709"/>
      <c r="BV1" s="709"/>
      <c r="BW1" s="709"/>
      <c r="BX1" s="709"/>
      <c r="BY1" s="710" t="s">
        <v>1</v>
      </c>
      <c r="BZ1" s="710"/>
      <c r="CA1" s="710"/>
    </row>
    <row r="2" spans="1:79" ht="16.5" customHeight="1" x14ac:dyDescent="0.3">
      <c r="A2" s="709" t="s">
        <v>2</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c r="AS2" s="709"/>
      <c r="AT2" s="709"/>
      <c r="AU2" s="709"/>
      <c r="AV2" s="709"/>
      <c r="AW2" s="709"/>
      <c r="AX2" s="709"/>
      <c r="AY2" s="709"/>
      <c r="AZ2" s="709"/>
      <c r="BA2" s="709"/>
      <c r="BB2" s="709"/>
      <c r="BC2" s="709"/>
      <c r="BD2" s="709"/>
      <c r="BE2" s="709"/>
      <c r="BF2" s="709"/>
      <c r="BG2" s="709"/>
      <c r="BH2" s="709"/>
      <c r="BI2" s="709"/>
      <c r="BJ2" s="709"/>
      <c r="BK2" s="709"/>
      <c r="BL2" s="709"/>
      <c r="BM2" s="709"/>
      <c r="BN2" s="709"/>
      <c r="BO2" s="709"/>
      <c r="BP2" s="709"/>
      <c r="BQ2" s="709"/>
      <c r="BR2" s="709"/>
      <c r="BS2" s="709"/>
      <c r="BT2" s="709"/>
      <c r="BU2" s="709"/>
      <c r="BV2" s="709"/>
      <c r="BW2" s="709"/>
      <c r="BX2" s="709"/>
      <c r="BY2" s="710" t="s">
        <v>3</v>
      </c>
      <c r="BZ2" s="710"/>
      <c r="CA2" s="710"/>
    </row>
    <row r="3" spans="1:79" ht="26.25" customHeight="1" x14ac:dyDescent="0.3">
      <c r="A3" s="709" t="s">
        <v>233</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c r="AS3" s="709"/>
      <c r="AT3" s="709"/>
      <c r="AU3" s="709"/>
      <c r="AV3" s="709"/>
      <c r="AW3" s="709"/>
      <c r="AX3" s="709"/>
      <c r="AY3" s="709"/>
      <c r="AZ3" s="709"/>
      <c r="BA3" s="709"/>
      <c r="BB3" s="709"/>
      <c r="BC3" s="709"/>
      <c r="BD3" s="709"/>
      <c r="BE3" s="709"/>
      <c r="BF3" s="709"/>
      <c r="BG3" s="709"/>
      <c r="BH3" s="709"/>
      <c r="BI3" s="709"/>
      <c r="BJ3" s="709"/>
      <c r="BK3" s="709"/>
      <c r="BL3" s="709"/>
      <c r="BM3" s="709"/>
      <c r="BN3" s="709"/>
      <c r="BO3" s="709"/>
      <c r="BP3" s="709"/>
      <c r="BQ3" s="709"/>
      <c r="BR3" s="709"/>
      <c r="BS3" s="709"/>
      <c r="BT3" s="709"/>
      <c r="BU3" s="709"/>
      <c r="BV3" s="709"/>
      <c r="BW3" s="709"/>
      <c r="BX3" s="709"/>
      <c r="BY3" s="710" t="s">
        <v>5</v>
      </c>
      <c r="BZ3" s="710"/>
      <c r="CA3" s="710"/>
    </row>
    <row r="4" spans="1:79" ht="16.5" customHeight="1" x14ac:dyDescent="0.3">
      <c r="A4" s="709" t="s">
        <v>234</v>
      </c>
      <c r="B4" s="709"/>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c r="AS4" s="709"/>
      <c r="AT4" s="709"/>
      <c r="AU4" s="709"/>
      <c r="AV4" s="709"/>
      <c r="AW4" s="709"/>
      <c r="AX4" s="709"/>
      <c r="AY4" s="709"/>
      <c r="AZ4" s="709"/>
      <c r="BA4" s="709"/>
      <c r="BB4" s="709"/>
      <c r="BC4" s="709"/>
      <c r="BD4" s="709"/>
      <c r="BE4" s="709"/>
      <c r="BF4" s="709"/>
      <c r="BG4" s="709"/>
      <c r="BH4" s="709"/>
      <c r="BI4" s="709"/>
      <c r="BJ4" s="709"/>
      <c r="BK4" s="709"/>
      <c r="BL4" s="709"/>
      <c r="BM4" s="709"/>
      <c r="BN4" s="709"/>
      <c r="BO4" s="709"/>
      <c r="BP4" s="709"/>
      <c r="BQ4" s="709"/>
      <c r="BR4" s="709"/>
      <c r="BS4" s="709"/>
      <c r="BT4" s="709"/>
      <c r="BU4" s="709"/>
      <c r="BV4" s="709"/>
      <c r="BW4" s="709"/>
      <c r="BX4" s="709"/>
      <c r="BY4" s="706" t="s">
        <v>235</v>
      </c>
      <c r="BZ4" s="707"/>
      <c r="CA4" s="708"/>
    </row>
    <row r="5" spans="1:79" ht="26.25" customHeight="1" x14ac:dyDescent="0.3">
      <c r="A5" s="703" t="s">
        <v>236</v>
      </c>
      <c r="B5" s="703"/>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O5" s="703" t="s">
        <v>237</v>
      </c>
      <c r="AP5" s="703"/>
      <c r="AQ5" s="703"/>
      <c r="AR5" s="703"/>
      <c r="AS5" s="703"/>
      <c r="AT5" s="703"/>
      <c r="AU5" s="703"/>
      <c r="AV5" s="703"/>
      <c r="AW5" s="703"/>
      <c r="AX5" s="703"/>
      <c r="AY5" s="703"/>
      <c r="AZ5" s="703"/>
      <c r="BA5" s="703"/>
      <c r="BB5" s="703"/>
      <c r="BC5" s="703"/>
      <c r="BD5" s="703"/>
      <c r="BE5" s="703"/>
      <c r="BF5" s="703"/>
      <c r="BG5" s="703"/>
      <c r="BH5" s="703"/>
      <c r="BI5" s="703"/>
      <c r="BJ5" s="703"/>
      <c r="BK5" s="703"/>
      <c r="BL5" s="703"/>
      <c r="BM5" s="703"/>
      <c r="BN5" s="703"/>
      <c r="BO5" s="703"/>
      <c r="BP5" s="703"/>
      <c r="BQ5" s="703"/>
      <c r="BR5" s="703"/>
      <c r="BS5" s="703"/>
      <c r="BT5" s="703"/>
      <c r="BU5" s="703"/>
      <c r="BV5" s="703"/>
      <c r="BW5" s="703"/>
      <c r="BX5" s="703"/>
      <c r="BY5" s="704"/>
      <c r="BZ5" s="704"/>
      <c r="CA5" s="704"/>
    </row>
    <row r="6" spans="1:79" ht="27.6" x14ac:dyDescent="0.3">
      <c r="A6" s="149" t="s">
        <v>238</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5"/>
      <c r="AZ6" s="705"/>
      <c r="BA6" s="705"/>
      <c r="BB6" s="705"/>
      <c r="BC6" s="705"/>
      <c r="BD6" s="705"/>
      <c r="BE6" s="705"/>
      <c r="BF6" s="705"/>
      <c r="BG6" s="705"/>
      <c r="BH6" s="705"/>
      <c r="BI6" s="705"/>
      <c r="BJ6" s="705"/>
      <c r="BK6" s="705"/>
      <c r="BL6" s="705"/>
      <c r="BM6" s="705"/>
      <c r="BN6" s="705"/>
      <c r="BO6" s="705"/>
      <c r="BP6" s="705"/>
      <c r="BQ6" s="705"/>
      <c r="BR6" s="705"/>
      <c r="BS6" s="705"/>
      <c r="BT6" s="705"/>
      <c r="BU6" s="705"/>
      <c r="BV6" s="705"/>
      <c r="BW6" s="705"/>
      <c r="BX6" s="705"/>
      <c r="BY6" s="705"/>
      <c r="BZ6" s="705"/>
      <c r="CA6" s="705"/>
    </row>
    <row r="7" spans="1:79" ht="29.25" customHeight="1" x14ac:dyDescent="0.3">
      <c r="A7" s="150" t="s">
        <v>239</v>
      </c>
      <c r="B7" s="698"/>
      <c r="C7" s="700"/>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700"/>
      <c r="AE7" s="700"/>
      <c r="AF7" s="700"/>
      <c r="AG7" s="700"/>
      <c r="AH7" s="700"/>
      <c r="AI7" s="700"/>
      <c r="AJ7" s="700"/>
      <c r="AK7" s="700"/>
      <c r="AL7" s="700"/>
      <c r="AM7" s="700"/>
      <c r="AN7" s="700"/>
      <c r="AO7" s="700"/>
      <c r="AP7" s="700"/>
      <c r="AQ7" s="700"/>
      <c r="AR7" s="700"/>
      <c r="AS7" s="700"/>
      <c r="AT7" s="700"/>
      <c r="AU7" s="700"/>
      <c r="AV7" s="700"/>
      <c r="AW7" s="700"/>
      <c r="AX7" s="700"/>
      <c r="AY7" s="700"/>
      <c r="AZ7" s="700"/>
      <c r="BA7" s="700"/>
      <c r="BB7" s="700"/>
      <c r="BC7" s="700"/>
      <c r="BD7" s="700"/>
      <c r="BE7" s="700"/>
      <c r="BF7" s="700"/>
      <c r="BG7" s="700"/>
      <c r="BH7" s="700"/>
      <c r="BI7" s="700"/>
      <c r="BJ7" s="700"/>
      <c r="BK7" s="700"/>
      <c r="BL7" s="700"/>
      <c r="BM7" s="700"/>
      <c r="BN7" s="700"/>
      <c r="BO7" s="700"/>
      <c r="BP7" s="700"/>
      <c r="BQ7" s="700"/>
      <c r="BR7" s="700"/>
      <c r="BS7" s="700"/>
      <c r="BT7" s="700"/>
      <c r="BU7" s="700"/>
      <c r="BV7" s="700"/>
      <c r="BW7" s="700"/>
      <c r="BX7" s="700"/>
      <c r="BY7" s="700"/>
      <c r="BZ7" s="700"/>
      <c r="CA7" s="699"/>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701" t="s">
        <v>240</v>
      </c>
      <c r="B9" s="698" t="s">
        <v>30</v>
      </c>
      <c r="C9" s="699"/>
      <c r="D9" s="698" t="s">
        <v>31</v>
      </c>
      <c r="E9" s="699"/>
      <c r="F9" s="698" t="s">
        <v>32</v>
      </c>
      <c r="G9" s="699"/>
      <c r="H9" s="698" t="s">
        <v>33</v>
      </c>
      <c r="I9" s="699"/>
      <c r="J9" s="698" t="s">
        <v>34</v>
      </c>
      <c r="K9" s="699"/>
      <c r="L9" s="698" t="s">
        <v>35</v>
      </c>
      <c r="M9" s="699"/>
      <c r="N9" s="698" t="s">
        <v>36</v>
      </c>
      <c r="O9" s="699"/>
      <c r="P9" s="698" t="s">
        <v>37</v>
      </c>
      <c r="Q9" s="699"/>
      <c r="R9" s="698" t="s">
        <v>38</v>
      </c>
      <c r="S9" s="699"/>
      <c r="T9" s="698" t="s">
        <v>8</v>
      </c>
      <c r="U9" s="699"/>
      <c r="V9" s="698" t="s">
        <v>39</v>
      </c>
      <c r="W9" s="699"/>
      <c r="X9" s="698" t="s">
        <v>40</v>
      </c>
      <c r="Y9" s="699"/>
      <c r="Z9" s="698" t="s">
        <v>241</v>
      </c>
      <c r="AA9" s="699"/>
      <c r="AB9" s="698" t="s">
        <v>242</v>
      </c>
      <c r="AC9" s="700"/>
      <c r="AD9" s="700"/>
      <c r="AE9" s="700"/>
      <c r="AF9" s="700"/>
      <c r="AG9" s="699"/>
      <c r="AH9" s="698" t="s">
        <v>243</v>
      </c>
      <c r="AI9" s="700"/>
      <c r="AJ9" s="700"/>
      <c r="AK9" s="700"/>
      <c r="AL9" s="700"/>
      <c r="AM9" s="699"/>
      <c r="AO9" s="701" t="s">
        <v>240</v>
      </c>
      <c r="AP9" s="698" t="s">
        <v>30</v>
      </c>
      <c r="AQ9" s="699"/>
      <c r="AR9" s="698" t="s">
        <v>31</v>
      </c>
      <c r="AS9" s="699"/>
      <c r="AT9" s="698" t="s">
        <v>32</v>
      </c>
      <c r="AU9" s="699"/>
      <c r="AV9" s="698" t="s">
        <v>33</v>
      </c>
      <c r="AW9" s="699"/>
      <c r="AX9" s="698" t="s">
        <v>34</v>
      </c>
      <c r="AY9" s="699"/>
      <c r="AZ9" s="698" t="s">
        <v>35</v>
      </c>
      <c r="BA9" s="699"/>
      <c r="BB9" s="698" t="s">
        <v>36</v>
      </c>
      <c r="BC9" s="699"/>
      <c r="BD9" s="698" t="s">
        <v>37</v>
      </c>
      <c r="BE9" s="699"/>
      <c r="BF9" s="698" t="s">
        <v>38</v>
      </c>
      <c r="BG9" s="699"/>
      <c r="BH9" s="698" t="s">
        <v>8</v>
      </c>
      <c r="BI9" s="699"/>
      <c r="BJ9" s="698" t="s">
        <v>39</v>
      </c>
      <c r="BK9" s="699"/>
      <c r="BL9" s="698" t="s">
        <v>40</v>
      </c>
      <c r="BM9" s="699"/>
      <c r="BN9" s="698" t="s">
        <v>241</v>
      </c>
      <c r="BO9" s="699"/>
      <c r="BP9" s="698" t="s">
        <v>242</v>
      </c>
      <c r="BQ9" s="700"/>
      <c r="BR9" s="700"/>
      <c r="BS9" s="700"/>
      <c r="BT9" s="700"/>
      <c r="BU9" s="699"/>
      <c r="BV9" s="698" t="s">
        <v>243</v>
      </c>
      <c r="BW9" s="700"/>
      <c r="BX9" s="700"/>
      <c r="BY9" s="700"/>
      <c r="BZ9" s="700"/>
      <c r="CA9" s="699"/>
    </row>
    <row r="10" spans="1:79" ht="36" customHeight="1" x14ac:dyDescent="0.3">
      <c r="A10" s="702"/>
      <c r="B10" s="111" t="s">
        <v>244</v>
      </c>
      <c r="C10" s="111" t="s">
        <v>245</v>
      </c>
      <c r="D10" s="111" t="s">
        <v>244</v>
      </c>
      <c r="E10" s="111" t="s">
        <v>245</v>
      </c>
      <c r="F10" s="111" t="s">
        <v>244</v>
      </c>
      <c r="G10" s="111" t="s">
        <v>245</v>
      </c>
      <c r="H10" s="111" t="s">
        <v>244</v>
      </c>
      <c r="I10" s="111" t="s">
        <v>245</v>
      </c>
      <c r="J10" s="111" t="s">
        <v>244</v>
      </c>
      <c r="K10" s="111" t="s">
        <v>245</v>
      </c>
      <c r="L10" s="111" t="s">
        <v>244</v>
      </c>
      <c r="M10" s="111" t="s">
        <v>245</v>
      </c>
      <c r="N10" s="111" t="s">
        <v>244</v>
      </c>
      <c r="O10" s="111" t="s">
        <v>245</v>
      </c>
      <c r="P10" s="111" t="s">
        <v>244</v>
      </c>
      <c r="Q10" s="111" t="s">
        <v>245</v>
      </c>
      <c r="R10" s="111" t="s">
        <v>244</v>
      </c>
      <c r="S10" s="111" t="s">
        <v>245</v>
      </c>
      <c r="T10" s="111" t="s">
        <v>244</v>
      </c>
      <c r="U10" s="111" t="s">
        <v>245</v>
      </c>
      <c r="V10" s="111" t="s">
        <v>244</v>
      </c>
      <c r="W10" s="111" t="s">
        <v>245</v>
      </c>
      <c r="X10" s="111" t="s">
        <v>244</v>
      </c>
      <c r="Y10" s="111" t="s">
        <v>245</v>
      </c>
      <c r="Z10" s="111" t="s">
        <v>244</v>
      </c>
      <c r="AA10" s="111" t="s">
        <v>245</v>
      </c>
      <c r="AB10" s="183" t="s">
        <v>246</v>
      </c>
      <c r="AC10" s="183" t="s">
        <v>247</v>
      </c>
      <c r="AD10" s="183" t="s">
        <v>248</v>
      </c>
      <c r="AE10" s="183" t="s">
        <v>249</v>
      </c>
      <c r="AF10" s="184" t="s">
        <v>250</v>
      </c>
      <c r="AG10" s="183" t="s">
        <v>251</v>
      </c>
      <c r="AH10" s="111" t="s">
        <v>252</v>
      </c>
      <c r="AI10" s="142" t="s">
        <v>253</v>
      </c>
      <c r="AJ10" s="111" t="s">
        <v>254</v>
      </c>
      <c r="AK10" s="111" t="s">
        <v>255</v>
      </c>
      <c r="AL10" s="111" t="s">
        <v>256</v>
      </c>
      <c r="AM10" s="111" t="s">
        <v>257</v>
      </c>
      <c r="AO10" s="702"/>
      <c r="AP10" s="111" t="s">
        <v>244</v>
      </c>
      <c r="AQ10" s="111" t="s">
        <v>245</v>
      </c>
      <c r="AR10" s="111" t="s">
        <v>244</v>
      </c>
      <c r="AS10" s="111" t="s">
        <v>245</v>
      </c>
      <c r="AT10" s="111" t="s">
        <v>244</v>
      </c>
      <c r="AU10" s="111" t="s">
        <v>245</v>
      </c>
      <c r="AV10" s="111" t="s">
        <v>244</v>
      </c>
      <c r="AW10" s="111" t="s">
        <v>245</v>
      </c>
      <c r="AX10" s="111" t="s">
        <v>244</v>
      </c>
      <c r="AY10" s="111" t="s">
        <v>245</v>
      </c>
      <c r="AZ10" s="111" t="s">
        <v>244</v>
      </c>
      <c r="BA10" s="111" t="s">
        <v>245</v>
      </c>
      <c r="BB10" s="111" t="s">
        <v>244</v>
      </c>
      <c r="BC10" s="111" t="s">
        <v>245</v>
      </c>
      <c r="BD10" s="111" t="s">
        <v>244</v>
      </c>
      <c r="BE10" s="111" t="s">
        <v>245</v>
      </c>
      <c r="BF10" s="111" t="s">
        <v>244</v>
      </c>
      <c r="BG10" s="111" t="s">
        <v>245</v>
      </c>
      <c r="BH10" s="111" t="s">
        <v>244</v>
      </c>
      <c r="BI10" s="111" t="s">
        <v>245</v>
      </c>
      <c r="BJ10" s="111" t="s">
        <v>244</v>
      </c>
      <c r="BK10" s="111" t="s">
        <v>245</v>
      </c>
      <c r="BL10" s="111" t="s">
        <v>244</v>
      </c>
      <c r="BM10" s="111" t="s">
        <v>245</v>
      </c>
      <c r="BN10" s="111" t="s">
        <v>244</v>
      </c>
      <c r="BO10" s="111" t="s">
        <v>245</v>
      </c>
      <c r="BP10" s="183" t="s">
        <v>246</v>
      </c>
      <c r="BQ10" s="183" t="s">
        <v>247</v>
      </c>
      <c r="BR10" s="183" t="s">
        <v>248</v>
      </c>
      <c r="BS10" s="183" t="s">
        <v>249</v>
      </c>
      <c r="BT10" s="184" t="s">
        <v>250</v>
      </c>
      <c r="BU10" s="183" t="s">
        <v>251</v>
      </c>
      <c r="BV10" s="181" t="s">
        <v>252</v>
      </c>
      <c r="BW10" s="182" t="s">
        <v>253</v>
      </c>
      <c r="BX10" s="181" t="s">
        <v>254</v>
      </c>
      <c r="BY10" s="181" t="s">
        <v>255</v>
      </c>
      <c r="BZ10" s="181" t="s">
        <v>256</v>
      </c>
      <c r="CA10" s="181" t="s">
        <v>257</v>
      </c>
    </row>
    <row r="11" spans="1:79" x14ac:dyDescent="0.3">
      <c r="A11" s="143" t="s">
        <v>258</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258</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259</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259</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260</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260</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261</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261</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262</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262</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263</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263</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264</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264</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265</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265</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266</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266</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267</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267</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268</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268</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269</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269</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270</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270</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271</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271</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272</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272</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273</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273</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274</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274</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275</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275</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276</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276</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277</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277</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278</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278</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279</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279</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238</v>
      </c>
      <c r="B34" s="705"/>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5"/>
      <c r="AK34" s="705"/>
      <c r="AL34" s="705"/>
      <c r="AM34" s="705"/>
      <c r="AN34" s="705"/>
      <c r="AO34" s="705"/>
      <c r="AP34" s="705"/>
      <c r="AQ34" s="705"/>
      <c r="AR34" s="705"/>
      <c r="AS34" s="705"/>
      <c r="AT34" s="705"/>
      <c r="AU34" s="705"/>
      <c r="AV34" s="705"/>
      <c r="AW34" s="705"/>
      <c r="AX34" s="705"/>
      <c r="AY34" s="705"/>
      <c r="AZ34" s="705"/>
      <c r="BA34" s="705"/>
      <c r="BB34" s="705"/>
      <c r="BC34" s="705"/>
      <c r="BD34" s="705"/>
      <c r="BE34" s="705"/>
      <c r="BF34" s="705"/>
      <c r="BG34" s="705"/>
      <c r="BH34" s="705"/>
      <c r="BI34" s="705"/>
      <c r="BJ34" s="705"/>
      <c r="BK34" s="705"/>
      <c r="BL34" s="705"/>
      <c r="BM34" s="705"/>
      <c r="BN34" s="705"/>
      <c r="BO34" s="705"/>
      <c r="BP34" s="705"/>
      <c r="BQ34" s="705"/>
      <c r="BR34" s="705"/>
      <c r="BS34" s="705"/>
      <c r="BT34" s="705"/>
      <c r="BU34" s="705"/>
      <c r="BV34" s="705"/>
      <c r="BW34" s="705"/>
      <c r="BX34" s="705"/>
      <c r="BY34" s="705"/>
      <c r="BZ34" s="705"/>
      <c r="CA34" s="705"/>
    </row>
    <row r="35" spans="1:79" ht="29.25" customHeight="1" x14ac:dyDescent="0.3">
      <c r="A35" s="150" t="s">
        <v>239</v>
      </c>
      <c r="B35" s="698"/>
      <c r="C35" s="700"/>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00"/>
      <c r="AY35" s="700"/>
      <c r="AZ35" s="700"/>
      <c r="BA35" s="700"/>
      <c r="BB35" s="700"/>
      <c r="BC35" s="700"/>
      <c r="BD35" s="700"/>
      <c r="BE35" s="700"/>
      <c r="BF35" s="700"/>
      <c r="BG35" s="700"/>
      <c r="BH35" s="700"/>
      <c r="BI35" s="700"/>
      <c r="BJ35" s="700"/>
      <c r="BK35" s="700"/>
      <c r="BL35" s="700"/>
      <c r="BM35" s="700"/>
      <c r="BN35" s="700"/>
      <c r="BO35" s="700"/>
      <c r="BP35" s="700"/>
      <c r="BQ35" s="700"/>
      <c r="BR35" s="700"/>
      <c r="BS35" s="700"/>
      <c r="BT35" s="700"/>
      <c r="BU35" s="700"/>
      <c r="BV35" s="700"/>
      <c r="BW35" s="700"/>
      <c r="BX35" s="700"/>
      <c r="BY35" s="700"/>
      <c r="BZ35" s="700"/>
      <c r="CA35" s="699"/>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701" t="s">
        <v>240</v>
      </c>
      <c r="B37" s="698" t="s">
        <v>30</v>
      </c>
      <c r="C37" s="699"/>
      <c r="D37" s="698" t="s">
        <v>31</v>
      </c>
      <c r="E37" s="699"/>
      <c r="F37" s="698" t="s">
        <v>32</v>
      </c>
      <c r="G37" s="699"/>
      <c r="H37" s="698" t="s">
        <v>33</v>
      </c>
      <c r="I37" s="699"/>
      <c r="J37" s="698" t="s">
        <v>34</v>
      </c>
      <c r="K37" s="699"/>
      <c r="L37" s="698" t="s">
        <v>35</v>
      </c>
      <c r="M37" s="699"/>
      <c r="N37" s="698" t="s">
        <v>36</v>
      </c>
      <c r="O37" s="699"/>
      <c r="P37" s="698" t="s">
        <v>37</v>
      </c>
      <c r="Q37" s="699"/>
      <c r="R37" s="698" t="s">
        <v>38</v>
      </c>
      <c r="S37" s="699"/>
      <c r="T37" s="698" t="s">
        <v>8</v>
      </c>
      <c r="U37" s="699"/>
      <c r="V37" s="698" t="s">
        <v>39</v>
      </c>
      <c r="W37" s="699"/>
      <c r="X37" s="698" t="s">
        <v>40</v>
      </c>
      <c r="Y37" s="699"/>
      <c r="Z37" s="698" t="s">
        <v>241</v>
      </c>
      <c r="AA37" s="699"/>
      <c r="AB37" s="698" t="s">
        <v>242</v>
      </c>
      <c r="AC37" s="700"/>
      <c r="AD37" s="700"/>
      <c r="AE37" s="700"/>
      <c r="AF37" s="700"/>
      <c r="AG37" s="699"/>
      <c r="AH37" s="698" t="s">
        <v>243</v>
      </c>
      <c r="AI37" s="700"/>
      <c r="AJ37" s="700"/>
      <c r="AK37" s="700"/>
      <c r="AL37" s="700"/>
      <c r="AM37" s="699"/>
      <c r="AO37" s="701" t="s">
        <v>240</v>
      </c>
      <c r="AP37" s="698" t="s">
        <v>30</v>
      </c>
      <c r="AQ37" s="699"/>
      <c r="AR37" s="698" t="s">
        <v>31</v>
      </c>
      <c r="AS37" s="699"/>
      <c r="AT37" s="698" t="s">
        <v>32</v>
      </c>
      <c r="AU37" s="699"/>
      <c r="AV37" s="698" t="s">
        <v>33</v>
      </c>
      <c r="AW37" s="699"/>
      <c r="AX37" s="698" t="s">
        <v>34</v>
      </c>
      <c r="AY37" s="699"/>
      <c r="AZ37" s="698" t="s">
        <v>35</v>
      </c>
      <c r="BA37" s="699"/>
      <c r="BB37" s="698" t="s">
        <v>36</v>
      </c>
      <c r="BC37" s="699"/>
      <c r="BD37" s="698" t="s">
        <v>37</v>
      </c>
      <c r="BE37" s="699"/>
      <c r="BF37" s="698" t="s">
        <v>38</v>
      </c>
      <c r="BG37" s="699"/>
      <c r="BH37" s="698" t="s">
        <v>8</v>
      </c>
      <c r="BI37" s="699"/>
      <c r="BJ37" s="698" t="s">
        <v>39</v>
      </c>
      <c r="BK37" s="699"/>
      <c r="BL37" s="698" t="s">
        <v>40</v>
      </c>
      <c r="BM37" s="699"/>
      <c r="BN37" s="698" t="s">
        <v>241</v>
      </c>
      <c r="BO37" s="699"/>
      <c r="BP37" s="698" t="s">
        <v>242</v>
      </c>
      <c r="BQ37" s="700"/>
      <c r="BR37" s="700"/>
      <c r="BS37" s="700"/>
      <c r="BT37" s="700"/>
      <c r="BU37" s="699"/>
      <c r="BV37" s="698" t="s">
        <v>243</v>
      </c>
      <c r="BW37" s="700"/>
      <c r="BX37" s="700"/>
      <c r="BY37" s="700"/>
      <c r="BZ37" s="700"/>
      <c r="CA37" s="699"/>
    </row>
    <row r="38" spans="1:79" ht="52.5" customHeight="1" x14ac:dyDescent="0.3">
      <c r="A38" s="702"/>
      <c r="B38" s="111" t="s">
        <v>244</v>
      </c>
      <c r="C38" s="111" t="s">
        <v>245</v>
      </c>
      <c r="D38" s="111" t="s">
        <v>244</v>
      </c>
      <c r="E38" s="111" t="s">
        <v>245</v>
      </c>
      <c r="F38" s="111" t="s">
        <v>244</v>
      </c>
      <c r="G38" s="111" t="s">
        <v>245</v>
      </c>
      <c r="H38" s="111" t="s">
        <v>244</v>
      </c>
      <c r="I38" s="111" t="s">
        <v>245</v>
      </c>
      <c r="J38" s="111" t="s">
        <v>244</v>
      </c>
      <c r="K38" s="111" t="s">
        <v>245</v>
      </c>
      <c r="L38" s="111" t="s">
        <v>244</v>
      </c>
      <c r="M38" s="111" t="s">
        <v>245</v>
      </c>
      <c r="N38" s="111" t="s">
        <v>244</v>
      </c>
      <c r="O38" s="111" t="s">
        <v>245</v>
      </c>
      <c r="P38" s="111" t="s">
        <v>244</v>
      </c>
      <c r="Q38" s="111" t="s">
        <v>245</v>
      </c>
      <c r="R38" s="111" t="s">
        <v>244</v>
      </c>
      <c r="S38" s="111" t="s">
        <v>245</v>
      </c>
      <c r="T38" s="111" t="s">
        <v>244</v>
      </c>
      <c r="U38" s="111" t="s">
        <v>245</v>
      </c>
      <c r="V38" s="111" t="s">
        <v>244</v>
      </c>
      <c r="W38" s="111" t="s">
        <v>245</v>
      </c>
      <c r="X38" s="111" t="s">
        <v>244</v>
      </c>
      <c r="Y38" s="111" t="s">
        <v>245</v>
      </c>
      <c r="Z38" s="111" t="s">
        <v>244</v>
      </c>
      <c r="AA38" s="111" t="s">
        <v>245</v>
      </c>
      <c r="AB38" s="183" t="s">
        <v>246</v>
      </c>
      <c r="AC38" s="183" t="s">
        <v>247</v>
      </c>
      <c r="AD38" s="183" t="s">
        <v>248</v>
      </c>
      <c r="AE38" s="183" t="s">
        <v>249</v>
      </c>
      <c r="AF38" s="184" t="s">
        <v>250</v>
      </c>
      <c r="AG38" s="183" t="s">
        <v>251</v>
      </c>
      <c r="AH38" s="111" t="s">
        <v>252</v>
      </c>
      <c r="AI38" s="142" t="s">
        <v>253</v>
      </c>
      <c r="AJ38" s="111" t="s">
        <v>254</v>
      </c>
      <c r="AK38" s="111" t="s">
        <v>255</v>
      </c>
      <c r="AL38" s="111" t="s">
        <v>256</v>
      </c>
      <c r="AM38" s="111" t="s">
        <v>257</v>
      </c>
      <c r="AO38" s="702"/>
      <c r="AP38" s="111" t="s">
        <v>244</v>
      </c>
      <c r="AQ38" s="111" t="s">
        <v>245</v>
      </c>
      <c r="AR38" s="111" t="s">
        <v>244</v>
      </c>
      <c r="AS38" s="111" t="s">
        <v>245</v>
      </c>
      <c r="AT38" s="111" t="s">
        <v>244</v>
      </c>
      <c r="AU38" s="111" t="s">
        <v>245</v>
      </c>
      <c r="AV38" s="111" t="s">
        <v>244</v>
      </c>
      <c r="AW38" s="111" t="s">
        <v>245</v>
      </c>
      <c r="AX38" s="111" t="s">
        <v>244</v>
      </c>
      <c r="AY38" s="111" t="s">
        <v>245</v>
      </c>
      <c r="AZ38" s="111" t="s">
        <v>244</v>
      </c>
      <c r="BA38" s="111" t="s">
        <v>245</v>
      </c>
      <c r="BB38" s="111" t="s">
        <v>244</v>
      </c>
      <c r="BC38" s="111" t="s">
        <v>245</v>
      </c>
      <c r="BD38" s="111" t="s">
        <v>244</v>
      </c>
      <c r="BE38" s="111" t="s">
        <v>245</v>
      </c>
      <c r="BF38" s="111" t="s">
        <v>244</v>
      </c>
      <c r="BG38" s="111" t="s">
        <v>245</v>
      </c>
      <c r="BH38" s="111" t="s">
        <v>244</v>
      </c>
      <c r="BI38" s="111" t="s">
        <v>245</v>
      </c>
      <c r="BJ38" s="111" t="s">
        <v>244</v>
      </c>
      <c r="BK38" s="111" t="s">
        <v>245</v>
      </c>
      <c r="BL38" s="111" t="s">
        <v>244</v>
      </c>
      <c r="BM38" s="111" t="s">
        <v>245</v>
      </c>
      <c r="BN38" s="111" t="s">
        <v>244</v>
      </c>
      <c r="BO38" s="111" t="s">
        <v>245</v>
      </c>
      <c r="BP38" s="183" t="s">
        <v>246</v>
      </c>
      <c r="BQ38" s="183" t="s">
        <v>247</v>
      </c>
      <c r="BR38" s="183" t="s">
        <v>248</v>
      </c>
      <c r="BS38" s="183" t="s">
        <v>249</v>
      </c>
      <c r="BT38" s="184" t="s">
        <v>250</v>
      </c>
      <c r="BU38" s="183" t="s">
        <v>251</v>
      </c>
      <c r="BV38" s="111" t="s">
        <v>252</v>
      </c>
      <c r="BW38" s="142" t="s">
        <v>253</v>
      </c>
      <c r="BX38" s="111" t="s">
        <v>254</v>
      </c>
      <c r="BY38" s="111" t="s">
        <v>255</v>
      </c>
      <c r="BZ38" s="111" t="s">
        <v>256</v>
      </c>
      <c r="CA38" s="111" t="s">
        <v>257</v>
      </c>
    </row>
    <row r="39" spans="1:79" x14ac:dyDescent="0.3">
      <c r="A39" s="143" t="s">
        <v>258</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258</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259</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259</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260</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260</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261</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261</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262</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262</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263</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263</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264</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264</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265</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265</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266</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266</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267</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267</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268</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268</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269</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269</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270</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270</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271</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271</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272</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272</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273</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273</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274</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274</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275</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275</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276</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276</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277</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277</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278</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278</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279</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279</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E15" zoomScale="90" zoomScaleNormal="90" workbookViewId="0">
      <selection activeCell="E15" sqref="E15"/>
    </sheetView>
  </sheetViews>
  <sheetFormatPr baseColWidth="10" defaultColWidth="10.6640625" defaultRowHeight="13.8" x14ac:dyDescent="0.3"/>
  <cols>
    <col min="1" max="1" width="48.33203125" style="125" customWidth="1"/>
    <col min="2" max="2" width="73.44140625" style="125" customWidth="1"/>
    <col min="3" max="3" width="10.6640625" style="125"/>
    <col min="4" max="4" width="31.109375" style="125" customWidth="1"/>
    <col min="5" max="5" width="70.33203125" style="125" customWidth="1"/>
    <col min="6" max="6" width="17.33203125" style="125" customWidth="1"/>
    <col min="7" max="8" width="21.88671875" style="125" customWidth="1"/>
    <col min="9" max="9" width="19.33203125" style="125" customWidth="1"/>
    <col min="10" max="10" width="42" style="125" customWidth="1"/>
    <col min="11" max="16384" width="10.6640625" style="125"/>
  </cols>
  <sheetData>
    <row r="1" spans="1:2" ht="25.5" customHeight="1" x14ac:dyDescent="0.3">
      <c r="A1" s="713" t="s">
        <v>131</v>
      </c>
      <c r="B1" s="714"/>
    </row>
    <row r="2" spans="1:2" ht="25.5" customHeight="1" x14ac:dyDescent="0.3">
      <c r="A2" s="715" t="s">
        <v>280</v>
      </c>
      <c r="B2" s="716"/>
    </row>
    <row r="3" spans="1:2" x14ac:dyDescent="0.3">
      <c r="A3" s="126" t="s">
        <v>281</v>
      </c>
      <c r="B3" s="126" t="s">
        <v>282</v>
      </c>
    </row>
    <row r="4" spans="1:2" x14ac:dyDescent="0.3">
      <c r="A4" s="127" t="s">
        <v>9</v>
      </c>
      <c r="B4" s="135" t="s">
        <v>283</v>
      </c>
    </row>
    <row r="5" spans="1:2" ht="96.6" x14ac:dyDescent="0.3">
      <c r="A5" s="127" t="s">
        <v>10</v>
      </c>
      <c r="B5" s="134" t="s">
        <v>284</v>
      </c>
    </row>
    <row r="6" spans="1:2" x14ac:dyDescent="0.3">
      <c r="A6" s="127" t="s">
        <v>15</v>
      </c>
      <c r="B6" s="717" t="s">
        <v>285</v>
      </c>
    </row>
    <row r="7" spans="1:2" x14ac:dyDescent="0.3">
      <c r="A7" s="127" t="s">
        <v>17</v>
      </c>
      <c r="B7" s="718"/>
    </row>
    <row r="8" spans="1:2" x14ac:dyDescent="0.3">
      <c r="A8" s="127" t="s">
        <v>19</v>
      </c>
      <c r="B8" s="718"/>
    </row>
    <row r="9" spans="1:2" x14ac:dyDescent="0.3">
      <c r="A9" s="127" t="s">
        <v>286</v>
      </c>
      <c r="B9" s="719"/>
    </row>
    <row r="10" spans="1:2" ht="27.6" x14ac:dyDescent="0.3">
      <c r="A10" s="127" t="s">
        <v>7</v>
      </c>
      <c r="B10" s="128" t="s">
        <v>287</v>
      </c>
    </row>
    <row r="11" spans="1:2" ht="27.6" x14ac:dyDescent="0.3">
      <c r="A11" s="127" t="s">
        <v>27</v>
      </c>
      <c r="B11" s="128" t="s">
        <v>288</v>
      </c>
    </row>
    <row r="12" spans="1:2" ht="55.2" x14ac:dyDescent="0.3">
      <c r="A12" s="127" t="s">
        <v>26</v>
      </c>
      <c r="B12" s="129" t="s">
        <v>289</v>
      </c>
    </row>
    <row r="13" spans="1:2" ht="27.6" x14ac:dyDescent="0.3">
      <c r="A13" s="127" t="s">
        <v>290</v>
      </c>
      <c r="B13" s="129" t="s">
        <v>291</v>
      </c>
    </row>
    <row r="14" spans="1:2" ht="27.6" x14ac:dyDescent="0.3">
      <c r="A14" s="127" t="s">
        <v>292</v>
      </c>
      <c r="B14" s="129" t="s">
        <v>293</v>
      </c>
    </row>
    <row r="15" spans="1:2" ht="72" customHeight="1" x14ac:dyDescent="0.3">
      <c r="A15" s="130" t="s">
        <v>294</v>
      </c>
      <c r="B15" s="131" t="s">
        <v>295</v>
      </c>
    </row>
    <row r="16" spans="1:2" ht="165.6" x14ac:dyDescent="0.3">
      <c r="A16" s="130" t="s">
        <v>296</v>
      </c>
      <c r="B16" s="132" t="s">
        <v>297</v>
      </c>
    </row>
    <row r="17" spans="1:2" ht="25.5" customHeight="1" x14ac:dyDescent="0.3">
      <c r="A17" s="715" t="s">
        <v>298</v>
      </c>
      <c r="B17" s="716"/>
    </row>
    <row r="18" spans="1:2" x14ac:dyDescent="0.3">
      <c r="A18" s="126" t="s">
        <v>281</v>
      </c>
      <c r="B18" s="126" t="s">
        <v>282</v>
      </c>
    </row>
    <row r="19" spans="1:2" x14ac:dyDescent="0.3">
      <c r="A19" s="127" t="s">
        <v>9</v>
      </c>
      <c r="B19" s="135" t="s">
        <v>283</v>
      </c>
    </row>
    <row r="20" spans="1:2" ht="96.6" x14ac:dyDescent="0.3">
      <c r="A20" s="127" t="s">
        <v>10</v>
      </c>
      <c r="B20" s="134" t="s">
        <v>284</v>
      </c>
    </row>
    <row r="21" spans="1:2" ht="27.6" x14ac:dyDescent="0.3">
      <c r="A21" s="127" t="s">
        <v>299</v>
      </c>
      <c r="B21" s="129" t="s">
        <v>300</v>
      </c>
    </row>
    <row r="22" spans="1:2" ht="41.4" x14ac:dyDescent="0.3">
      <c r="A22" s="127" t="s">
        <v>301</v>
      </c>
      <c r="B22" s="129" t="s">
        <v>302</v>
      </c>
    </row>
    <row r="23" spans="1:2" ht="55.2" x14ac:dyDescent="0.3">
      <c r="A23" s="127" t="s">
        <v>303</v>
      </c>
      <c r="B23" s="129" t="s">
        <v>304</v>
      </c>
    </row>
    <row r="24" spans="1:2" ht="27.6" x14ac:dyDescent="0.3">
      <c r="A24" s="127" t="s">
        <v>305</v>
      </c>
      <c r="B24" s="129" t="s">
        <v>306</v>
      </c>
    </row>
    <row r="25" spans="1:2" ht="27.6" x14ac:dyDescent="0.3">
      <c r="A25" s="127" t="s">
        <v>307</v>
      </c>
      <c r="B25" s="129" t="s">
        <v>308</v>
      </c>
    </row>
    <row r="26" spans="1:2" ht="46.5" customHeight="1" x14ac:dyDescent="0.3">
      <c r="A26" s="127" t="s">
        <v>309</v>
      </c>
      <c r="B26" s="133" t="s">
        <v>310</v>
      </c>
    </row>
    <row r="27" spans="1:2" ht="55.2" x14ac:dyDescent="0.3">
      <c r="A27" s="127" t="s">
        <v>144</v>
      </c>
      <c r="B27" s="133" t="s">
        <v>311</v>
      </c>
    </row>
    <row r="28" spans="1:2" ht="41.4" x14ac:dyDescent="0.3">
      <c r="A28" s="127" t="s">
        <v>312</v>
      </c>
      <c r="B28" s="133" t="s">
        <v>313</v>
      </c>
    </row>
    <row r="29" spans="1:2" ht="41.4" x14ac:dyDescent="0.3">
      <c r="A29" s="127" t="s">
        <v>314</v>
      </c>
      <c r="B29" s="133" t="s">
        <v>315</v>
      </c>
    </row>
    <row r="30" spans="1:2" ht="41.4" x14ac:dyDescent="0.3">
      <c r="A30" s="127" t="s">
        <v>316</v>
      </c>
      <c r="B30" s="133" t="s">
        <v>317</v>
      </c>
    </row>
    <row r="31" spans="1:2" ht="144" customHeight="1" x14ac:dyDescent="0.3">
      <c r="A31" s="127" t="s">
        <v>318</v>
      </c>
      <c r="B31" s="133" t="s">
        <v>319</v>
      </c>
    </row>
    <row r="32" spans="1:2" ht="27.6" x14ac:dyDescent="0.3">
      <c r="A32" s="127" t="s">
        <v>320</v>
      </c>
      <c r="B32" s="133" t="s">
        <v>321</v>
      </c>
    </row>
    <row r="33" spans="1:2" ht="27.6" x14ac:dyDescent="0.3">
      <c r="A33" s="127" t="s">
        <v>322</v>
      </c>
      <c r="B33" s="133" t="s">
        <v>323</v>
      </c>
    </row>
    <row r="34" spans="1:2" ht="27.6" x14ac:dyDescent="0.3">
      <c r="A34" s="127" t="s">
        <v>324</v>
      </c>
      <c r="B34" s="133" t="s">
        <v>325</v>
      </c>
    </row>
    <row r="35" spans="1:2" ht="27.6" x14ac:dyDescent="0.3">
      <c r="A35" s="127" t="s">
        <v>326</v>
      </c>
      <c r="B35" s="133" t="s">
        <v>327</v>
      </c>
    </row>
    <row r="36" spans="1:2" ht="82.8" x14ac:dyDescent="0.3">
      <c r="A36" s="127" t="s">
        <v>134</v>
      </c>
      <c r="B36" s="133" t="s">
        <v>328</v>
      </c>
    </row>
    <row r="37" spans="1:2" ht="41.4" x14ac:dyDescent="0.3">
      <c r="A37" s="127" t="s">
        <v>329</v>
      </c>
      <c r="B37" s="133" t="s">
        <v>330</v>
      </c>
    </row>
    <row r="38" spans="1:2" ht="41.4" x14ac:dyDescent="0.3">
      <c r="A38" s="130" t="s">
        <v>136</v>
      </c>
      <c r="B38" s="133" t="s">
        <v>331</v>
      </c>
    </row>
    <row r="39" spans="1:2" ht="25.5" customHeight="1" x14ac:dyDescent="0.3">
      <c r="A39" s="715" t="s">
        <v>332</v>
      </c>
      <c r="B39" s="716"/>
    </row>
    <row r="40" spans="1:2" x14ac:dyDescent="0.3">
      <c r="A40" s="713" t="s">
        <v>333</v>
      </c>
      <c r="B40" s="714"/>
    </row>
    <row r="41" spans="1:2" ht="72" customHeight="1" x14ac:dyDescent="0.3">
      <c r="A41" s="711" t="s">
        <v>334</v>
      </c>
      <c r="B41" s="712"/>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13" customFormat="1" x14ac:dyDescent="0.3">
      <c r="A1" s="112" t="s">
        <v>335</v>
      </c>
      <c r="B1" s="112" t="s">
        <v>336</v>
      </c>
      <c r="C1" s="112" t="s">
        <v>337</v>
      </c>
      <c r="D1" s="112" t="s">
        <v>338</v>
      </c>
      <c r="E1" s="112" t="s">
        <v>316</v>
      </c>
      <c r="F1" s="112" t="s">
        <v>339</v>
      </c>
      <c r="G1" s="112" t="s">
        <v>340</v>
      </c>
      <c r="H1" s="112" t="s">
        <v>242</v>
      </c>
      <c r="I1" s="112" t="s">
        <v>307</v>
      </c>
    </row>
    <row r="2" spans="1:9" s="113" customFormat="1" x14ac:dyDescent="0.3">
      <c r="A2" s="114" t="s">
        <v>341</v>
      </c>
      <c r="B2" s="109" t="s">
        <v>342</v>
      </c>
      <c r="C2" s="114" t="s">
        <v>343</v>
      </c>
      <c r="D2" s="115" t="s">
        <v>344</v>
      </c>
      <c r="E2" s="110" t="s">
        <v>345</v>
      </c>
      <c r="F2" s="116" t="s">
        <v>346</v>
      </c>
      <c r="G2" s="117" t="s">
        <v>347</v>
      </c>
      <c r="H2" s="117" t="s">
        <v>348</v>
      </c>
      <c r="I2" s="116" t="s">
        <v>349</v>
      </c>
    </row>
    <row r="3" spans="1:9" x14ac:dyDescent="0.3">
      <c r="A3" s="114" t="s">
        <v>350</v>
      </c>
      <c r="B3" s="109" t="s">
        <v>351</v>
      </c>
      <c r="C3" s="114" t="s">
        <v>352</v>
      </c>
      <c r="D3" s="118" t="s">
        <v>353</v>
      </c>
      <c r="E3" s="110" t="s">
        <v>354</v>
      </c>
      <c r="F3" s="116" t="s">
        <v>355</v>
      </c>
      <c r="G3" s="117" t="s">
        <v>356</v>
      </c>
      <c r="H3" s="117" t="s">
        <v>251</v>
      </c>
      <c r="I3" s="116" t="s">
        <v>357</v>
      </c>
    </row>
    <row r="4" spans="1:9" x14ac:dyDescent="0.3">
      <c r="A4" s="114" t="s">
        <v>358</v>
      </c>
      <c r="B4" s="109" t="s">
        <v>359</v>
      </c>
      <c r="C4" s="114" t="s">
        <v>360</v>
      </c>
      <c r="D4" s="118" t="s">
        <v>361</v>
      </c>
      <c r="E4" s="110" t="s">
        <v>362</v>
      </c>
      <c r="F4" s="116" t="s">
        <v>363</v>
      </c>
      <c r="G4" s="117" t="s">
        <v>364</v>
      </c>
      <c r="H4" s="117" t="s">
        <v>246</v>
      </c>
      <c r="I4" s="116" t="s">
        <v>365</v>
      </c>
    </row>
    <row r="5" spans="1:9" x14ac:dyDescent="0.3">
      <c r="A5" s="114" t="s">
        <v>366</v>
      </c>
      <c r="B5" s="109" t="s">
        <v>367</v>
      </c>
      <c r="C5" s="114" t="s">
        <v>368</v>
      </c>
      <c r="D5" s="118" t="s">
        <v>369</v>
      </c>
      <c r="E5" s="110" t="s">
        <v>370</v>
      </c>
      <c r="F5" s="116" t="s">
        <v>371</v>
      </c>
      <c r="G5" s="117" t="s">
        <v>372</v>
      </c>
      <c r="H5" s="117" t="s">
        <v>247</v>
      </c>
      <c r="I5" s="116" t="s">
        <v>373</v>
      </c>
    </row>
    <row r="6" spans="1:9" ht="27.6" x14ac:dyDescent="0.3">
      <c r="A6" s="114" t="s">
        <v>374</v>
      </c>
      <c r="B6" s="109" t="s">
        <v>375</v>
      </c>
      <c r="C6" s="114" t="s">
        <v>376</v>
      </c>
      <c r="D6" s="118" t="s">
        <v>377</v>
      </c>
      <c r="E6" s="110" t="s">
        <v>378</v>
      </c>
      <c r="G6" s="117" t="s">
        <v>379</v>
      </c>
      <c r="H6" s="117" t="s">
        <v>248</v>
      </c>
      <c r="I6" s="116" t="s">
        <v>380</v>
      </c>
    </row>
    <row r="7" spans="1:9" ht="27.6" x14ac:dyDescent="0.3">
      <c r="B7" s="109" t="s">
        <v>381</v>
      </c>
      <c r="C7" s="114" t="s">
        <v>382</v>
      </c>
      <c r="D7" s="118" t="s">
        <v>383</v>
      </c>
      <c r="E7" s="116" t="s">
        <v>384</v>
      </c>
      <c r="G7" s="110" t="s">
        <v>257</v>
      </c>
      <c r="H7" s="117" t="s">
        <v>249</v>
      </c>
      <c r="I7" s="116" t="s">
        <v>385</v>
      </c>
    </row>
    <row r="8" spans="1:9" ht="27.6" x14ac:dyDescent="0.3">
      <c r="A8" s="119"/>
      <c r="B8" s="109" t="s">
        <v>386</v>
      </c>
      <c r="C8" s="114" t="s">
        <v>387</v>
      </c>
      <c r="D8" s="118" t="s">
        <v>388</v>
      </c>
      <c r="E8" s="116" t="s">
        <v>389</v>
      </c>
      <c r="I8" s="116" t="s">
        <v>390</v>
      </c>
    </row>
    <row r="9" spans="1:9" ht="32.25" customHeight="1" x14ac:dyDescent="0.3">
      <c r="A9" s="119"/>
      <c r="B9" s="109" t="s">
        <v>391</v>
      </c>
      <c r="C9" s="114" t="s">
        <v>392</v>
      </c>
      <c r="D9" s="118" t="s">
        <v>393</v>
      </c>
      <c r="E9" s="116" t="s">
        <v>394</v>
      </c>
      <c r="I9" s="116" t="s">
        <v>395</v>
      </c>
    </row>
    <row r="10" spans="1:9" x14ac:dyDescent="0.3">
      <c r="A10" s="119"/>
      <c r="B10" s="109" t="s">
        <v>396</v>
      </c>
      <c r="C10" s="114" t="s">
        <v>397</v>
      </c>
      <c r="D10" s="118" t="s">
        <v>398</v>
      </c>
      <c r="E10" s="116" t="s">
        <v>399</v>
      </c>
      <c r="I10" s="116" t="s">
        <v>400</v>
      </c>
    </row>
    <row r="11" spans="1:9" x14ac:dyDescent="0.3">
      <c r="A11" s="119"/>
      <c r="B11" s="109" t="s">
        <v>401</v>
      </c>
      <c r="C11" s="114" t="s">
        <v>402</v>
      </c>
      <c r="D11" s="118" t="s">
        <v>403</v>
      </c>
      <c r="E11" s="116" t="s">
        <v>404</v>
      </c>
      <c r="I11" s="116" t="s">
        <v>405</v>
      </c>
    </row>
    <row r="12" spans="1:9" ht="27.6" x14ac:dyDescent="0.3">
      <c r="A12" s="119"/>
      <c r="B12" s="109" t="s">
        <v>406</v>
      </c>
      <c r="C12" s="114" t="s">
        <v>407</v>
      </c>
      <c r="D12" s="118" t="s">
        <v>408</v>
      </c>
      <c r="E12" s="116" t="s">
        <v>409</v>
      </c>
      <c r="I12" s="116" t="s">
        <v>410</v>
      </c>
    </row>
    <row r="13" spans="1:9" x14ac:dyDescent="0.3">
      <c r="A13" s="119"/>
      <c r="B13" s="228" t="s">
        <v>411</v>
      </c>
      <c r="D13" s="118" t="s">
        <v>412</v>
      </c>
      <c r="E13" s="116" t="s">
        <v>413</v>
      </c>
      <c r="I13" s="116" t="s">
        <v>414</v>
      </c>
    </row>
    <row r="14" spans="1:9" x14ac:dyDescent="0.3">
      <c r="A14" s="119"/>
      <c r="B14" s="109" t="s">
        <v>415</v>
      </c>
      <c r="C14" s="119"/>
      <c r="D14" s="118" t="s">
        <v>416</v>
      </c>
      <c r="E14" s="116" t="s">
        <v>417</v>
      </c>
    </row>
    <row r="15" spans="1:9" x14ac:dyDescent="0.3">
      <c r="A15" s="119"/>
      <c r="B15" s="109" t="s">
        <v>418</v>
      </c>
      <c r="C15" s="119"/>
      <c r="D15" s="118" t="s">
        <v>419</v>
      </c>
      <c r="E15" s="116" t="s">
        <v>420</v>
      </c>
    </row>
    <row r="16" spans="1:9" x14ac:dyDescent="0.3">
      <c r="A16" s="119"/>
      <c r="B16" s="109" t="s">
        <v>421</v>
      </c>
      <c r="C16" s="119"/>
      <c r="D16" s="118" t="s">
        <v>422</v>
      </c>
      <c r="E16" s="120"/>
    </row>
    <row r="17" spans="1:5" x14ac:dyDescent="0.3">
      <c r="A17" s="119"/>
      <c r="B17" s="109" t="s">
        <v>423</v>
      </c>
      <c r="C17" s="119"/>
      <c r="D17" s="118" t="s">
        <v>424</v>
      </c>
      <c r="E17" s="120"/>
    </row>
    <row r="18" spans="1:5" x14ac:dyDescent="0.3">
      <c r="A18" s="119"/>
      <c r="B18" s="109" t="s">
        <v>425</v>
      </c>
      <c r="C18" s="119"/>
      <c r="D18" s="118" t="s">
        <v>426</v>
      </c>
      <c r="E18" s="120"/>
    </row>
    <row r="19" spans="1:5" x14ac:dyDescent="0.3">
      <c r="A19" s="119"/>
      <c r="B19" s="109" t="s">
        <v>427</v>
      </c>
      <c r="C19" s="119"/>
      <c r="D19" s="118" t="s">
        <v>428</v>
      </c>
      <c r="E19" s="120"/>
    </row>
    <row r="20" spans="1:5" x14ac:dyDescent="0.3">
      <c r="A20" s="119"/>
      <c r="B20" s="109" t="s">
        <v>429</v>
      </c>
      <c r="C20" s="119"/>
      <c r="D20" s="118" t="s">
        <v>430</v>
      </c>
      <c r="E20" s="120"/>
    </row>
    <row r="21" spans="1:5" x14ac:dyDescent="0.3">
      <c r="B21" s="109" t="s">
        <v>431</v>
      </c>
      <c r="D21" s="118" t="s">
        <v>432</v>
      </c>
      <c r="E21" s="120"/>
    </row>
    <row r="22" spans="1:5" x14ac:dyDescent="0.3">
      <c r="B22" s="109" t="s">
        <v>433</v>
      </c>
      <c r="D22" s="118" t="s">
        <v>434</v>
      </c>
      <c r="E22" s="120"/>
    </row>
    <row r="23" spans="1:5" x14ac:dyDescent="0.3">
      <c r="B23" s="109" t="s">
        <v>435</v>
      </c>
      <c r="D23" s="118" t="s">
        <v>436</v>
      </c>
      <c r="E23" s="120"/>
    </row>
    <row r="24" spans="1:5" x14ac:dyDescent="0.3">
      <c r="D24" s="121" t="s">
        <v>437</v>
      </c>
      <c r="E24" s="121" t="s">
        <v>438</v>
      </c>
    </row>
    <row r="25" spans="1:5" x14ac:dyDescent="0.3">
      <c r="D25" s="122" t="s">
        <v>439</v>
      </c>
      <c r="E25" s="116" t="s">
        <v>440</v>
      </c>
    </row>
    <row r="26" spans="1:5" x14ac:dyDescent="0.3">
      <c r="D26" s="122" t="s">
        <v>441</v>
      </c>
      <c r="E26" s="116" t="s">
        <v>442</v>
      </c>
    </row>
    <row r="27" spans="1:5" x14ac:dyDescent="0.3">
      <c r="D27" s="720" t="s">
        <v>443</v>
      </c>
      <c r="E27" s="116" t="s">
        <v>444</v>
      </c>
    </row>
    <row r="28" spans="1:5" x14ac:dyDescent="0.3">
      <c r="D28" s="721"/>
      <c r="E28" s="116" t="s">
        <v>445</v>
      </c>
    </row>
    <row r="29" spans="1:5" x14ac:dyDescent="0.3">
      <c r="D29" s="721"/>
      <c r="E29" s="116" t="s">
        <v>446</v>
      </c>
    </row>
    <row r="30" spans="1:5" x14ac:dyDescent="0.3">
      <c r="D30" s="722"/>
      <c r="E30" s="116" t="s">
        <v>447</v>
      </c>
    </row>
    <row r="31" spans="1:5" x14ac:dyDescent="0.3">
      <c r="D31" s="122" t="s">
        <v>448</v>
      </c>
      <c r="E31" s="116" t="s">
        <v>449</v>
      </c>
    </row>
    <row r="32" spans="1:5" x14ac:dyDescent="0.3">
      <c r="D32" s="122" t="s">
        <v>450</v>
      </c>
      <c r="E32" s="116" t="s">
        <v>451</v>
      </c>
    </row>
    <row r="33" spans="4:5" x14ac:dyDescent="0.3">
      <c r="D33" s="122" t="s">
        <v>452</v>
      </c>
      <c r="E33" s="116" t="s">
        <v>453</v>
      </c>
    </row>
    <row r="34" spans="4:5" x14ac:dyDescent="0.3">
      <c r="D34" s="122" t="s">
        <v>454</v>
      </c>
      <c r="E34" s="116" t="s">
        <v>455</v>
      </c>
    </row>
    <row r="35" spans="4:5" x14ac:dyDescent="0.3">
      <c r="D35" s="122" t="s">
        <v>456</v>
      </c>
      <c r="E35" s="116" t="s">
        <v>457</v>
      </c>
    </row>
    <row r="36" spans="4:5" x14ac:dyDescent="0.3">
      <c r="D36" s="122" t="s">
        <v>458</v>
      </c>
      <c r="E36" s="116" t="s">
        <v>459</v>
      </c>
    </row>
    <row r="37" spans="4:5" x14ac:dyDescent="0.3">
      <c r="D37" s="122" t="s">
        <v>460</v>
      </c>
      <c r="E37" s="116" t="s">
        <v>461</v>
      </c>
    </row>
    <row r="38" spans="4:5" x14ac:dyDescent="0.3">
      <c r="D38" s="122" t="s">
        <v>462</v>
      </c>
      <c r="E38" s="116" t="s">
        <v>463</v>
      </c>
    </row>
    <row r="39" spans="4:5" x14ac:dyDescent="0.3">
      <c r="D39" s="123" t="s">
        <v>464</v>
      </c>
      <c r="E39" s="116" t="s">
        <v>465</v>
      </c>
    </row>
    <row r="40" spans="4:5" x14ac:dyDescent="0.3">
      <c r="D40" s="123" t="s">
        <v>466</v>
      </c>
      <c r="E40" s="116" t="s">
        <v>467</v>
      </c>
    </row>
    <row r="41" spans="4:5" x14ac:dyDescent="0.3">
      <c r="D41" s="122" t="s">
        <v>468</v>
      </c>
      <c r="E41" s="116" t="s">
        <v>469</v>
      </c>
    </row>
    <row r="42" spans="4:5" x14ac:dyDescent="0.3">
      <c r="D42" s="122" t="s">
        <v>470</v>
      </c>
      <c r="E42" s="116" t="s">
        <v>471</v>
      </c>
    </row>
    <row r="43" spans="4:5" x14ac:dyDescent="0.3">
      <c r="D43" s="123" t="s">
        <v>472</v>
      </c>
      <c r="E43" s="116" t="s">
        <v>473</v>
      </c>
    </row>
    <row r="44" spans="4:5" x14ac:dyDescent="0.3">
      <c r="D44" s="124" t="s">
        <v>474</v>
      </c>
      <c r="E44" s="116" t="s">
        <v>475</v>
      </c>
    </row>
    <row r="45" spans="4:5" x14ac:dyDescent="0.3">
      <c r="D45" s="118" t="s">
        <v>476</v>
      </c>
      <c r="E45" s="116" t="s">
        <v>477</v>
      </c>
    </row>
    <row r="46" spans="4:5" x14ac:dyDescent="0.3">
      <c r="D46" s="118" t="s">
        <v>478</v>
      </c>
      <c r="E46" s="116" t="s">
        <v>479</v>
      </c>
    </row>
    <row r="47" spans="4:5" x14ac:dyDescent="0.3">
      <c r="D47" s="118" t="s">
        <v>480</v>
      </c>
      <c r="E47" s="116" t="s">
        <v>481</v>
      </c>
    </row>
    <row r="48" spans="4:5" x14ac:dyDescent="0.3">
      <c r="D48" s="118" t="s">
        <v>482</v>
      </c>
      <c r="E48" s="116" t="s">
        <v>483</v>
      </c>
    </row>
    <row r="49" spans="4:4" x14ac:dyDescent="0.3">
      <c r="D49" s="121" t="s">
        <v>484</v>
      </c>
    </row>
    <row r="50" spans="4:4" x14ac:dyDescent="0.3">
      <c r="D50" s="118" t="s">
        <v>485</v>
      </c>
    </row>
    <row r="51" spans="4:4" x14ac:dyDescent="0.3">
      <c r="D51" s="118" t="s">
        <v>486</v>
      </c>
    </row>
    <row r="52" spans="4:4" x14ac:dyDescent="0.3">
      <c r="D52" s="121" t="s">
        <v>487</v>
      </c>
    </row>
    <row r="53" spans="4:4" x14ac:dyDescent="0.3">
      <c r="D53" s="124" t="s">
        <v>488</v>
      </c>
    </row>
    <row r="54" spans="4:4" x14ac:dyDescent="0.3">
      <c r="D54" s="124" t="s">
        <v>489</v>
      </c>
    </row>
    <row r="55" spans="4:4" x14ac:dyDescent="0.3">
      <c r="D55" s="124" t="s">
        <v>490</v>
      </c>
    </row>
    <row r="56" spans="4:4" x14ac:dyDescent="0.3">
      <c r="D56" s="124" t="s">
        <v>491</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2.xml><?xml version="1.0" encoding="utf-8"?>
<ds:datastoreItem xmlns:ds="http://schemas.openxmlformats.org/officeDocument/2006/customXml" ds:itemID="{D15044BF-4D3A-4D22-B036-C9DC827411EF}">
  <ds:schemaRefs>
    <ds:schemaRef ds:uri="http://purl.org/dc/terms/"/>
    <ds:schemaRef ds:uri="d4cf3830-bd69-4281-b1b0-0ddb0f216781"/>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9b670b00-9898-4d7e-9205-54e7652583f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2022-11-09T16:56:51Z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