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Z:\2022\2. SEGUIMIENTO PROYECTOS\1. PA - PLAN DE ACCIÓN\10. Octubre\"/>
    </mc:Choice>
  </mc:AlternateContent>
  <xr:revisionPtr revIDLastSave="0" documentId="13_ncr:1_{51DC804F-2099-4D35-AFC1-2285C82EEF66}" xr6:coauthVersionLast="36" xr6:coauthVersionMax="47" xr10:uidLastSave="{00000000-0000-0000-0000-000000000000}"/>
  <bookViews>
    <workbookView xWindow="0" yWindow="495" windowWidth="25605" windowHeight="15495" tabRatio="844" activeTab="6" xr2:uid="{00000000-000D-0000-FFFF-FFFF00000000}"/>
  </bookViews>
  <sheets>
    <sheet name="Meta 1 Paridad " sheetId="41" r:id="rId1"/>
    <sheet name="Meta 3 Escuela " sheetId="40" r:id="rId2"/>
    <sheet name="Meta 1..n" sheetId="1" state="hidden" r:id="rId3"/>
    <sheet name="Meta 4 Bancada " sheetId="42" r:id="rId4"/>
    <sheet name="Meta 6- 60 Instancias " sheetId="43" r:id="rId5"/>
    <sheet name="Meta 7- Veeduría" sheetId="44" r:id="rId6"/>
    <sheet name="Indicadores " sheetId="46" r:id="rId7"/>
    <sheet name="Territorialización PA" sheetId="37" r:id="rId8"/>
    <sheet name="Instructivo" sheetId="39" r:id="rId9"/>
    <sheet name="Generalidades" sheetId="38" r:id="rId10"/>
    <sheet name="resumen pptal" sheetId="45" r:id="rId11"/>
    <sheet name="Hoja2" sheetId="47" r:id="rId12"/>
    <sheet name="Hoja3" sheetId="48" r:id="rId13"/>
    <sheet name="Hoja13" sheetId="32" state="hidden" r:id="rId14"/>
    <sheet name="Hoja1" sheetId="20" state="hidden" r:id="rId15"/>
  </sheets>
  <definedNames>
    <definedName name="_xlnm.Print_Area" localSheetId="6">'Indicadores '!$A$1:$AX$27</definedName>
    <definedName name="_xlnm.Print_Area" localSheetId="0">'Meta 1 Paridad '!$A$1:$AD$39</definedName>
    <definedName name="_xlnm.Print_Area" localSheetId="1">'Meta 3 Escuela '!$A$1:$AD$39</definedName>
    <definedName name="_xlnm.Print_Area" localSheetId="3">'Meta 4 Bancada '!$A$1:$AD$41</definedName>
    <definedName name="_xlnm.Print_Area" localSheetId="4">'Meta 6- 60 Instancias '!$A$1:$AD$43</definedName>
    <definedName name="_xlnm.Print_Area" localSheetId="5">'Meta 7- Veeduría'!$A$1:$AD$31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6" i="40" l="1"/>
  <c r="AT12" i="46" l="1"/>
  <c r="BO48" i="37" l="1"/>
  <c r="BO49" i="37"/>
  <c r="BO50" i="37"/>
  <c r="BO51" i="37"/>
  <c r="BO52" i="37"/>
  <c r="BO53" i="37"/>
  <c r="BO54" i="37"/>
  <c r="BO55" i="37"/>
  <c r="BO56" i="37"/>
  <c r="BO57" i="37"/>
  <c r="BO58" i="37"/>
  <c r="BO59" i="37"/>
  <c r="BO60" i="37"/>
  <c r="BO61" i="37"/>
  <c r="BO62" i="37"/>
  <c r="BO63" i="37"/>
  <c r="BO64" i="37"/>
  <c r="BO65" i="37"/>
  <c r="BO66" i="37"/>
  <c r="BO67" i="37"/>
  <c r="BO47" i="37"/>
  <c r="BF37" i="37" l="1"/>
  <c r="AL14" i="46" l="1"/>
  <c r="P35" i="40" l="1"/>
  <c r="AU21" i="46" l="1"/>
  <c r="AU19" i="46"/>
  <c r="BO16" i="37" l="1"/>
  <c r="BO36" i="37"/>
  <c r="BO35" i="37"/>
  <c r="BO34" i="37"/>
  <c r="BO33" i="37"/>
  <c r="BO32" i="37"/>
  <c r="BO31" i="37"/>
  <c r="BO30" i="37"/>
  <c r="BO29" i="37"/>
  <c r="BO28" i="37"/>
  <c r="BO27" i="37"/>
  <c r="BO26" i="37"/>
  <c r="BO25" i="37"/>
  <c r="BO24" i="37"/>
  <c r="BO23" i="37"/>
  <c r="BO22" i="37"/>
  <c r="BO21" i="37"/>
  <c r="BO20" i="37"/>
  <c r="BO19" i="37"/>
  <c r="BO18" i="37"/>
  <c r="BO17" i="37"/>
  <c r="AC25" i="41"/>
  <c r="BO37" i="37" l="1"/>
  <c r="AY96" i="37"/>
  <c r="BA68" i="37"/>
  <c r="BA37" i="37"/>
  <c r="AC25" i="44"/>
  <c r="AD25" i="44" s="1"/>
  <c r="O25" i="44"/>
  <c r="P25" i="44" s="1"/>
  <c r="AC24" i="44"/>
  <c r="O24" i="44"/>
  <c r="AC23" i="44"/>
  <c r="AD23" i="44" s="1"/>
  <c r="O23" i="44"/>
  <c r="P23" i="44" s="1"/>
  <c r="AC22" i="44"/>
  <c r="O22" i="44"/>
  <c r="AC25" i="43"/>
  <c r="AD25" i="43" s="1"/>
  <c r="O25" i="43"/>
  <c r="P25" i="43" s="1"/>
  <c r="O24" i="43"/>
  <c r="AC23" i="43"/>
  <c r="AD23" i="43" s="1"/>
  <c r="O23" i="43"/>
  <c r="P23" i="43" s="1"/>
  <c r="O22" i="43"/>
  <c r="AC25" i="42"/>
  <c r="AD25" i="42" s="1"/>
  <c r="O25" i="42"/>
  <c r="P25" i="42" s="1"/>
  <c r="O24" i="42"/>
  <c r="AC23" i="42"/>
  <c r="AD23" i="42" s="1"/>
  <c r="O23" i="42"/>
  <c r="P23" i="42" s="1"/>
  <c r="O22" i="42"/>
  <c r="AC25" i="40"/>
  <c r="AD25" i="40" s="1"/>
  <c r="O25" i="40"/>
  <c r="P25" i="40" s="1"/>
  <c r="AC23" i="40"/>
  <c r="AD23" i="40" s="1"/>
  <c r="O22" i="40"/>
  <c r="AD25" i="41"/>
  <c r="O25" i="41"/>
  <c r="P25" i="41" s="1"/>
  <c r="O24" i="41"/>
  <c r="AC23" i="41"/>
  <c r="AD23" i="41" s="1"/>
  <c r="O23" i="41"/>
  <c r="P23" i="41" s="1"/>
  <c r="O22" i="41"/>
  <c r="Y11" i="46" l="1"/>
  <c r="AI17" i="46" l="1"/>
  <c r="AU17" i="46" s="1"/>
  <c r="F3" i="20"/>
  <c r="J3" i="20"/>
  <c r="N3" i="20"/>
  <c r="F4" i="20"/>
  <c r="J4" i="20"/>
  <c r="N4" i="20"/>
  <c r="F5" i="20"/>
  <c r="J5" i="20"/>
  <c r="F6" i="20"/>
  <c r="J6" i="20"/>
  <c r="F7" i="20"/>
  <c r="J7" i="20"/>
  <c r="F8" i="20"/>
  <c r="I7" i="45"/>
  <c r="I9" i="45"/>
  <c r="Z16" i="37"/>
  <c r="AA16" i="37"/>
  <c r="BN16" i="37"/>
  <c r="BN37" i="37" s="1"/>
  <c r="AA17" i="37"/>
  <c r="AA18" i="37"/>
  <c r="AA19" i="37"/>
  <c r="AA20" i="37"/>
  <c r="AA21" i="37"/>
  <c r="AA22" i="37"/>
  <c r="AA23" i="37"/>
  <c r="AA24" i="37"/>
  <c r="AA25" i="37"/>
  <c r="AA26" i="37"/>
  <c r="AA27" i="37"/>
  <c r="AA28" i="37"/>
  <c r="AA29" i="37"/>
  <c r="AA30" i="37"/>
  <c r="AA31" i="37"/>
  <c r="AA32" i="37"/>
  <c r="AA33" i="37"/>
  <c r="AA34" i="37"/>
  <c r="AA35" i="37"/>
  <c r="AA36" i="37"/>
  <c r="B37" i="37"/>
  <c r="C37" i="37"/>
  <c r="D37" i="37"/>
  <c r="E37" i="37"/>
  <c r="F37" i="37"/>
  <c r="G37" i="37"/>
  <c r="H37" i="37"/>
  <c r="I37" i="37"/>
  <c r="J37" i="37"/>
  <c r="K37" i="37"/>
  <c r="L37" i="37"/>
  <c r="M37" i="37"/>
  <c r="N37" i="37"/>
  <c r="O37" i="37"/>
  <c r="P37" i="37"/>
  <c r="Q37" i="37"/>
  <c r="R37" i="37"/>
  <c r="S37" i="37"/>
  <c r="T37" i="37"/>
  <c r="U37" i="37"/>
  <c r="V37" i="37"/>
  <c r="W37" i="37"/>
  <c r="X37" i="37"/>
  <c r="Y37" i="37"/>
  <c r="Z37" i="37"/>
  <c r="AB37" i="37"/>
  <c r="AC37" i="37"/>
  <c r="AD37" i="37"/>
  <c r="AE37" i="37"/>
  <c r="AF37" i="37"/>
  <c r="AG37" i="37"/>
  <c r="AH37" i="37"/>
  <c r="AI37" i="37"/>
  <c r="AJ37" i="37"/>
  <c r="AK37" i="37"/>
  <c r="AL37" i="37"/>
  <c r="AM37" i="37"/>
  <c r="AP37" i="37"/>
  <c r="AQ37" i="37"/>
  <c r="AS37" i="37"/>
  <c r="AT37" i="37"/>
  <c r="AU37" i="37"/>
  <c r="AV37" i="37"/>
  <c r="AW37" i="37"/>
  <c r="AX37" i="37"/>
  <c r="AY37" i="37"/>
  <c r="AZ37" i="37"/>
  <c r="BB37" i="37"/>
  <c r="BC37" i="37"/>
  <c r="BD37" i="37"/>
  <c r="BE37" i="37"/>
  <c r="BG37" i="37"/>
  <c r="BH37" i="37"/>
  <c r="BI37" i="37"/>
  <c r="BJ37" i="37"/>
  <c r="BK37" i="37"/>
  <c r="BL37" i="37"/>
  <c r="BM37" i="37"/>
  <c r="BP37" i="37"/>
  <c r="BQ37" i="37"/>
  <c r="BR37" i="37"/>
  <c r="BS37" i="37"/>
  <c r="BT37" i="37"/>
  <c r="BU37" i="37"/>
  <c r="BV37" i="37"/>
  <c r="BW37" i="37"/>
  <c r="BX37" i="37"/>
  <c r="BY37" i="37"/>
  <c r="BZ37" i="37"/>
  <c r="CA37" i="37"/>
  <c r="AA47" i="37"/>
  <c r="AA48" i="37"/>
  <c r="AA49" i="37"/>
  <c r="AA50" i="37"/>
  <c r="AA51" i="37"/>
  <c r="AA53" i="37"/>
  <c r="AA54" i="37"/>
  <c r="AA55" i="37"/>
  <c r="AA56" i="37"/>
  <c r="AA57" i="37"/>
  <c r="AA58" i="37"/>
  <c r="AA59" i="37"/>
  <c r="AA60" i="37"/>
  <c r="AA61" i="37"/>
  <c r="AA62" i="37"/>
  <c r="AA63" i="37"/>
  <c r="AA64" i="37"/>
  <c r="AA65" i="37"/>
  <c r="AA66" i="37"/>
  <c r="AA67" i="37"/>
  <c r="B68" i="37"/>
  <c r="C68" i="37"/>
  <c r="D68" i="37"/>
  <c r="E68" i="37"/>
  <c r="F68" i="37"/>
  <c r="G68" i="37"/>
  <c r="H68" i="37"/>
  <c r="I68" i="37"/>
  <c r="J68" i="37"/>
  <c r="K68" i="37"/>
  <c r="L68" i="37"/>
  <c r="M68" i="37"/>
  <c r="N68" i="37"/>
  <c r="O68" i="37"/>
  <c r="P68" i="37"/>
  <c r="Q68" i="37"/>
  <c r="R68" i="37"/>
  <c r="S68" i="37"/>
  <c r="T68" i="37"/>
  <c r="U68" i="37"/>
  <c r="V68" i="37"/>
  <c r="W68" i="37"/>
  <c r="X68" i="37"/>
  <c r="Y68" i="37"/>
  <c r="Z68" i="37"/>
  <c r="AB68" i="37"/>
  <c r="AC68" i="37"/>
  <c r="AD68" i="37"/>
  <c r="AE68" i="37"/>
  <c r="AF68" i="37"/>
  <c r="AG68" i="37"/>
  <c r="AH68" i="37"/>
  <c r="AI68" i="37"/>
  <c r="AJ68" i="37"/>
  <c r="AK68" i="37"/>
  <c r="AL68" i="37"/>
  <c r="AM68" i="37"/>
  <c r="AP68" i="37"/>
  <c r="AQ68" i="37"/>
  <c r="AR68" i="37"/>
  <c r="AS68" i="37"/>
  <c r="AT68" i="37"/>
  <c r="AU68" i="37"/>
  <c r="AV68" i="37"/>
  <c r="AW68" i="37"/>
  <c r="AX68" i="37"/>
  <c r="AY68" i="37"/>
  <c r="AZ68" i="37"/>
  <c r="BN68" i="37"/>
  <c r="BB68" i="37"/>
  <c r="BC68" i="37"/>
  <c r="BD68" i="37"/>
  <c r="BE68" i="37"/>
  <c r="BF68" i="37"/>
  <c r="BG68" i="37"/>
  <c r="BH68" i="37"/>
  <c r="BI68" i="37"/>
  <c r="BJ68" i="37"/>
  <c r="BK68" i="37"/>
  <c r="BL68" i="37"/>
  <c r="BM68" i="37"/>
  <c r="BP68" i="37"/>
  <c r="BQ68" i="37"/>
  <c r="BR68" i="37"/>
  <c r="BS68" i="37"/>
  <c r="BT68" i="37"/>
  <c r="BU68" i="37"/>
  <c r="BV68" i="37"/>
  <c r="BW68" i="37"/>
  <c r="BX68" i="37"/>
  <c r="BY68" i="37"/>
  <c r="BZ68" i="37"/>
  <c r="CA68" i="37"/>
  <c r="Z75" i="37"/>
  <c r="AA75" i="37"/>
  <c r="BO75" i="37"/>
  <c r="Z76" i="37"/>
  <c r="AA76" i="37"/>
  <c r="BO76" i="37"/>
  <c r="Z77" i="37"/>
  <c r="AA77" i="37"/>
  <c r="BO77" i="37"/>
  <c r="Z78" i="37"/>
  <c r="AA78" i="37"/>
  <c r="BO78" i="37"/>
  <c r="Z79" i="37"/>
  <c r="AA79" i="37"/>
  <c r="BO79" i="37"/>
  <c r="Z80" i="37"/>
  <c r="AA80" i="37"/>
  <c r="BO80" i="37"/>
  <c r="Z81" i="37"/>
  <c r="AA81" i="37"/>
  <c r="BO81" i="37"/>
  <c r="Z82" i="37"/>
  <c r="AA82" i="37"/>
  <c r="BO82" i="37"/>
  <c r="Z83" i="37"/>
  <c r="AA83" i="37"/>
  <c r="BO83" i="37"/>
  <c r="Z84" i="37"/>
  <c r="AA84" i="37"/>
  <c r="BO84" i="37"/>
  <c r="Z85" i="37"/>
  <c r="AA85" i="37"/>
  <c r="BO85" i="37"/>
  <c r="Z86" i="37"/>
  <c r="AA86" i="37"/>
  <c r="BO86" i="37"/>
  <c r="Z87" i="37"/>
  <c r="AA87" i="37"/>
  <c r="BO87" i="37"/>
  <c r="Z88" i="37"/>
  <c r="AA88" i="37"/>
  <c r="BO88" i="37"/>
  <c r="Z89" i="37"/>
  <c r="AA89" i="37"/>
  <c r="BO89" i="37"/>
  <c r="Z90" i="37"/>
  <c r="AA90" i="37"/>
  <c r="BO90" i="37"/>
  <c r="Z91" i="37"/>
  <c r="AA91" i="37"/>
  <c r="BO91" i="37"/>
  <c r="Z92" i="37"/>
  <c r="AA92" i="37"/>
  <c r="BO92" i="37"/>
  <c r="Z93" i="37"/>
  <c r="AA93" i="37"/>
  <c r="BO93" i="37"/>
  <c r="Z94" i="37"/>
  <c r="AA94" i="37"/>
  <c r="BO94" i="37"/>
  <c r="Z95" i="37"/>
  <c r="AA95" i="37"/>
  <c r="BO95" i="37"/>
  <c r="B96" i="37"/>
  <c r="C96" i="37"/>
  <c r="D96" i="37"/>
  <c r="E96" i="37"/>
  <c r="F96" i="37"/>
  <c r="G96" i="37"/>
  <c r="H96" i="37"/>
  <c r="I96" i="37"/>
  <c r="J96" i="37"/>
  <c r="K96" i="37"/>
  <c r="L96" i="37"/>
  <c r="M96" i="37"/>
  <c r="N96" i="37"/>
  <c r="O96" i="37"/>
  <c r="P96" i="37"/>
  <c r="Q96" i="37"/>
  <c r="R96" i="37"/>
  <c r="S96" i="37"/>
  <c r="T96" i="37"/>
  <c r="U96" i="37"/>
  <c r="V96" i="37"/>
  <c r="W96" i="37"/>
  <c r="X96" i="37"/>
  <c r="Y96" i="37"/>
  <c r="AB96" i="37"/>
  <c r="AC96" i="37"/>
  <c r="AD96" i="37"/>
  <c r="AE96" i="37"/>
  <c r="AF96" i="37"/>
  <c r="AG96" i="37"/>
  <c r="AH96" i="37"/>
  <c r="AI96" i="37"/>
  <c r="AJ96" i="37"/>
  <c r="AK96" i="37"/>
  <c r="AL96" i="37"/>
  <c r="AM96" i="37"/>
  <c r="AP96" i="37"/>
  <c r="AQ96" i="37"/>
  <c r="AR96" i="37"/>
  <c r="AS96" i="37"/>
  <c r="AT96" i="37"/>
  <c r="AU96" i="37"/>
  <c r="AV96" i="37"/>
  <c r="AW96" i="37"/>
  <c r="AX96" i="37"/>
  <c r="AZ96" i="37"/>
  <c r="BA96" i="37"/>
  <c r="BB96" i="37"/>
  <c r="BC96" i="37"/>
  <c r="BD96" i="37"/>
  <c r="BE96" i="37"/>
  <c r="BF96" i="37"/>
  <c r="BG96" i="37"/>
  <c r="BH96" i="37"/>
  <c r="BI96" i="37"/>
  <c r="BJ96" i="37"/>
  <c r="BK96" i="37"/>
  <c r="BL96" i="37"/>
  <c r="BM96" i="37"/>
  <c r="BN96" i="37"/>
  <c r="BP96" i="37"/>
  <c r="BQ96" i="37"/>
  <c r="BR96" i="37"/>
  <c r="BS96" i="37"/>
  <c r="BT96" i="37"/>
  <c r="BU96" i="37"/>
  <c r="BV96" i="37"/>
  <c r="BW96" i="37"/>
  <c r="BX96" i="37"/>
  <c r="BY96" i="37"/>
  <c r="BZ96" i="37"/>
  <c r="CA96" i="37"/>
  <c r="AU9" i="46"/>
  <c r="R11" i="46"/>
  <c r="V11" i="46"/>
  <c r="W11" i="46"/>
  <c r="X11" i="46"/>
  <c r="Z11" i="46"/>
  <c r="AA11" i="46"/>
  <c r="AB11" i="46"/>
  <c r="AC11" i="46"/>
  <c r="AD11" i="46"/>
  <c r="AE11" i="46"/>
  <c r="AF11" i="46"/>
  <c r="AG11" i="46"/>
  <c r="AH11" i="46"/>
  <c r="AI11" i="46"/>
  <c r="AJ11" i="46"/>
  <c r="AK11" i="46"/>
  <c r="AL11" i="46"/>
  <c r="AM11" i="46"/>
  <c r="AN11" i="46"/>
  <c r="AO11" i="46"/>
  <c r="AP11" i="46"/>
  <c r="AQ11" i="46"/>
  <c r="AR11" i="46"/>
  <c r="AS11" i="46"/>
  <c r="AH13" i="46"/>
  <c r="AI13" i="46"/>
  <c r="AJ13" i="46"/>
  <c r="AK13" i="46"/>
  <c r="AL13" i="46"/>
  <c r="AM13" i="46"/>
  <c r="AN13" i="46"/>
  <c r="AP13" i="46"/>
  <c r="AQ13" i="46"/>
  <c r="AR13" i="46"/>
  <c r="AS13" i="46"/>
  <c r="AU15" i="46"/>
  <c r="AL22" i="46"/>
  <c r="AM22" i="46"/>
  <c r="AN22" i="46"/>
  <c r="AO22" i="46"/>
  <c r="AP22" i="46"/>
  <c r="AQ22" i="46"/>
  <c r="AR22" i="46"/>
  <c r="AS22" i="46"/>
  <c r="AT23" i="46"/>
  <c r="P30" i="43"/>
  <c r="B35" i="43"/>
  <c r="P38" i="43"/>
  <c r="P39" i="43"/>
  <c r="P40" i="43"/>
  <c r="P41" i="43"/>
  <c r="P42" i="43"/>
  <c r="P43" i="43"/>
  <c r="B35" i="42"/>
  <c r="P38" i="42"/>
  <c r="P39" i="42"/>
  <c r="P40" i="42"/>
  <c r="P41" i="42"/>
  <c r="P24" i="1"/>
  <c r="P28" i="1"/>
  <c r="P29" i="1"/>
  <c r="P32" i="1"/>
  <c r="P33" i="1"/>
  <c r="P34" i="1"/>
  <c r="P35" i="1"/>
  <c r="P36" i="1"/>
  <c r="P37" i="1"/>
  <c r="P38" i="1"/>
  <c r="P39" i="1"/>
  <c r="P30" i="40"/>
  <c r="P34" i="40"/>
  <c r="B35" i="40"/>
  <c r="P38" i="40"/>
  <c r="P39" i="40"/>
  <c r="P30" i="41"/>
  <c r="P38" i="41"/>
  <c r="P39" i="41"/>
  <c r="AT13" i="46" l="1"/>
  <c r="AA37" i="37"/>
  <c r="AA68" i="37"/>
  <c r="AU13" i="46"/>
  <c r="AA96" i="37"/>
  <c r="AT22" i="46"/>
  <c r="Z96" i="37"/>
  <c r="BO96" i="37"/>
  <c r="BO68" i="37"/>
  <c r="O24" i="40"/>
  <c r="J7" i="45" l="1"/>
  <c r="K7" i="45" s="1"/>
  <c r="O23" i="40"/>
  <c r="P23" i="40" s="1"/>
  <c r="P2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pc</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4" authorId="2" shapeId="0" xr:uid="{00000000-0006-0000-0000-000004000000}">
      <text>
        <r>
          <rPr>
            <b/>
            <sz val="16"/>
            <color indexed="81"/>
            <rFont val="Tahoma"/>
            <family val="2"/>
          </rPr>
          <t>pc:</t>
        </r>
        <r>
          <rPr>
            <sz val="16"/>
            <color indexed="81"/>
            <rFont val="Tahoma"/>
            <family val="2"/>
          </rPr>
          <t xml:space="preserve">
Paso del 9% al 11 %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Toshiba</author>
    <author/>
    <author>Microsoft Office User</author>
  </authors>
  <commentList>
    <comment ref="Q30" authorId="0" shapeId="0" xr:uid="{00000000-0006-0000-0100-000001000000}">
      <text>
        <r>
          <rPr>
            <b/>
            <sz val="14"/>
            <color rgb="FF000000"/>
            <rFont val="Tahoma"/>
            <family val="2"/>
          </rPr>
          <t>ESTE ESPACIO ES PARA LA VIGENCIA ANTERIOR TENEMOS ALGO ??? FAVOR AJUSTAR</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300-000001000000}">
      <text>
        <r>
          <rPr>
            <b/>
            <sz val="12"/>
            <color indexed="8"/>
            <rFont val="Tahoma"/>
            <family val="2"/>
          </rPr>
          <t>Microsoft Office User:</t>
        </r>
        <r>
          <rPr>
            <sz val="12"/>
            <color indexed="8"/>
            <rFont val="Tahoma"/>
            <family val="2"/>
          </rPr>
          <t xml:space="preserve">
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14"/>
            <color indexed="8"/>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rgb="FF000000"/>
            <rFont val="Tahoma"/>
            <family val="2"/>
          </rPr>
          <t>Microsoft Office User:</t>
        </r>
        <r>
          <rPr>
            <sz val="9"/>
            <color rgb="FF000000"/>
            <rFont val="Tahoma"/>
            <family val="2"/>
          </rPr>
          <t xml:space="preserve">
</t>
        </r>
        <r>
          <rPr>
            <sz val="14"/>
            <color rgb="FF000000"/>
            <rFont val="Tahoma"/>
            <family val="2"/>
          </rPr>
          <t xml:space="preserve">En el caso de no presentarse retrasos en el periodo de reporte, incluir una nota indicando que las cifras son acordes con la programación. 
</t>
        </r>
      </text>
    </comment>
    <comment ref="P35" authorId="2" shapeId="0" xr:uid="{00000000-0006-0000-0300-000004000000}">
      <text>
        <r>
          <rPr>
            <b/>
            <sz val="9"/>
            <color rgb="FF000000"/>
            <rFont val="Tahoma"/>
            <family val="2"/>
          </rPr>
          <t xml:space="preserve">Toshiba:
</t>
        </r>
        <r>
          <rPr>
            <sz val="12"/>
            <color rgb="FF000000"/>
            <rFont val="Tahoma"/>
            <family val="2"/>
          </rPr>
          <t xml:space="preserve">EN LA DESCRIPCIÓN CUALITATIVA SE MENCIONAN 10 LOCALIDADES Y SE REGISTRAN 11 FAVOR EXPLICAR EL TOTAL DE 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pc</author>
  </authors>
  <commentList>
    <comment ref="A7"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7"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7"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7"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7"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7"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K9" authorId="1" shapeId="0" xr:uid="{00000000-0006-0000-0600-000007000000}">
      <text>
        <r>
          <rPr>
            <b/>
            <sz val="9"/>
            <color rgb="FF000000"/>
            <rFont val="Tahoma"/>
            <family val="2"/>
          </rPr>
          <t>pc:</t>
        </r>
        <r>
          <rPr>
            <sz val="9"/>
            <color rgb="FF000000"/>
            <rFont val="Tahoma"/>
            <family val="2"/>
          </rPr>
          <t xml:space="preserve">
</t>
        </r>
        <r>
          <rPr>
            <sz val="9"/>
            <color rgb="FF000000"/>
            <rFont val="Tahoma"/>
            <family val="2"/>
          </rPr>
          <t>Esta meta es contanta de acuerdo al memorando y ajuste realizado en Planeación</t>
        </r>
      </text>
    </comment>
  </commentList>
</comments>
</file>

<file path=xl/sharedStrings.xml><?xml version="1.0" encoding="utf-8"?>
<sst xmlns="http://schemas.openxmlformats.org/spreadsheetml/2006/main" count="1753" uniqueCount="567">
  <si>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</si>
  <si>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</si>
  <si>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</si>
  <si>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</si>
  <si>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</si>
  <si>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</si>
  <si>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</si>
  <si>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</si>
  <si>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OCT</t>
  </si>
  <si>
    <t>FECHA DE REPORTE</t>
  </si>
  <si>
    <t>TIPO DE REPORTE</t>
  </si>
  <si>
    <t>FORMULACION</t>
  </si>
  <si>
    <t>ACTUALIZACION</t>
  </si>
  <si>
    <t>SEGUIMIENTO</t>
  </si>
  <si>
    <t>X</t>
  </si>
  <si>
    <t>NOMBRE DEL PROYECTO</t>
  </si>
  <si>
    <t>7676.Fortalecimiento a los liderazgos para la inclusión y equidad de género en la participación y la representación política en Bogotá</t>
  </si>
  <si>
    <t>PROPÓSITO</t>
  </si>
  <si>
    <t>5. Construir Bogotá Región con gobierno abierto, transparente y ciudadanía consciente</t>
  </si>
  <si>
    <t>LOGRO</t>
  </si>
  <si>
    <t xml:space="preserve">52. Gobierno abierto </t>
  </si>
  <si>
    <t>PROGRAMA</t>
  </si>
  <si>
    <t>404. Alcanzar la paridad en al menos el 50% de las instancias de participación del Distrito Capital</t>
  </si>
  <si>
    <t>DESCRIPCIÓN DE LA META (ACTIVIDAD MGA)</t>
  </si>
  <si>
    <t>Ofrecer en las 20 localidades, el servicio de asistencia técnica a instancias de participación y/o de coordinación para la promoción de la participación paritaria.</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</si>
  <si>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</si>
  <si>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</si>
  <si>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</si>
  <si>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</si>
  <si>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</si>
  <si>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</si>
  <si>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</si>
  <si>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</si>
  <si>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</si>
  <si>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</si>
  <si>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</si>
  <si>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</si>
  <si>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</si>
  <si>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</si>
  <si>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</si>
  <si>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</si>
  <si>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TOTAL</t>
  </si>
  <si>
    <t>AVANCE</t>
  </si>
  <si>
    <t>PROGRAMACION DE COMPROMISOS</t>
  </si>
  <si>
    <t>COMPROMISOS</t>
  </si>
  <si>
    <t>PROGRAMACION DE GIROS</t>
  </si>
  <si>
    <t>GIROS</t>
  </si>
  <si>
    <t>&lt;</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</si>
  <si>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</si>
  <si>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</si>
  <si>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</si>
  <si>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</si>
  <si>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</si>
  <si>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</si>
  <si>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</si>
  <si>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</si>
  <si>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</si>
  <si>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</si>
  <si>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</si>
  <si>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</si>
  <si>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</si>
  <si>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 xml:space="preserve">Programación </t>
  </si>
  <si>
    <t xml:space="preserve">
La asistencia técnica para la promoción de la paridad a instancias a nivel local y distrital contribuye avanzar y  dar sostenibilidad a la participación incidente de las mujeres en sus diversidades  y al fortalecimiento de su participación y su representación. 
En los encuentros distritales y locales con las instancias de participación se realizan procesos de apropiación del marco jurídico, conceptual e internacional de la paridad,  la importancia de la aplicabilidad y sostenibilidad a largo plazo en el territorio y  en cada instancia, también se realizan sensibilizaciones sobre estereotipos de género en la participación, esto se logra con  talleres para la promoción de la paridad  "hablemos de paridad", taller sobre el Derecho a la participación con equidad. En este marco el equipo ha avanzado en estrategias lúdicas para abordar el tema como la "escalera por la paridad". 
Así mismo, se destaca de este proceso las gestiones para firmar pactos locales y distritales por la paridad, estos pactos como acción simbólica comprometen a las partes y diversos actores para implementar acciones concretas para el logro de la paridad en sus instancias. 
Para esta vigencia se destaca la necesidad de avanzar en acciones para  atención y prevención de violencias contra las mujeres en política, de acuerdo, a la demanda de las instancias locales para acompañar técnicamente en la construcción de protocolos de prevención e información sobre rutas de atención en dichos escenarios de participación.  Se analiza la situación, con el fin de que la entidad pueda  de definir posibles, guías, protocolos o instrumentos que permitan la documentación y atención de este tipo de casos. 
Finalmente, el equipo de acuerdo al proceso de acompañamiento a la instancia construye insumos (documento) de recomendaciones, acciones sensibles al género y posibles  acuerdos para aplicar en los reglamentos internos de las instancias, los cuales se socializan con las respectivas instancias.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</si>
  <si>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</si>
  <si>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</si>
  <si>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</si>
  <si>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</si>
  <si>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</si>
  <si>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</si>
  <si>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</si>
  <si>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</si>
  <si>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</si>
  <si>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</si>
  <si>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</si>
  <si>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</si>
  <si>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</si>
  <si>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</si>
  <si>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</si>
  <si>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</si>
  <si>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</si>
  <si>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</si>
  <si>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</si>
  <si>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</si>
  <si>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1.1 Ofrecer asistencia técnica a las 20 localidades a instancias de participación y/o de coordinación para la promoción de la participación paritaria.</t>
  </si>
  <si>
    <t>Programación</t>
  </si>
  <si>
    <t>*Incluir tantas filas sean necesarias</t>
  </si>
  <si>
    <t xml:space="preserve">Vincular 4800 mujeres a los procesos formativos para el desarrollo de capacidades de incidencia, liderazgo, empoderamiento y participación política de las Mujeres </t>
  </si>
  <si>
    <t xml:space="preserve">La escuela de formación política “LIDERA PAR” brinda las herramientas necesarias para avanzar hacia la paridad e incidencia efectiva de las mujeres diversas, en los diferentes espacios de participación y toma de decisiones sobre las necesidades y derechos de las mujeres. 
La entidad cuenta con una propuesta, así como módulos diferenciados  para el desarrollo de capacidades de incidencia, liderazgo, empoderamiento y participación política de las Mujeres en sus diversidades,  articulada a Bogotá 50/50 Ruta de la Paridad de Género en el Gobierno Abierto de Bogotá. 
Estos ciclos cuentan con la clínica política que son jornadas personalizadas donde las vinculadas pueden poner en práctica los conocimientos adquiridos. 
En el  2022 la escuela se vinculó con los procesos de las CIOM,  esta articulación resulta importante, porque  permite fortalecer las capacidades y aportar en la cualificación de las mujeres que participan en estos espacios.
Se  destaca la articulación y formación en talleres para profundizar sobre el tema de violencia contra las mujeres en política dirigidos a las profesionales de la Clínica Política Lidera Par y a los equipos de atención jurídica y psicosocial de las CIOM. 
En este marco la escuela trabajó en la preparación del Seminario sobre Violencias contra las mujeres que participan en política,  el cuál ha permitido a las mujeres reflexionar e identificar esta problemática 
Adicionalmente, , la escuela esta trabajando en modulo con enfoque interseccional y diferencial para desarrollar con mujeres gitanas y excombantientes,
</t>
  </si>
  <si>
    <t xml:space="preserve">3.1 Vincular 1239 mujeres a los procesos formativos para el desarrollo de capacidades de incidencia, liderazgo, empoderamiento y participación política de las Mujeres </t>
  </si>
  <si>
    <t xml:space="preserve">Durante octubre se trabajó en las metodología de los talleres del ciclo “Ponte las gafas de la interseccionalidad” y del ciclo de mujeres reincorporadas. Se dio inicio a los talleres del ciclo de interseccionalidad vinculando 84 mujeres nuevas. En el ciclo de formación "Fundación Universitaria del Área Andina - "Échele cabeza 50/50 a la ruta por la paridad"se vincularon 3 personas nuevas (2 muejres, 1 Hombre).                                                                
Se realizaron dos talleres del ciclo de formación en CIOM_Usme en articulación con las profesionales de la Casa, con la participación de 11 personas (10 muejres 1 persona trans) en jornada presencial y para el segundo ciclo 13 de forma virtual. 
Se revisaron los contenidos del ciclo básico formación con énfasis en política del cuidado, que se realizará en articulación con el equipo del SIDICU a realizar en el mes de noviembre. 
</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</si>
  <si>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</si>
  <si>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</si>
  <si>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</si>
  <si>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</si>
  <si>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</si>
  <si>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</si>
  <si>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</si>
  <si>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</si>
  <si>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</si>
  <si>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</si>
  <si>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</si>
  <si>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</si>
  <si>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</si>
  <si>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</si>
  <si>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</si>
  <si>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</si>
  <si>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</si>
  <si>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Ofrecer asistencia técnica a 19 instancias que incluyen las Bancadas de Mujeres de las Juntas Administradoras Locales y la Mesa Multipartidista de género en el Distrito Capital</t>
  </si>
  <si>
    <t xml:space="preserve">El acompañamiento a la Mesa Distrital Multipartidaria de Género permite reflexionar sobre la favorabilidad de los partidos políticos para la participación de las mujeres en escenarios de poder y toma de decisiones en Bogotá, así avanzar con procesos de fortalecimiento a los partido y movimientos políticos, para avanzar en la participación y representación política de las mujeres, con argumentos, investigaciones y estudios, que permita tener credibilidad e incidencia. 
La conformación  de bancadas informales y verticales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fortalecen las capacidades políticas de las mujeres, enfrentando las violencias y discriminaciones que viven en su quehacer político.  
La conformación de estas bancadas en dichas localidades constituyen un acto simbólico y el primer paso para avanzar en la formulación de un plan de acción que permita una articulación estratégica entre la comunidad, organizaciones sociales y institucione y un  ejercicio político  en pro de generar mayor incidencia en las problemáticas relacionadas con los derechos de las mujeres. Previo a la conformación de las bancadas se destaca las sesiones de sensibilización con edilesas de las localidades.
Este proceso se ha realizado en articulacion con las CIOM y las referentas locales. 
Una vez conformadas las bancadas se destaca el acompañamiento para avanzar en la implementación del Plan de Acción definido por las edilesas. </t>
  </si>
  <si>
    <t>4.1 Ofrecer asistencia técnica a 18 bancadas de mujeres de Juntas Administradoras Locales para su conformación y dinamización.</t>
  </si>
  <si>
    <t>12.50</t>
  </si>
  <si>
    <t xml:space="preserve">En OCTUBRE se dio continuidad a la gestión para la conformación de las bancadas de mujeres a través de llamadas, mensajes, encuentros bilaterales y sesiones de sensibilización con edilesas de las localidades de Sumapaz, Bosa, Santafé, Fontibón y Candelaria. En la localidad de Antonio Nariño, se acompañó la sesión de control sobre el cumplimiento a las estadísticas de seguridad de las mujeres en esta localidad. El equipo acompañó y apoyó la gestión del proyecto Acuerdo 0016 sobre la actualización del Consejo Local de Mujeres de Puente Aranda, con Edilesas de la Bancada de Mujeres de la JAL, en articulación con la referente de la CIOM-Puente Aranda. Se realizó la gestión para llevar a cabo el encuentro Taller de planeación de las Bancadas en la Localidades de Chapinero y Engativá
Se destaca  el lanzamiento e instalación de la Bancada de Mujeres de la JAL de la localidad de Santafé </t>
  </si>
  <si>
    <t xml:space="preserve">4.2 Convocar y brindar asistencia técnica a la Mesa Multipartidaria de género en el Distrito Capital </t>
  </si>
  <si>
    <t xml:space="preserve">En relación al trabajo de asistencia técnica y acompañamiento a la Mesa Distrital Multipartidaria de Género, en OCTUBRE  el equipo llevó cabo una reunión de articulación con el Instituto Holandés para la Democracia Multipartidaria -NIMD- y el comité del foro multipartidario para organizar la temática y logística del FORO proyectado a realizarse el 3 de noviembre. El  equipo elaboró la guía metodológica para el evento. Por solicitud de las edilesas del Partido Alianza Verde  se convoca al equipo para la hablar de la estrategia Bogotá 50/50.   </t>
  </si>
  <si>
    <r>
      <t xml:space="preserve">Para la presente vigencia  hasta el primer semestre de 2022 la escuela la logrado  la vinculación de 605 mujeres
En julio la Clinica logró vincular 156 mujeres, sin embargo estas mujeres se registrarán cuando culminen  los ciclos.
</t>
    </r>
    <r>
      <rPr>
        <sz val="10"/>
        <rFont val="Times New Roman"/>
        <family val="1"/>
      </rPr>
      <t xml:space="preserve">En el primer semestre se logro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r>
  </si>
  <si>
    <r>
      <t>Durante el segundo trimestre se realizó acompañamiento técnico a 20 Fondos de Desarrollo Local mediante la realización de la mesa de trabajo Distrital con referentes de mujer y género locales.</t>
    </r>
    <r>
      <rPr>
        <sz val="10"/>
        <rFont val="Times New Roman"/>
        <family val="1"/>
      </rPr>
      <t xml:space="preserve">
</t>
    </r>
    <r>
      <rPr>
        <sz val="10"/>
        <color rgb="FFFF0000"/>
        <rFont val="Times New Roman"/>
        <family val="1"/>
      </rPr>
      <t>Durante  julio se realizó acompañamiento técnico a 17 Fondos d</t>
    </r>
    <r>
      <rPr>
        <sz val="10"/>
        <rFont val="Times New Roman"/>
        <family val="1"/>
      </rPr>
      <t>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</si>
  <si>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t>Brindar a 60 instancias, incluidos los Fondos de Desarrollo Local, el servicio de asistencia técnica para la transversalización de los enfoques de género e interseccionalidad en los procesos de presupuesto participativo</t>
  </si>
  <si>
    <r>
      <t>En Julio se vinculo 1 nueva funcionaria, s</t>
    </r>
    <r>
      <rPr>
        <sz val="10"/>
        <color theme="4"/>
        <rFont val="Times New Roman"/>
        <family val="1"/>
      </rPr>
      <t>umando al año 84 funcionarias</t>
    </r>
    <r>
      <rPr>
        <sz val="10"/>
        <rFont val="Times New Roman"/>
        <family val="1"/>
      </rPr>
      <t xml:space="preserve">
Durante el segundo trimestre se vincularon 8 funcionarias nuevas, para un total de 83 en lo corrido de la vigencia  2022.</t>
    </r>
  </si>
  <si>
    <r>
      <t xml:space="preserve">
</t>
    </r>
    <r>
      <rPr>
        <sz val="10"/>
        <color rgb="FFFF0000"/>
        <rFont val="Times New Roman"/>
        <family val="1"/>
      </rPr>
      <t xml:space="preserve">En Julio se vincularon 26 mujeres nuevas, para 194 vinculadas en los primeros siete meses de la vigencia </t>
    </r>
    <r>
      <rPr>
        <sz val="10"/>
        <rFont val="Times New Roman"/>
        <family val="1"/>
      </rPr>
      <t xml:space="preserve">
Se brinda acompañamiento técnico a 20 COLMYG Y CLM, en estas sesiones se brindó información a las mujeres información de los proyectos con presupues</t>
    </r>
    <r>
      <rPr>
        <sz val="11"/>
        <color theme="1"/>
        <rFont val="Calibri"/>
        <family val="2"/>
        <scheme val="minor"/>
      </rPr>
      <t>tos sensibles al género. En el segundo trimestre se vincularon 74 mujeres nuevas para un total de 168 en la vigencia.</t>
    </r>
  </si>
  <si>
    <t xml:space="preserve">ara la SDMUJER la participación de las mujeres como garantes del control social a la gestión e inversión pública, para fomentar la transparencia, la paridad, y los enfoques de género y diferencial en la gestión, es fundamental para avanzar en el logro de la igualdad de género y contribuir al fortalecimiento de la democracia 
En este marco se culminó el proceso de fortalecimiento a través del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Con este proceso se impulsó la creación veedurías,  se proyecta que se constituirán aproximadamente 25 nuevas veedurías, las cuales se desarrollarán en 18 localidades.
En este contexto se logró realizar alianzas con la Universidad Distrital, Veeduría Distrital y Personería Distrital reforzando en el fortalecimiento de la participación ciudadana.
</t>
  </si>
  <si>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</si>
  <si>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6.1 Brindar a 20 FDL asistencia técnica para la transversalización de los enfoques de género e interseccionalidad en los procesos de presupuesto participativo</t>
  </si>
  <si>
    <t xml:space="preserve">En OCTUBRE se realizó acompañamiento técnico a 17 Fondos de Desarrollo Local (faltaron Fontibón, Teusaquillo y Ciudad Bolívar) mediante la realización de la mesa de trabajo Distrital con referentes de mujer y género locales, dentro de la agenda desarrollada se abordó un punto para recoger las dificultades evidenciadas por las referentes de cada Alcaldía sobre la incorporación de enfoques de la PPMYEG en el proceso de actualización o formualción de proyectos de inversión, así como en la construcción de los estudios previos para la contratación de dichos proyectos, esto con el objetivo de identificar como mejorar la asistencia técnica brindada a las alcaldias locales. </t>
  </si>
  <si>
    <t>6.2 Brindar a 20 CPL asistencia técnica para la transversalización de los enfoques de género e interseccionalidad en los procesos de presupuesto participativo</t>
  </si>
  <si>
    <t>En OCTUBRE se enfatizó en formalizar los encuentros interlocales de RED distrital de Consejeras. Se acotó y preciso el plan de acción, dándole alcance como plan de incidencia. Para esta agenda se perfilaron dos ámbitos a saber: i) la gestión e interacción con diferentes actores del proceso de planeación local y ii) En lo organizativo se validaron acuerdos de comunicación y representación; nombramiento de voceras y comisiones de comunicaciones, incidencia y secretaria técnica. Adicional a esto Consejeras de 18 localidades (Usaquen, Chapinero, Santafé, Usme, Tunjuelito, Bosa, Kennedy, Fontibón, Engativa, Suba, Barrios Unidos, Martires, Antonio Nariño, Puente Aranda, Candelaria, Rafael Uribe Uribe, Ciudad Bolivar, Sumapaz.) participarón en el Encuentro distrital “Voces de las mujeres en la Planeación y Participación Local” interactuando con lideresas de las 20 localidades.</t>
  </si>
  <si>
    <t>6.3 Brindar a 20 COLMYG/CLM asistencia técnica para la transversalización de los enfoques de género e interseccionalidad en los procesos de presupuesto participativo</t>
  </si>
  <si>
    <t xml:space="preserve">En OCTUBRE se brindó acompañamiento técnico a 19 COLMYG y/o CLM, faltó Usme, Se socializó la transversalización de la politica publica de mujer y equidad de género en los diferentes proyectos, así como las metas asociadas a estos. En varios comités se expusieron y discutieron las iniciativas producto del proceso de presupuestos participativos, y la conformación de las Mesas Veredales en Sumapaz para el próximo proceso,  así como los mecanismos para la votación; se dieron pautas para la participación en el Encuentro Distrital La Voz de las Mujeres que se desarrolló el 25 de octubre.  También  se adelantó en algunas localidades  el proceso de elección de representantes del Colmyg  a  la Mesa de seguimiento al Pacto de corresponsabilidad, la mesa de formulación de proyectos 2022-2023 y mesa de seguimiento de la implementación de los proyectos de las metas del sector Mujer. También se logró abordar el tema del pacto entre Alcaldías y Consejo Consultivo de Mujeres. </t>
  </si>
  <si>
    <t>Promover 1 Veeduría Ciudadana de mujeres para el seguimiento a la garantía de sus derechos</t>
  </si>
  <si>
    <t xml:space="preserve">Se realiza el pago de reservas por valor de $15.000.000 del convenio interadministrativo con la Universidad Distrital para finalizar los objetivos de la meta. </t>
  </si>
  <si>
    <t>7.1 Promover 1 Veeduría Ciudadana de mujeres para el seguimiento a la garantía de sus derechos</t>
  </si>
  <si>
    <t>0.10</t>
  </si>
  <si>
    <r>
      <rPr>
        <b/>
        <sz val="11"/>
        <color rgb="FF000000"/>
        <rFont val="Times New Roman"/>
        <family val="1"/>
      </rPr>
      <t xml:space="preserve">META CUMPLIDA. 
Se realizó el pago final en octubre, entregándose los  productos finales por parte de la Universidad.  
En  julio, con este proceso se logro impulsar la creación veedurías,  se proyecta que prodiucto de este proceso para la conformación de 1 ciudadana, se constituirán aproximadamente 25 nuevas veedurías, las cuales se desarrollarán en 18 localidades.
</t>
    </r>
    <r>
      <rPr>
        <sz val="11"/>
        <color rgb="FF000000"/>
        <rFont val="Times New Roman"/>
        <family val="1"/>
      </rPr>
      <t xml:space="preserve">No obstante, en agosto,  una vez culminado el proceso de diplomado con el IDEXUD, la SDMUJER retoma el proceso para avanzar en el fortalecimiento a procesos de mujeres para la conformación de Veedurías con enfoque de género, así pues, se avanzó en el reconocimiento de lideresas que quieran hacer control social. También se logró constituir de 3 Veedurías Ciudadanas con enfoque de género. 
Finalmente se realizaron alianzas con referentes territoriales de la Veeduría distrital, Con la Personería Distrital y con los personeros locales, con la Secretaria de Gobierno, para conocer el Centro de Gobierno Local y su herramienta para el ejercicio de control social y se realizaron acercamientos con la Red Institucional Distrital de Apoyo a las Veedurías Ciudadanas.
</t>
    </r>
  </si>
  <si>
    <t xml:space="preserve">PROGRAMACIÓN </t>
  </si>
  <si>
    <t>DESCRIPCIÓN CUALITATIVA DEL AVANCE</t>
  </si>
  <si>
    <t>RETRASOS Y FACTORES LIMITANTES PARA EL CUMPLIMIENTO</t>
  </si>
  <si>
    <t>SOLUCIONES PROPUESTAS PARA RESOLVER LOS RETRASOS Y FACTORES LIMITANTES PARA EL CUMPLIMIENTO</t>
  </si>
  <si>
    <t>x</t>
  </si>
  <si>
    <t>PRODUCTO INSTITUCIONAL (PMR):</t>
  </si>
  <si>
    <t xml:space="preserve">Número de mujeres vinculadas a procesos formativos para el desarrollo de capacidades de incidencia, liderazgo, empoderamiento y participación política </t>
  </si>
  <si>
    <t>OBJETIVO ESTRATEGICO:</t>
  </si>
  <si>
    <t>Construir Bogotá Región con gobierno abierto, transparente y ciudadanía consciente</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</si>
  <si>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</si>
  <si>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</si>
  <si>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</si>
  <si>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</si>
  <si>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</si>
  <si>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</si>
  <si>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</si>
  <si>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</si>
  <si>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</si>
  <si>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</si>
  <si>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</si>
  <si>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</si>
  <si>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</si>
  <si>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</si>
  <si>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</si>
  <si>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</si>
  <si>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</si>
  <si>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</si>
  <si>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</si>
  <si>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</si>
  <si>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</si>
  <si>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</si>
  <si>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</si>
  <si>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PDD 431</t>
  </si>
  <si>
    <t>Alcanzar la paridad en al menos el 50% de las instancias de participación del Distrito Capital</t>
  </si>
  <si>
    <t xml:space="preserve">Porcentaje de instancias con participación paritaria en el Distrito
</t>
  </si>
  <si>
    <t xml:space="preserve">Creciente -Constante </t>
  </si>
  <si>
    <t xml:space="preserve">Instancias </t>
  </si>
  <si>
    <t>Instancias con participación paritaria en el Distrito, con asistencia técnica</t>
  </si>
  <si>
    <t>Informe semestral con carácterizacion de la Paridad en las instancias distritales y Locales.</t>
  </si>
  <si>
    <t>-</t>
  </si>
  <si>
    <t xml:space="preserve">Para el logro de la paridad se ofreció asistencia técnica en las 20 localidades a instancias de participación y/o de coordinación para la promoción de la participación paritaria, este proceso contribuye a avanzar y dar sostenibilidad a la participación incidente de las mujeres y al fortalecimiento de la participación y representación de las mujeres en sus diversidades. </t>
  </si>
  <si>
    <t xml:space="preserve">PDD 461  </t>
  </si>
  <si>
    <t>461. Documento de lineamiento de presupuesto participativo sensible al género, formulado y adoptado</t>
  </si>
  <si>
    <t xml:space="preserve">Un lineamiento adoptado </t>
  </si>
  <si>
    <t xml:space="preserve">Constante </t>
  </si>
  <si>
    <t xml:space="preserve">Documentos </t>
  </si>
  <si>
    <t>Documento de lineamiento de presupuesto participativo sensible al género, formulado y adoptado</t>
  </si>
  <si>
    <t>Meta cumplida en el 2021</t>
  </si>
  <si>
    <t xml:space="preserve">1.1 </t>
  </si>
  <si>
    <t xml:space="preserve">PROMOCIÓN DE LA PARTICIPACIÓN Y REPRESENTACIÓN DE LAS MUJERES </t>
  </si>
  <si>
    <t>Número de localidades vinculadas a procesos de asistencia técnica para la participación paritaria.</t>
  </si>
  <si>
    <t xml:space="preserve">Localidades </t>
  </si>
  <si>
    <t>Anual</t>
  </si>
  <si>
    <t xml:space="preserve">Informe trimestral de promoción de la participación paritaria en instancias del ámbito local </t>
  </si>
  <si>
    <t xml:space="preserve">Número de pactos firmados y con seguimiento para la promoción de la participación paritaria.
</t>
  </si>
  <si>
    <t xml:space="preserve">Suma </t>
  </si>
  <si>
    <t xml:space="preserve">Pactos </t>
  </si>
  <si>
    <t xml:space="preserve">Número de pactos firmados </t>
  </si>
  <si>
    <t xml:space="preserve">Pactos firmados e informes de seguimiento al cumplimiento </t>
  </si>
  <si>
    <t xml:space="preserve">2.1 </t>
  </si>
  <si>
    <t>PDD 428</t>
  </si>
  <si>
    <t>Número de mujeres vinculadas a procesos de formación para el desarrollo de capacidades de incidencia, liderazgo, empoderamiento y participación política de las mujeres</t>
  </si>
  <si>
    <t xml:space="preserve">Mujeres </t>
  </si>
  <si>
    <t>mujeres vinculadas a procesos formativos para el desarrollo de capacidades</t>
  </si>
  <si>
    <t xml:space="preserve">listado de las mujeres participantes, modulos desarrollados y un informe ejecutivo por ciclo  implementación </t>
  </si>
  <si>
    <t xml:space="preserve">3.1 </t>
  </si>
  <si>
    <t>Números de bancadas de mujeres asistidas técnicamente.</t>
  </si>
  <si>
    <t>Informe de fortalecimiento de liderazgos para  participación y la representación política en Bogotá a través de bancadas de mujeres de las JAL.</t>
  </si>
  <si>
    <t xml:space="preserve">3.2 </t>
  </si>
  <si>
    <t xml:space="preserve">Número de sesiones realizadas con la  Mesa Multipartidaria de género en el Distrito Capital </t>
  </si>
  <si>
    <t xml:space="preserve">Sesiones </t>
  </si>
  <si>
    <t>Número de sesiones convocadas y desarrolladas.</t>
  </si>
  <si>
    <t>Informe trimestral  de los avances en la asistencia con la Mesa Multipartidaria de género en el Distrito Capital</t>
  </si>
  <si>
    <t>4.1</t>
  </si>
  <si>
    <t>PDD 461
Cumplida 
Un documento de lineamiento de presupuesto participativo sensible al género</t>
  </si>
  <si>
    <t xml:space="preserve">Número de FDL con asistencia técnica en presupuesto participativo sensible al género </t>
  </si>
  <si>
    <t xml:space="preserve">Acta y Listados asistencia de las 3  Mesas territoriales y las mesas mensuales de trabajo </t>
  </si>
  <si>
    <t xml:space="preserve">Número de servidoras, servidores y contratistas de FDL participantes en procesos de asistencia técnica en presupuesto participativo sensible al género </t>
  </si>
  <si>
    <t>Suma</t>
  </si>
  <si>
    <t>servidoras, servidores y contratistas</t>
  </si>
  <si>
    <t xml:space="preserve">Por demanda </t>
  </si>
  <si>
    <t>4.2</t>
  </si>
  <si>
    <t xml:space="preserve">Número de CPL con asistencia técnica en presupuesto participativo sensible al género </t>
  </si>
  <si>
    <t xml:space="preserve">Acta y listados  asistencias técnicas CPL </t>
  </si>
  <si>
    <t xml:space="preserve">Número de Consejeras Locales de Planeación participantes en procesos de asistencia técnica en presupuesto participativo sensible al género </t>
  </si>
  <si>
    <t xml:space="preserve">6.3 </t>
  </si>
  <si>
    <t xml:space="preserve">Número de COLMYG/CLM  con asistencia técnica en presupuesto participativo sensible al género </t>
  </si>
  <si>
    <t>Acta y listados  asistencias COLMYEG-CLM</t>
  </si>
  <si>
    <t xml:space="preserve">Durante el tercer trimestre se realizó acompañamiento técnico a los 20 COLMYG y/o CLM , con el acompañamiento mensual a la sesión y el desarrollo de un punto específico, articulado con cada Alcaldía Local, para brindar a las mujeres información sobre:
* Transversalización de los enfoques de la PPMYEG en los proyectos de inversión los PDL
En el cual se ha brindado a las mujeres información sobre el avance de la formulación de actividades a incorporar en los proyectos de inversión vigencia 2022, actividades de asistencia técnica realizadas por la Secretaría de la Mujer con las alcaldías locales para la incorporación de los enfoques de la PPMYEG en los proyectos de inversión, así como hacer seguimiento a aquellos que ya se encuentran en ejecución y se presenta el avance en la ejecución de los procesos que hacen parte de convenios administrativos en varias localidades. 
Información sobre la Fase 2 de presupuestos Participativos que se está desarrollando, para que las mujeres puedan tener una participación incidente en este proceso así como motivar participar en los procesos de votación para las iniciativas del componente de presupuestos participativos en el mes de octubre, esta información se brinda para apoyar el proceso de incidencia de las mujeres sobre los recursos asociados a los proyectos de inversión del componente de presupuestos participativo0 y a continuar con el seguimiento y la veeduría por parte de las mujeres.
</t>
  </si>
  <si>
    <t>Número de Mujeres participantes en procesos de asistencia técnica en presupuesto participativo sensible al género articuladas al COLMYG/CLM</t>
  </si>
  <si>
    <t xml:space="preserve">5.1 </t>
  </si>
  <si>
    <t>Un estrategia de promoción de la Veeduría Ciudadana de mujeres para el seguimiento de la garantía de sus derechos, diseñada e implementada.</t>
  </si>
  <si>
    <t xml:space="preserve">Veeduría </t>
  </si>
  <si>
    <t xml:space="preserve">Conformación de de la Veeduría Ciudadana de mujeres para el seguimiento de la garantía de sus derechos. </t>
  </si>
  <si>
    <t>Informe de implementación de la veeduría Ciudadana de mujeres para el seguimiento a la garantía de sus derechos</t>
  </si>
  <si>
    <t xml:space="preserve">0.10 </t>
  </si>
  <si>
    <t>Número de mujeres vinculadas a la estrategia de promoción de Veeduría Ciudadana para el seguimiento de la garantía de sus derechos, diseñada e implementada.</t>
  </si>
  <si>
    <t>Inscripción y caracterización de las participantes</t>
  </si>
  <si>
    <t>ELABORÓ</t>
  </si>
  <si>
    <t xml:space="preserve">Firma:  </t>
  </si>
  <si>
    <t>APROBÓ (Según aplique Gerenta de proyecto, Lider técnica y responsable de proceso)</t>
  </si>
  <si>
    <t>Firma:</t>
  </si>
  <si>
    <t>REVISÓ OFICINA ASESORA DE PLANEACIÓN</t>
  </si>
  <si>
    <t xml:space="preserve">VoBo. </t>
  </si>
  <si>
    <t>Nombre: Anne Paola Mendoza González</t>
  </si>
  <si>
    <t xml:space="preserve">Nombre: Marcela Enciso Gaitán </t>
  </si>
  <si>
    <t>Nombre: Lisa C. Gómez Camargo</t>
  </si>
  <si>
    <t>Nombre:</t>
  </si>
  <si>
    <t>Cargo: Contratista Apoyo a la Planeación y seguimiento 7676</t>
  </si>
  <si>
    <t>Cargo: Directora de Territorizalización de Derechos y Participación</t>
  </si>
  <si>
    <t>Cargo: Subsecretaria de Fortalecimiento de Capacidades y Oportunidades</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</si>
  <si>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</si>
  <si>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</si>
  <si>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</si>
  <si>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</si>
  <si>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</si>
  <si>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</si>
  <si>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</si>
  <si>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</si>
  <si>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</si>
  <si>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</si>
  <si>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</si>
  <si>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</si>
  <si>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</si>
  <si>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</si>
  <si>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</si>
  <si>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</si>
  <si>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</si>
  <si>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</si>
  <si>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</si>
  <si>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</si>
  <si>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</si>
  <si>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</si>
  <si>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</si>
  <si>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</si>
  <si>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</si>
  <si>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</si>
  <si>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</si>
  <si>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</si>
  <si>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</si>
  <si>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</si>
  <si>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</si>
  <si>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</si>
  <si>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</si>
  <si>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</si>
  <si>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</si>
  <si>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</si>
  <si>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</si>
  <si>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</si>
  <si>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</si>
  <si>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</si>
  <si>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</si>
  <si>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</si>
  <si>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</si>
  <si>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</si>
  <si>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</si>
  <si>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</si>
  <si>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</si>
  <si>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</si>
  <si>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</si>
  <si>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Durante julio se realizó acompañamiento técnico a 17 Fondos de Desarrollo Local (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en los que se contempla para 2022 transversalizar acciones en 165 proyectos de inversión, y se abordó un punto sobre el desarrollo de los laboratorios cívicos, donde las mujeres podrán incidir en los proyectos para la vigencia 2023.</t>
  </si>
  <si>
    <t>5. Usme-NO Edilesa</t>
  </si>
  <si>
    <t>14. Los Martires-NO Edilesa</t>
  </si>
  <si>
    <t>16 Puente Aranda</t>
  </si>
  <si>
    <t>FORMULACIÓN Y SEGUIMIENTO PLAN DE ACCIÓN</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</si>
  <si>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</si>
  <si>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</si>
  <si>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</si>
  <si>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</si>
  <si>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</si>
  <si>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</si>
  <si>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</si>
  <si>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</si>
  <si>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</si>
  <si>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</si>
  <si>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</si>
  <si>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</si>
  <si>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</si>
  <si>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</si>
  <si>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</si>
  <si>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</si>
  <si>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</si>
  <si>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</si>
  <si>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</si>
  <si>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</si>
  <si>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</si>
  <si>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</si>
  <si>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</si>
  <si>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</si>
  <si>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</si>
  <si>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</si>
  <si>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</si>
  <si>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</si>
  <si>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</si>
  <si>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</si>
  <si>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</si>
  <si>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</si>
  <si>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</si>
  <si>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</si>
  <si>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</si>
  <si>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</si>
  <si>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</si>
  <si>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</si>
  <si>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</si>
  <si>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</si>
  <si>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</si>
  <si>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</si>
  <si>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</si>
  <si>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</si>
  <si>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</si>
  <si>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</si>
  <si>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</si>
  <si>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</si>
  <si>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</si>
  <si>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</si>
  <si>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</si>
  <si>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</si>
  <si>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</si>
  <si>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</si>
  <si>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</si>
  <si>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</si>
  <si>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</si>
  <si>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</si>
  <si>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</si>
  <si>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</si>
  <si>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</si>
  <si>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</si>
  <si>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</si>
  <si>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</si>
  <si>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</si>
  <si>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</si>
  <si>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</si>
  <si>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</si>
  <si>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</si>
  <si>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</si>
  <si>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</si>
  <si>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</si>
  <si>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</si>
  <si>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</si>
  <si>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</si>
  <si>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</si>
  <si>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</si>
  <si>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</si>
  <si>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</si>
  <si>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</si>
  <si>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</si>
  <si>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</si>
  <si>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</si>
  <si>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</si>
  <si>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</si>
  <si>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</si>
  <si>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</si>
  <si>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</si>
  <si>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</si>
  <si>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</si>
  <si>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</si>
  <si>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</si>
  <si>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</si>
  <si>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</si>
  <si>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</si>
  <si>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</si>
  <si>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</si>
  <si>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</si>
  <si>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</si>
  <si>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</si>
  <si>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</si>
  <si>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</si>
  <si>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</si>
  <si>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</si>
  <si>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</si>
  <si>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</si>
  <si>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</si>
  <si>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</si>
  <si>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</si>
  <si>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</si>
  <si>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</si>
  <si>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</si>
  <si>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</si>
  <si>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</si>
  <si>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</si>
  <si>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</si>
  <si>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</si>
  <si>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</si>
  <si>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</si>
  <si>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</si>
  <si>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</si>
  <si>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</si>
  <si>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</si>
  <si>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</si>
  <si>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</si>
  <si>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</si>
  <si>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</si>
  <si>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</si>
  <si>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</si>
  <si>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</si>
  <si>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</si>
  <si>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</si>
  <si>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</si>
  <si>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</si>
  <si>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</si>
  <si>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</si>
  <si>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</si>
  <si>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</si>
  <si>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</si>
  <si>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</si>
  <si>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</si>
  <si>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</si>
  <si>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</si>
  <si>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</si>
  <si>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</si>
  <si>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</si>
  <si>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</si>
  <si>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</si>
  <si>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</si>
  <si>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</si>
  <si>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</si>
  <si>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</si>
  <si>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</si>
  <si>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</si>
  <si>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</si>
  <si>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</si>
  <si>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</si>
  <si>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</si>
  <si>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</si>
  <si>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</si>
  <si>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</si>
  <si>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</si>
  <si>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</si>
  <si>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</si>
  <si>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</si>
  <si>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</si>
  <si>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</si>
  <si>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</si>
  <si>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</si>
  <si>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</si>
  <si>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</si>
  <si>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</si>
  <si>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</si>
  <si>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</si>
  <si>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</si>
  <si>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</si>
  <si>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</si>
  <si>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</si>
  <si>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</si>
  <si>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</si>
  <si>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</si>
  <si>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</si>
  <si>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</si>
  <si>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</si>
  <si>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</si>
  <si>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</si>
  <si>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</si>
  <si>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</si>
  <si>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</si>
  <si>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</si>
  <si>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</si>
  <si>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</si>
  <si>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</si>
  <si>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</si>
  <si>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</si>
  <si>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</si>
  <si>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</si>
  <si>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</si>
  <si>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</si>
  <si>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</si>
  <si>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</si>
  <si>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</si>
  <si>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</si>
  <si>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</si>
  <si>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</si>
  <si>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</si>
  <si>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</si>
  <si>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</si>
  <si>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Reservas</t>
  </si>
  <si>
    <t>compromisos</t>
  </si>
  <si>
    <t>giros</t>
  </si>
  <si>
    <t>diferencia</t>
  </si>
  <si>
    <t>liquidacion contrato 739 lina aristizabal</t>
  </si>
  <si>
    <t>vigencia</t>
  </si>
  <si>
    <t>META</t>
  </si>
  <si>
    <t>ACTIVIDAD</t>
  </si>
  <si>
    <t>REPORTES</t>
  </si>
  <si>
    <t>SOPORTE</t>
  </si>
  <si>
    <t>SUGERENCIAS </t>
  </si>
  <si>
    <t>Meta1. Ofrecer en las 20 localidades, el servicio de asistencia técnica a instancias de participación y/o de coordinación para la promoción de la participación paritaria.</t>
  </si>
  <si>
    <t>1. Ofrecer asistencia técnica a las 20 localidades a instancias de participación y/o de coordinación para la promoción de la participación paritaria.</t>
  </si>
  <si>
    <t>PLAN DE ACCIÓN 7676</t>
  </si>
  <si>
    <t>1. Informes mensuales y trimestrales para los reportes.
2. Pactos firmados (18) e informes de seguimento a su implementación 
3. Informe semestral con carácterizacion de la Paridad en las instancias distritales y Locales.</t>
  </si>
  <si>
    <t>I. Como saben a final de año se consolidan los reportes realizados durante la vigencia, por lo tanto, es necesario ir avanzando en este proceso. Es importante revisar la redacción y ortografía de los informes presentados por el Equipo, algunas ideas no son tan claras, la información se presenta un poco dispersa y no se logra distinguir entre las gestiones y lo efectivamente realizado (logros) para determinar el cumplimiento de la meta. Es muy importante distinguir entre los cualitativo (descriptivo y con mayor detalle) y lo cuantitativo (precisión de las personas participantes, diferenciación entre mujeres de la comunidad, servidoras/es públicos, hombres participantes) 
II. Al respecto, se sugiere diferenciar u organizar la información reportada en el formato WORD de la siguiente manera: 
1. Principales actividades desarrolladas para el cumplimiento del logro propuesto que es todo lo relativo a los contactos, correos, llamadas, o articulaciones con otras dependencias, Secretarías o Entidades, podría decirse las gestiones. También se pueden incluir acá la revisión técnica de algún documento, ajustes o aportes desde el equipo.
2. Resultados del trimestre, 
a. Cuantitativo: Acá, más allá del relato, es importante diferenciar entre, el número de instancias, espacios o dependencias reportando las localidades con las que se realizaron las gestiones, contactos, acuerdos, o interlocuciones, del número instancias y/o personas las que efectivamente se realizó alguna actividad programada. Adicional a ello, algunos reportes nos solicitan la información desde la mirada diferencial, se solicita que los datos sean desagregados atendiendo a estas categorías diferenciales.
b. Cualitativo: que es todo lo relativo a los logros, es decir, jornadas de asistencia técnica o de sensibilización, algún evento, participación o intervención en alguna actividad/espacio/grupo, una jornada de firma pacto. También, puede acá incluirse que un determinado documento fue presentado por el Equipo en algún escenario. En el resumen cualitativo es importante incluir los temas y contenidos trabajados, así como la impresión o la recepción de los mismos frente a lo trabajado, por ejemplo, en escenarios mixtos, cómo se reciben estas discusiones en torno a la paridad, si los prejuicios sexistas o culturales siguen primando o si por el contrario las personas consideran que ya es hora de avanzar en estos temas. Es importante que en el informe prime este análisis desde el enfoque de género.  En lo cualitativo adiciono algunas sugerencias que han llegado a la dirección desde Planeación respecto al reporte de las metas, relacionado con las siguientes preguntas, pues en los reportes no se evidencia esta información: 
¿En qué consisten las asistencias técnicas? 
¿Se considera necesario ampliar la información de las actividades realizadas como jornadas de sensibilización? 
¿Se podría especificar si los funcionarios y funcionarias fueron a nivel distrital o nacional? 
¿Qué beneficios ha traído las acciones adelantadas?</t>
  </si>
  <si>
    <t>Mujer - Seguimiento 2020-2022 DTDP</t>
  </si>
  <si>
    <t>1. Informe trimestral / Consolidado informe final</t>
  </si>
  <si>
    <t>Meta 4. Ofrecer asistencia técnica a 19 instancias que incluyen las Bancadas de Mujeres de las Juntas Administradoras Locales y la Mesa Multipartidista de género en el Distrito Capital</t>
  </si>
  <si>
    <t>Ofrecer asistencia técnica a 18 bancadas de mujeres de Juntas Administradoras Locales para su conformación y dinamización.</t>
  </si>
  <si>
    <t xml:space="preserve">PLAN DE ACCIÓN 7676
</t>
  </si>
  <si>
    <t>1. Informe de fortalecimiento de liderazgos para  participación y la representación política en Bogotá a través de bancadas de mujeres de las JAL.</t>
  </si>
  <si>
    <t>MUJERES_ETG-PIOEG</t>
  </si>
  <si>
    <t xml:space="preserve">Convocar y brindar asistencia técnica a la Mesa Multipartidaria de género en el Distrito Capital </t>
  </si>
  <si>
    <t>1. Informe trimestral  de los avances en la asistencia con la Mesa Multipartidaria de género en el Distrito Capital</t>
  </si>
  <si>
    <t xml:space="preserve">Meta3. Vincular 4800 mujeres a los procesos formativos para el desarrollo de capacidades de incidencia, liderazgo, empoderamiento y participación política de las Mujeres.
</t>
  </si>
  <si>
    <t xml:space="preserve">1. Vincular 1239 mujeres a los procesos formativos para el desarrollo de capacidades de incidencia, liderazgo, empoderamiento y participación política de las Mujeres </t>
  </si>
  <si>
    <t>1. Informes mensuales y trimestrales para los reportes.
Soportes: Listado de las mujeres participantes, modulos desarrollados y un informe ejecutivo por ciclo  implementación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</si>
  <si>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</si>
  <si>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</si>
  <si>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</si>
  <si>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</si>
  <si>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</si>
  <si>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</si>
  <si>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</si>
  <si>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</si>
  <si>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</si>
  <si>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</si>
  <si>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</si>
  <si>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</si>
  <si>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</si>
  <si>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</si>
  <si>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</si>
  <si>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</si>
  <si>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</si>
  <si>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Durante el tercer trimestre se brindó acompañamiento técnico a 56 CPL, orientado al fortalecimiento del liderzgo de las consejeras y de sus procesos locales, acciones desarrolladas en el marco del plan de acción acordado con las consejeras. En  OCTUBRE desde la asistencia técnica de la entidad se enfatizó en formalizar los encuentros interlocales de RED distrital de Consejeras. Adicional a esto Consejeras de 18 localidades participarón en el Encuentro distrital “Voces de las mujeres en la Planeación y Participación Local” interactuando con lideresas de las 20 localidades.   El mes de julio se avanzó en la formulación del plan de acción de la RED y propuestas al proyecto de acuerdo (#162) del Sistema distrital de planeación en lo relacionado con la posición y roles del CPL y los Prepuestos participativos; se realiza una primera sesión en la que se prioriza el tema de participación y violencia política. 
Se adelanta un espacio diagnóstico sobre la participación local y sobre presupuestos participativos con presidentes, presidentas de CPL, lo que permite identificar las fortalezas y dificultades de los CPL como instancia de participación.
Además se hicieron actividades de asistencia técnica para  incidencia y la participación en los presupuestos participativos con enfoque de género.
En general se concentraron en fortalecer la Red desde la ruta de asistencia técnica, el acompañamiento puntual a procesos locales y a consejeras en su liderazgo y permanencia en los CPL, enmarcadas en el desarrollo del plan de acción acordado con las consejeras; esto se logró con son sesiones de trabajo, intercambio de saberes y profundización conceptual en los temas definidos conjuntamente. Con este proceso de logró lazos de confianza, solidaridad y trabajo. 
Esto se logró con encuentros interlocales y asistencias técnicas directas a consejeras de diferentes localidades.
Durante el segundo trimestre se realizó acompañamiento técnico a 20 CLP con el desarrollo de las  reuniones de la Red Distrital de Consejeras de Planeación Local, donde se abordaron temas como: acuerdos de trabajo, incidencia en cambios normativos de interés como CPL y  cambios o adiciones, al proyecto de acuerdo #162, en la agenda del  concejo para 2022;  así mismo Sistema se revisó el sistema Distrital de Participación y el papel de los CPL en este contexto, la Circular 006 de Presupuestos Participativos para el desarrollo de la Fase II de 2022 y los criterios de elegibilidad y viabilidad del sector mujeres y una sensibilización sobre el enfoque de género, se presentan algunos elementos de contexto de la política.
Finalmente, se adelantaron espacios de la asistencia técnica interlocales y locales en los que se desarrollan elementos conceptuales sobre Género y presupuestos participativos con miras al alistamiento en el proceso, así como un contexto de los avances de la Red para las nuevas participantes.
</t>
  </si>
  <si>
    <r>
      <rPr>
        <b/>
        <sz val="8"/>
        <rFont val="Times New Roman"/>
        <family val="1"/>
      </rPr>
      <t xml:space="preserve">En lo corrido del 2022 se ha logrado brindar asistencia en las 20 localidades con una participación de 2539 personas de las cuales, 1519 fueron mujeres, 1020 hombres, 1452 funcionarios y funcionarias y 1087 representantes de la
ciudadanía en las instancias. 
</t>
    </r>
    <r>
      <rPr>
        <sz val="8"/>
        <rFont val="Times New Roman"/>
        <family val="1"/>
      </rPr>
      <t xml:space="preserve">
La asistencia técnica en las 20 localidades con gestiones en el nivel distrital y local, se logra realizando acciones en torno a la promoción de la paridad como el desarrollo de talleres "hablemos de paridad" y sobre el Derecho a la participación con equidad y  sensibilizaciones sobre los estereotipos de género como una barrera para la participación y con el juego "La escalera por la paridad", en este sentido, se logró impactar  instancias como: los Consejos Locales de Gestión del Riesgo y Cambio Climático y Comisiones Ambientales, Consejos Locales del Arte Cultura y Patrimonio, Consejos y Comités Locales de Juventud, Consejos de Propiedad Horizontal, Juntas de Acción Comunal, Consejos de Vejes y Envejecimiento o de sabios y sabias,  Consejos Locales de la Bicicleta, Consejos Locales de Deporte, Recreación, Actividad Física y Equipamientos Recreativos y Deportivos - DRAFE , el Consejo Distrital de Planeación Territorial, Consejo de Protección y Bienestar Animal, Comités Operativos Locales de Mujer y equidad de Género y Comité Operativo Local de Infancia y Adolescencia en la localidad de Rafael Uribe Uribe.
</t>
    </r>
  </si>
  <si>
    <r>
      <rPr>
        <b/>
        <sz val="8"/>
        <rFont val="Times New Roman"/>
        <family val="1"/>
      </rPr>
      <t xml:space="preserve">En el tercer trimestre se logra la firma del Pacto  por la Paridad en la Localidad de Usaquén en el marco de evento local de Gobierno al Barrio y la firma del pacto  Distrital por la Paridad con el Consejo de la Bicicleta, este acto simbólico es la puerta de entrada para hacer incidencia en los Consejos Locales de la Bicicleta de las 20 localidades.
</t>
    </r>
    <r>
      <rPr>
        <sz val="8"/>
        <rFont val="Times New Roman"/>
        <family val="1"/>
      </rPr>
      <t>En el segundo trimestre se realizó la firma del pacto por la paridad en la localidad de Sumapaz, logrando una participación activa de los integrantes de las instancias y la apertura a la consecución de acciones sensibles al género que permita avanzar al fortalecimiento de la participación de las mujeres; 
Así mismo, se realizó  la firma del pacto por la paridad en la localidad de Barrios Unidos.
En el primer  trimestre se destaca las gestiones en el nivel distrital y local, con el Instituto Distrital de Gestión de Riesgo y Cambio Climático -IDIGER- con el propósito de firmar el pacto Distrital para la promoción de la paridad en los Consejos Locales de Gestión de Riesgo y Cambio Climático CLGyCC de las 20 localidades en el marco del 8 de marzo Día Internacional por los derechos de la mujer.</t>
    </r>
  </si>
  <si>
    <r>
      <rPr>
        <b/>
        <sz val="8"/>
        <rFont val="Times New Roman"/>
        <family val="1"/>
      </rPr>
      <t xml:space="preserve">En lo corrido de la vigencia la escuela ha logrado  la vinculación de 923 mujeres
En octubre la Clínica logró vincular 109 mujeres.
En el marco de la Escuela Liderar Par, durante la vigencia 2022 se han desarrollado los siguientes módulos: 
</t>
    </r>
    <r>
      <rPr>
        <sz val="8"/>
        <rFont val="Times New Roman"/>
        <family val="1"/>
      </rPr>
      <t>1. Mujeres en las Calles y en las Urnas para colectiva Mujeres de la Quinta de Usme con -24 mujeres.  
2. Mujeres y paridad en el congreso- para candidatas a congreso, sus equipos de trabajo, testigos y jurados de votación - 56 mujeres. 
3. Mecánica electoral y coyuntura política para Mujeres de la Fundación CENTRAP con 21 mujeres. 
4. Hágamelo real en los CLJ- PARA Consejeras de juventud y lideresas jóvenes con 141 mujeres. 
5. Conversatorio IVE -Área Andina- 91 Mujeres 
6. Mujeres de las CIOM localidades de Barrios Unidos  contó con  44 mujeres
7. Mujeres de las CIOM localidades de Usaquén y Suba 37 Mujeres
8.  Mujeres de las CIOM localidades Engativá, Santafé, Bosa 76 Mujeres 
9. Mujeres de las CIOM localidades San Cristóbal, Antonio Nariño y Rafael Uribe Uribe, 40 Mujeres 
10. Mujeres de las CIOM localidades Teusaquillo,   Chapinero Y Kennedy Kennedy-56 mujeres 
11. Mujeres de las CIOM localidades Fontibón, Mártires, Puente Aranda 71 Mujeres  
12. Mujeres de las CIOM localidades Ciudad Bolívar y Tunjuelito- 65 Mujeres
13. Vendedoras informales y de plazas de mercado, 43 Mujeres 
14. Formación -CLJ de Bosa, con un conversatorio sobre violencia política en el Centro de Memoria 48 mujeres. 
15.  En el ciclo de formación "Fundación Universitaria del Área Andina - "Échele cabeza 50/50 a la ruta por la paridad"se vincularon 2 mujeres y 1 hombre.
16. Ponte las gafas de la interseccionalidad 84  mujeres.
17. Mujeres de la CIOM Usme: 10 mujeres presencial y 13 en modalidad virtual.</t>
    </r>
  </si>
  <si>
    <r>
      <rPr>
        <b/>
        <sz val="8"/>
        <rFont val="Times New Roman"/>
        <family val="1"/>
      </rPr>
      <t xml:space="preserve">En lo corrido de la vigencia se ha logrado 18 localidades con asistencia para la conformación de bancadas informales de mujeres y 1 asistencia a la mesa multipartidaria, para un total de 19 instancias. El acumulado de bancadas instaladas es de 7 Localidades.
</t>
    </r>
    <r>
      <rPr>
        <sz val="8"/>
        <rFont val="Times New Roman"/>
        <family val="1"/>
      </rPr>
      <t>Durante octubre  se asistió tecnicamente a las Juntas de Administradoras Locales de 9 localidades (1.Sumapaz, 2.Bosa, 3.Santafé, 4.Fontibón, 5.Candelaria, 6.Antonio Nariño, 7.Puente Aranda, 8.Chapinero y 9.Engativa) y se conformó una bancada informal en la localidad de Santafe.  El equipo llevó cabo una reunión de articulación con el Instituto Holandés para la Democracia Multipartidaria -NIMD- y el comité del foro multipartidario para organizar la temática y logística del FORO proyectado a realizarse el 3 de noviembre.
Para el tercer trimestre se logra brindar asistencia técnica a 18 localidades  A través de encuentros bilaterales,  sesiones de sensibilización con edilesas de las localidades y articulación con las referentes de las CIOM para generar sinergias y articulación para este fin. Además, se realiza acompañamiento y asistencia técnica a las Bancadas conformadas 
Se destaca  el lanzamiento e instalación de la Bancada de Mujeres de la JAL de la localidad de Engativá y  la promoción de la bancada vertical de Tunjuelito.
En el segundo trimestre se logró asistir 18 localidades para la promoción y conformación de bancadas informales y verticales de mujeres. En este contexto se logró contacto con las 50 edilesas a través llamadas telefónicas y mensajes de WhatsApp para concertar los encuentros y desarrollarlos a lo largo del trimestre. 
En este periodo se avanzó en encuentros bilaterales y sesiones de sensibilización para la conformación de las bancadas informales y verticales de mujeres, con actos simbólicos y la formulación de los planes de acción que permita una articulación estratégica entre la comunidad, organizaciones sociales, instituciones, para el ejercicio político que realizará la Bancada de mujeres en cada localidad, en pro de generar mayor incidencia con relación a los derechos de las mujeres.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logro apoyar  la realización de  la segunda Mesa Distrital Multipartidista que tuvo como objetivo central hacer un análisis de los resultados de las elecciones de Congreso 2022. Pra un total de 19 instancias.</t>
    </r>
  </si>
  <si>
    <r>
      <rPr>
        <b/>
        <sz val="8"/>
        <rFont val="Times New Roman"/>
        <family val="1"/>
      </rPr>
      <t>En el tercer trimestre se realizó el III encuentro de la Mesa Distrital Multipartidaria, desarrollada el 13 de sep, y se contacta a 16 partidos y movimientos políticos para invitarles al Encuentro.  Además,  se realiza un encuentro con el comité organizador del Foro Multipartidario, que contó con la participación de Marcela Clavijo-Alianza Verde; Lina Castrillón,-Partido Comunes, Liliana Castañeda,-Partido Dignidad y Lorena Parra Partido Liberal y el equipo realizar la actualización de la base de datos de contacto de los partido y/o movimientos políticos.</t>
    </r>
    <r>
      <rPr>
        <sz val="8"/>
        <rFont val="Times New Roman"/>
        <family val="1"/>
      </rPr>
      <t xml:space="preserve">
En el segundo trimestre se realizó la segunda Mesa Distrital Multipartidista que tuvo como objetivo central hacer un análisis de los resultados de las elecciones de Congreso 2022 y Consejos Locales de Juventud en aras de promover acciones al interior de los partidos y movimientos políticos con presencia en Bogotá D.C. para fortalecer la participación política de las mujeres, avanzar hacia la paridad. Contó con la participación de 9 partidos políticos (Nuevo Liberalismo, Dignidad, Alianza Verdad, Comunes, Partido de la U, Colombia Humana, Unión Patriótica, Liberal, y  Justa y Libres. Total de asistentes de los partidos fueron 14) y las entidades aliadas.
</t>
    </r>
  </si>
  <si>
    <r>
      <t xml:space="preserve">
</t>
    </r>
    <r>
      <rPr>
        <b/>
        <sz val="8"/>
        <rFont val="Times New Roman"/>
        <family val="1"/>
      </rPr>
      <t>Durante el  tercer trimestre se continuo el acompañamiento técnico a 20 Fondos de Desarrollo Local mediante la realización de la mesa de trabajo Distrital con referentes de mujer y género locales</t>
    </r>
    <r>
      <rPr>
        <sz val="8"/>
        <rFont val="Times New Roman"/>
        <family val="1"/>
      </rPr>
      <t xml:space="preserve">, en este trimestre,  se abordaron los puntos relacionado con: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la construcción, revisión y seguimiento a los 20 Planes Locales de Transversalización de Equidad de Género,  los laboratorios cívicos, donde las mujeres pueden incidir en los proyectos para la vigencia 2023,  pacto firmado entre el CCM y los alcaldes y alcaldesas, para establecer las acciones y soportes para el cumplimiento del mismo,  y las conclusiones del encuentro realizado con abogados y abogadas de algunos FFDL sobre incorporación de la PPMYEG en los proyectos de inversión, estos espacios hacen parte de la asistencia técnica brindada a las alcaldías.
</t>
    </r>
  </si>
  <si>
    <r>
      <rPr>
        <b/>
        <sz val="8"/>
        <rFont val="Times New Roman"/>
        <family val="1"/>
      </rPr>
      <t xml:space="preserve">Para el tercer trimestre se vincularon 11 nuevas funcionaras a procesos de asistencia técnica en presupuesto participativo sensible al género, sumando al año 94 funcionarias.
</t>
    </r>
    <r>
      <rPr>
        <sz val="8"/>
        <rFont val="Times New Roman"/>
        <family val="1"/>
      </rPr>
      <t>Durante el segundo trimestre se vincularon 8 funcionarias nuevas, para un total de 83 en lo corrido de la vigencia  2022.</t>
    </r>
  </si>
  <si>
    <r>
      <t xml:space="preserve">
</t>
    </r>
    <r>
      <rPr>
        <b/>
        <sz val="8"/>
        <rFont val="Times New Roman"/>
        <family val="1"/>
      </rPr>
      <t>Durante el tercer trimestre se vincularon 40 mujeres nuevas  de los CPL</t>
    </r>
    <r>
      <rPr>
        <sz val="8"/>
        <rFont val="Times New Roman"/>
        <family val="1"/>
      </rPr>
      <t xml:space="preserve"> 
Para un total de </t>
    </r>
    <r>
      <rPr>
        <b/>
        <sz val="8"/>
        <rFont val="Times New Roman"/>
        <family val="1"/>
      </rPr>
      <t xml:space="preserve">159 mujeres </t>
    </r>
    <r>
      <rPr>
        <sz val="8"/>
        <rFont val="Times New Roman"/>
        <family val="1"/>
      </rPr>
      <t xml:space="preserve"> en la vigencia. Con miras a incentivar la participación de las lideresas de los 20 CPL, para ello, se realizan reuniones virtuales y presenciales, y se brinda asistencia técnica individual y grupal, en temas de interés como representantes en los CPL </t>
    </r>
  </si>
  <si>
    <r>
      <rPr>
        <b/>
        <sz val="8"/>
        <rFont val="Times New Roman"/>
        <family val="1"/>
      </rPr>
      <t xml:space="preserve">Se brinda acompañamiento técnico a 20 COLMYG Y CLM, en estas sesiones se brindó información a las mujeres información de los proyectos con presupuestos sensibles al género. 
En octubre se vincularón 19 mujeres  nuevas a los COLMYEGS, para un total de 271 mujeres durante la vigencia 2022
</t>
    </r>
    <r>
      <rPr>
        <sz val="8"/>
        <rFont val="Times New Roman"/>
        <family val="1"/>
      </rPr>
      <t xml:space="preserve">
En el tercer trimestre se vincularo 84 mujeres nuevas a los COLMYG 
 En el segundo trimestre se vincularon 74 mujeres nuevas para un total de 168 en la vigencia.</t>
    </r>
  </si>
  <si>
    <r>
      <t xml:space="preserve">META CUMPLIDA
</t>
    </r>
    <r>
      <rPr>
        <b/>
        <sz val="8"/>
        <rFont val="Times New Roman"/>
        <family val="1"/>
      </rPr>
      <t xml:space="preserve">En agosto se logra acompañar la conformación de 3 veedurías ciudadanas, a partir de los procesos de formación realizados. </t>
    </r>
    <r>
      <rPr>
        <sz val="8"/>
        <rFont val="Times New Roman"/>
        <family val="1"/>
      </rPr>
      <t xml:space="preserve">
Para el logro de conformar 1 veeduría la SDMujer se propuso  realizar 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t>
    </r>
    <r>
      <rPr>
        <b/>
        <sz val="8"/>
        <rFont val="Times New Roman"/>
        <family val="1"/>
      </rPr>
      <t xml:space="preserve">Con este proceso se impulsó la creación veedurías,  se proyecta que se constituirán aproximadamente 25 nuevas veedurías, las cuales se desarrollarán en 18 localidades. 
</t>
    </r>
    <r>
      <rPr>
        <sz val="8"/>
        <rFont val="Times New Roman"/>
        <family val="1"/>
      </rPr>
      <t xml:space="preserve">
En este contexto se logró realizar alianzas con la Universidad Distrital, Veeduría Distrital y Personería Distrital reforzando en el fortalecimiento de la participación ciudadana.
</t>
    </r>
  </si>
  <si>
    <r>
      <rPr>
        <b/>
        <sz val="8"/>
        <rFont val="Times New Roman"/>
        <family val="1"/>
      </rPr>
      <t xml:space="preserve">META CUMPLIDA. 
El pago de la reserva se hizo en octubre, con lo cual se cierra el contrato y el proceso. 
El pago final de la reserva  se hará en el mes de octubre, teniendo encuentra que estamos en entrega y revisión de productos finales . 
</t>
    </r>
    <r>
      <rPr>
        <sz val="8"/>
        <rFont val="Times New Roman"/>
        <family val="1"/>
      </rPr>
      <t xml:space="preserve">El diplomado: "Veeduría y Control Social para la exigibilidad de los Derechos de las Mujeres" reinició el 2 de abril de 2022, se logró con el diplomado: la inscripción y caracterización de 287 mujeres lideresas, rurales, urbanas, étnicas y diversas de las 20 localidades; con un promedio de asistencia al diplomado de 165 mujeres. Logrando que 138 mujeres cumplieran con los requisitos para graduarse, es decir que completaron mínimo el 80% de las horas de formación.  </t>
    </r>
  </si>
  <si>
    <r>
      <rPr>
        <b/>
        <sz val="14"/>
        <rFont val="Times New Roman"/>
        <family val="1"/>
      </rPr>
      <t xml:space="preserve">En lo corrido de la vigencia, como se puede verificar en la territorrialización, se ha logrado realizar la Asistencia Técnica para la transversalización de los enfoques de género e interseccionalidad en los procesos de Presupuestos Participativos  a un total de 60 instancias (20 FDL, 20 CPL y 20COLMYG-CLM). 
</t>
    </r>
    <r>
      <rPr>
        <sz val="14"/>
        <rFont val="Times New Roman"/>
        <family val="1"/>
      </rPr>
      <t xml:space="preserve">
         Durante OCTUBRE se realizó acompañamiento técnico a 54 instancias; 17 FDL ,  18 CPL y 19 COLMYG/CLM</t>
    </r>
  </si>
  <si>
    <r>
      <rPr>
        <b/>
        <sz val="11"/>
        <rFont val="Times New Roman"/>
        <family val="1"/>
      </rPr>
      <t xml:space="preserve">En lo que va corrido de la vigencia 2022, como se puede verificar en la territorialización, se ha logrado 18 localidades con asistencia para la conformación de bancadas informales de mujeres y 1 asistencia a la mesa multipartidaria, para un total de 19 instancias. 
</t>
    </r>
    <r>
      <rPr>
        <sz val="11"/>
        <rFont val="Times New Roman"/>
        <family val="1"/>
      </rPr>
      <t xml:space="preserve">En Octubre el equipo se contactó con 16 partidos y movimientos políticos: Salvación Nacional, Colombia Renaciente, Partido MIRA, Colombia Justa y Libres, Unión Patriótica, Partido Alianza Verde, Partido Cambio Radical, Partido Centro Democrático, Nuevo Liberalismo (Bogotá para la Gente es el Nuevo Liberalismo), Partido Conservador Colombiano, Partido Liberal Colombiano, Partido de la U, Polo Democrático Alternativo, Partido Colombia Humana, Partido Dignidad, Partido Comunes para convocarlos al Foro Multipartidario previsto para el 3 de noviembre.
En relación a la conformación de bancadas, </t>
    </r>
    <r>
      <rPr>
        <b/>
        <sz val="11"/>
        <rFont val="Times New Roman"/>
        <family val="1"/>
      </rPr>
      <t xml:space="preserve">en OCTUBRE se </t>
    </r>
    <r>
      <rPr>
        <sz val="11"/>
        <rFont val="Times New Roman"/>
        <family val="1"/>
      </rPr>
      <t xml:space="preserve">brinda asistencia a  9 localidades para la promoción y fortalecimiento de las bancadas de mujeres en los edilatos  (1.Sumapaz, 2.Bosa, 3.Santafé, 4.Fontibón, 5.Candelaria, 6.Antonio Nariño, 7.Puente Aranda, 8.Chapinero y 9.Engativá) A través de llamadas, mensajes, encuentros bilaterales y sesiones de sensibilización con edilesas de las localidades. Se destaca  el lanzamiento e instalación de la Bancada de Mujeres de la JAL de la localidad de Santafé </t>
    </r>
  </si>
  <si>
    <r>
      <rPr>
        <b/>
        <sz val="12"/>
        <rFont val="Times New Roman"/>
        <family val="1"/>
      </rPr>
      <t xml:space="preserve">En lo corrido de la vigencia la escuela ha  logrado  la vinculación de 923 mujeres.
En octubre la Clinica logró vincular 109 mujeres. 
</t>
    </r>
    <r>
      <rPr>
        <sz val="12"/>
        <rFont val="Times New Roman"/>
        <family val="1"/>
      </rPr>
      <t xml:space="preserve"> Una vez terminen los demás procesos se registrará su vinculación.
Durante octubre se trabajó en las metodología de los talleres del ciclo “Ponte las gafas de la interseccionalidad” y del ciclo de mujeres reincorporadas. Se dio inicio a los talleres del ciclo de interseccionalidad vinculando 84 mujeres nuevas.  En el ciclo de formación "Fundación Universitaria del Área Andina - "Échele cabeza 50/50 a la ruta por la paridad"se vincularon 2 mujeres y 1 hombre.  Se realizaron dos talleres del ciclo de formación en CIOM_Usme en articulación con las profesionales de la Casa, con la participación de 10 mujeres y 1 persona trans en jornada presencial y para el segundo ciclo 13 mujeres  de forma virtual. 
Se revisaron los contenidos del ciclo básico formación con énfasis en política del cuidado, que se realizará en articulación con el equipo del SIDICU a realizar en  noviembre.													
Nota: Se anexa al reporte de octubre 2022, el ajuste de las 173 mujeres reportadas en diciembre 2021 que no fueron cargadas en el SPI, que el aplicativo está contando como rezagos. Para de esta manera, sumar al acumulado de la meta. Se adjunta como soporte la base de datos de las 1.361 mujeres vinculadas en 2021, sin datos sensibles y el documento lineamiento en PDF. </t>
    </r>
  </si>
  <si>
    <t>En OCTUBRE se brindó asistencia a 7 localidades ( los Mártires, Engativá, Fontibón, Sumapaz, Barrios Unidos, Candelaria y Bosa). Realizando acciones en torno a la promoción de la paridad en el Consejo Local de Arte Cultura y Patrimonio de Mártires, en los Consejos Locales de Gestión del Riesgo y Cambio Climático de Engativá y de Fontibón, en la Comisión Local Ambiental de Fontibón, La Comisión Consultiva de comunidad NARP de Engativá, también, se promocionó la paridad en Sumapaz con las mujeres del comité de mujeres de la vereda el Toldo, se realizó la socialización del documento de recomendaciones para la implementación de la Paridad en las instancias locales con el Consejo Local de Juventud de Barrios Unidos, así mismo, se realizó promoción de la paridad en el Consejo Local de Sabios y Sabias de Candelaria y en el Consejo Local de la Bicicleta en Bosa.
Se continuo la articulación con las consejeras del sector mujer del Consejo Territorial de Planeación Distrital CTPD, para llevar a cabo la firma del pacto por la paridad. En el mes de octubre la propuesta del pacto es ajustada y se llevó a cabo una mesa de trabajo antes de llevar la propuesta a la mesa directiva del CTPD para concertar la firma del pacto en el mes de noviembre como se tiene proyectado en el marco del 25N.
En ese sentido, se logró una participación de 225 personas de las cuales, 164 fueron mujeres, 61 hombres, 64 funcionarios y funcionarias y 161 representantes de la ciudadanía en las instancias.</t>
  </si>
  <si>
    <r>
      <rPr>
        <b/>
        <sz val="12"/>
        <rFont val="Times New Roman"/>
        <family val="1"/>
      </rPr>
      <t xml:space="preserve">En lo corrido del 2022 se ha logrado brindar asistencia en las 20 localidades con una participación de 2539 personas de las cuales, 1519 fueron mujeres, 1020 hombres; de este total 1452 funcionarios y funcionarias y 1087 representantes de la
ciudadanía en las instancias. 
En OCTUBRE se logró la participación de 225 personas de las cuales, 164 fueron mujeres, 61 hombres; de este total 64 son funcionarios y funcionarias y 161 representantes de la ciudadanía en las instancias.
</t>
    </r>
    <r>
      <rPr>
        <sz val="12"/>
        <rFont val="Times New Roman"/>
        <family val="1"/>
      </rPr>
      <t>Se brindó asistencia a 7 localidades ( los Mártires, Engativá, Fontibón, Sumapaz, Barrios Unidos, Candelaria y Bosa). Realizando acciones en torno a la promoción de la paridad en el Consejo Local de Arte Cultura y Patrimonio de Mártires, en los Consejos Locales de Gestión del Riesgo y Cambio Climático de Engativá y de Fontibón, en la Comisión Local Ambiental de Fontibón, La Comisión Consultiva de comunidad NARP de Engativá, también, se promocionó la paridad en Sumapaz con las mujeres del comité de mujeres de la vereda el Toldo, se realizó la socialización del documento de recomendaciones para la implementación de la Paridad en las instancias locales con el Consejo Local de Juventud de Barrios Unidos, así mismo, se realizó promoción de la paridad en el Consejo Local de Sabios y Sabias de Candelaria y en el Consejo Local de la Bicicleta en Bosa.
Se continuo la articulación con las consejeras del sector mujer del Consejo Territorial de Planeación Distrital CTPD, para llevar a cabo la firma del pacto por la paridad. En octubre la propuesta del pacto es ajustada y se llevó a cabo una mesa de trabajo antes de llevar la propuesta a la mesa directiva del CTPD para concertar la firma del pacto en el mes de noviembre como se tiene proyectado en el marco del 25N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</si>
</sst>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s>
  <fonts count="90">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b/>
      <sz val="8"/>
      <name val="Times New Roman"/>
      <family val="1"/>
    </font>
    <font>
      <b/>
      <sz val="16"/>
      <color indexed="81"/>
      <name val="Tahoma"/>
      <family val="2"/>
    </font>
    <font>
      <sz val="16"/>
      <color indexed="81"/>
      <name val="Tahoma"/>
      <family val="2"/>
    </font>
    <font>
      <sz val="12"/>
      <color indexed="8"/>
      <name val="Tahoma"/>
      <family val="2"/>
    </font>
    <font>
      <sz val="14"/>
      <color indexed="8"/>
      <name val="Tahoma"/>
      <family val="2"/>
    </font>
    <font>
      <b/>
      <sz val="12"/>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8"/>
      <color theme="1"/>
      <name val="Times New Roman"/>
      <family val="1"/>
    </font>
    <font>
      <b/>
      <sz val="8"/>
      <color theme="1"/>
      <name val="Times New Roman"/>
      <family val="1"/>
    </font>
    <font>
      <b/>
      <sz val="11"/>
      <name val="Calibri"/>
      <family val="2"/>
      <scheme val="minor"/>
    </font>
    <font>
      <b/>
      <sz val="12"/>
      <color theme="1"/>
      <name val="Times New Roman"/>
      <family val="1"/>
    </font>
    <font>
      <b/>
      <sz val="22"/>
      <name val="Times New Roman"/>
      <family val="1"/>
    </font>
    <font>
      <b/>
      <i/>
      <sz val="22"/>
      <name val="Times New Roman"/>
      <family val="1"/>
    </font>
    <font>
      <sz val="22"/>
      <name val="Times New Roman"/>
      <family val="1"/>
    </font>
    <font>
      <b/>
      <sz val="24"/>
      <name val="Times New Roman"/>
      <family val="1"/>
    </font>
    <font>
      <b/>
      <i/>
      <sz val="24"/>
      <name val="Times New Roman"/>
      <family val="1"/>
    </font>
    <font>
      <sz val="24"/>
      <name val="Times New Roman"/>
      <family val="1"/>
    </font>
    <font>
      <b/>
      <sz val="24"/>
      <color theme="4"/>
      <name val="Calibri"/>
      <family val="2"/>
      <scheme val="minor"/>
    </font>
    <font>
      <b/>
      <sz val="26"/>
      <name val="Times New Roman"/>
      <family val="1"/>
    </font>
    <font>
      <b/>
      <sz val="28"/>
      <name val="Times New Roman"/>
      <family val="1"/>
    </font>
    <font>
      <b/>
      <sz val="24"/>
      <color theme="3" tint="0.39997558519241921"/>
      <name val="Calibri"/>
      <family val="2"/>
      <scheme val="minor"/>
    </font>
    <font>
      <b/>
      <sz val="24"/>
      <name val="Calibri"/>
      <family val="2"/>
      <scheme val="minor"/>
    </font>
    <font>
      <b/>
      <sz val="20"/>
      <color theme="3" tint="0.39997558519241921"/>
      <name val="Calibri"/>
      <family val="2"/>
      <scheme val="minor"/>
    </font>
    <font>
      <b/>
      <sz val="14"/>
      <name val="Calibri"/>
      <family val="2"/>
      <scheme val="minor"/>
    </font>
    <font>
      <b/>
      <sz val="14"/>
      <color theme="1"/>
      <name val="Calibri"/>
      <family val="2"/>
      <scheme val="minor"/>
    </font>
    <font>
      <b/>
      <sz val="14"/>
      <color theme="1"/>
      <name val="Times New Roman"/>
      <family val="1"/>
    </font>
    <font>
      <sz val="10"/>
      <color theme="1"/>
      <name val="Calibri"/>
      <family val="2"/>
      <scheme val="minor"/>
    </font>
    <font>
      <sz val="10"/>
      <color theme="1"/>
      <name val="Times New Roman"/>
      <family val="1"/>
    </font>
    <font>
      <sz val="10"/>
      <color theme="0"/>
      <name val="Times New Roman"/>
      <family val="1"/>
    </font>
    <font>
      <b/>
      <sz val="14"/>
      <color rgb="FF000000"/>
      <name val="Tahoma"/>
      <family val="2"/>
    </font>
    <font>
      <sz val="10"/>
      <color rgb="FFFF0000"/>
      <name val="Times New Roman"/>
      <family val="1"/>
    </font>
    <font>
      <b/>
      <sz val="10"/>
      <color rgb="FFFF0000"/>
      <name val="Times New Roman"/>
      <family val="1"/>
    </font>
    <font>
      <sz val="10"/>
      <color theme="4"/>
      <name val="Times New Roman"/>
      <family val="1"/>
    </font>
    <font>
      <sz val="11"/>
      <color rgb="FF000000"/>
      <name val="Calibri"/>
      <family val="2"/>
      <scheme val="minor"/>
    </font>
    <font>
      <sz val="10"/>
      <color rgb="FF00B050"/>
      <name val="Times New Roman"/>
      <family val="1"/>
    </font>
    <font>
      <b/>
      <sz val="9"/>
      <color rgb="FF000000"/>
      <name val="Tahoma"/>
      <family val="2"/>
    </font>
    <font>
      <sz val="9"/>
      <color rgb="FF000000"/>
      <name val="Tahoma"/>
      <family val="2"/>
    </font>
    <font>
      <b/>
      <sz val="10"/>
      <color rgb="FF000000"/>
      <name val="Tahoma"/>
      <family val="2"/>
    </font>
    <font>
      <sz val="10"/>
      <color rgb="FF000000"/>
      <name val="Tahoma"/>
      <family val="2"/>
    </font>
    <font>
      <sz val="12"/>
      <color rgb="FF000000"/>
      <name val="Tahoma"/>
      <family val="2"/>
    </font>
    <font>
      <sz val="14"/>
      <color rgb="FF000000"/>
      <name val="Tahoma"/>
      <family val="2"/>
    </font>
    <font>
      <sz val="12"/>
      <color theme="1"/>
      <name val="Abadi MT Condensed Light"/>
      <family val="2"/>
    </font>
    <font>
      <sz val="11"/>
      <color theme="1"/>
      <name val="Abadi MT Condensed Light"/>
      <family val="2"/>
    </font>
    <font>
      <b/>
      <sz val="11"/>
      <color rgb="FFFF0000"/>
      <name val="Times New Roman"/>
      <family val="1"/>
    </font>
    <font>
      <sz val="11"/>
      <color rgb="FF000000"/>
      <name val="Times New Roman"/>
      <family val="1"/>
    </font>
    <font>
      <u/>
      <sz val="12"/>
      <color theme="1"/>
      <name val="Times New Roman"/>
      <family val="1"/>
    </font>
    <font>
      <b/>
      <u/>
      <sz val="8"/>
      <name val="Times New Roman"/>
      <family val="1"/>
    </font>
    <font>
      <sz val="8"/>
      <name val="Times New Roman"/>
      <family val="1"/>
    </font>
    <font>
      <sz val="8"/>
      <name val="Calibri"/>
      <family val="2"/>
      <scheme val="minor"/>
    </font>
    <font>
      <sz val="14"/>
      <name val="Times New Roman"/>
      <family val="1"/>
    </font>
    <font>
      <b/>
      <sz val="14"/>
      <name val="Times New Roman"/>
      <family val="1"/>
    </font>
    <font>
      <u/>
      <sz val="11"/>
      <name val="Times New Roman"/>
      <family val="1"/>
    </font>
    <font>
      <sz val="12"/>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00"/>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4">
    <xf numFmtId="0" fontId="0" fillId="0" borderId="0"/>
    <xf numFmtId="0" fontId="26" fillId="3" borderId="66" applyNumberFormat="0" applyAlignment="0" applyProtection="0"/>
    <xf numFmtId="49" fontId="28" fillId="0" borderId="0" applyFill="0" applyBorder="0" applyProtection="0">
      <alignment horizontal="left" vertical="center"/>
    </xf>
    <xf numFmtId="0" fontId="29" fillId="4" borderId="67" applyNumberFormat="0" applyFont="0" applyFill="0" applyAlignment="0"/>
    <xf numFmtId="0" fontId="29" fillId="4" borderId="68" applyNumberFormat="0" applyFont="0" applyFill="0" applyAlignment="0"/>
    <xf numFmtId="0" fontId="31" fillId="5" borderId="0" applyNumberFormat="0" applyProtection="0">
      <alignment horizontal="left" wrapText="1" indent="4"/>
    </xf>
    <xf numFmtId="0" fontId="32" fillId="5" borderId="0" applyNumberFormat="0" applyProtection="0">
      <alignment horizontal="left" wrapText="1" indent="4"/>
    </xf>
    <xf numFmtId="0" fontId="30" fillId="6" borderId="0" applyNumberFormat="0" applyBorder="0" applyAlignment="0" applyProtection="0"/>
    <xf numFmtId="16" fontId="33" fillId="0" borderId="0" applyFont="0" applyFill="0" applyBorder="0" applyAlignment="0">
      <alignment horizontal="left"/>
    </xf>
    <xf numFmtId="0" fontId="34" fillId="7" borderId="0" applyNumberFormat="0" applyBorder="0" applyProtection="0">
      <alignment horizontal="center" vertical="center"/>
    </xf>
    <xf numFmtId="169" fontId="26" fillId="0" borderId="0" applyFont="0" applyFill="0" applyBorder="0" applyAlignment="0" applyProtection="0"/>
    <xf numFmtId="167" fontId="26" fillId="0" borderId="0" applyFont="0" applyFill="0" applyBorder="0" applyAlignment="0" applyProtection="0"/>
    <xf numFmtId="41" fontId="26" fillId="0" borderId="0" applyFont="0" applyFill="0" applyBorder="0" applyAlignment="0" applyProtection="0"/>
    <xf numFmtId="169" fontId="5" fillId="0" borderId="0" applyFont="0" applyFill="0" applyBorder="0" applyAlignment="0" applyProtection="0"/>
    <xf numFmtId="168"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71" fontId="2" fillId="0" borderId="0" applyFont="0" applyFill="0" applyBorder="0" applyAlignment="0" applyProtection="0"/>
    <xf numFmtId="170" fontId="26" fillId="0" borderId="0" applyFon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0" fontId="35" fillId="8" borderId="0" applyNumberFormat="0" applyBorder="0" applyAlignment="0" applyProtection="0"/>
    <xf numFmtId="0" fontId="2" fillId="0" borderId="0"/>
    <xf numFmtId="0" fontId="2" fillId="0" borderId="0"/>
    <xf numFmtId="0" fontId="29" fillId="0" borderId="0"/>
    <xf numFmtId="0" fontId="6" fillId="0" borderId="0"/>
    <xf numFmtId="0" fontId="5" fillId="0" borderId="0"/>
    <xf numFmtId="0" fontId="2" fillId="0" borderId="0"/>
    <xf numFmtId="9" fontId="26"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2" fillId="0" borderId="0" applyFill="0" applyBorder="0">
      <alignment wrapText="1"/>
    </xf>
    <xf numFmtId="0" fontId="27" fillId="0" borderId="0"/>
    <xf numFmtId="0" fontId="36" fillId="5" borderId="0" applyNumberFormat="0" applyBorder="0" applyProtection="0">
      <alignment horizontal="left" indent="1"/>
    </xf>
  </cellStyleXfs>
  <cellXfs count="82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6"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7"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8" fillId="19" borderId="13" xfId="0" applyFont="1" applyFill="1" applyBorder="1" applyAlignment="1">
      <alignment vertical="center"/>
    </xf>
    <xf numFmtId="0" fontId="38" fillId="19" borderId="0" xfId="0" applyFont="1" applyFill="1" applyAlignment="1">
      <alignment vertical="center"/>
    </xf>
    <xf numFmtId="0" fontId="38"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6"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9"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7"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7"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8" fillId="0" borderId="0" xfId="0" applyFont="1" applyAlignment="1">
      <alignment vertical="center"/>
    </xf>
    <xf numFmtId="0" fontId="38" fillId="0" borderId="1" xfId="0" applyFont="1" applyBorder="1" applyAlignment="1">
      <alignment horizontal="center" vertical="center" wrapText="1"/>
    </xf>
    <xf numFmtId="0" fontId="38" fillId="0" borderId="1" xfId="0" applyFont="1" applyBorder="1" applyAlignment="1">
      <alignment vertical="center"/>
    </xf>
    <xf numFmtId="0" fontId="40" fillId="9" borderId="1" xfId="0" applyFont="1" applyFill="1" applyBorder="1" applyAlignment="1">
      <alignment horizontal="center" vertical="center"/>
    </xf>
    <xf numFmtId="0" fontId="38" fillId="0" borderId="0" xfId="0" applyFont="1" applyAlignment="1">
      <alignment horizontal="center" vertical="center"/>
    </xf>
    <xf numFmtId="0" fontId="41" fillId="0" borderId="1" xfId="0" applyFont="1" applyBorder="1" applyAlignment="1">
      <alignment vertical="center"/>
    </xf>
    <xf numFmtId="0" fontId="40" fillId="9" borderId="1" xfId="0" applyFont="1" applyFill="1" applyBorder="1" applyAlignment="1">
      <alignment horizontal="left"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41" fontId="38" fillId="0" borderId="1" xfId="12" applyFont="1" applyFill="1" applyBorder="1" applyAlignment="1">
      <alignment vertical="center"/>
    </xf>
    <xf numFmtId="0" fontId="41" fillId="0" borderId="0" xfId="0" applyFont="1" applyAlignment="1">
      <alignment vertical="center"/>
    </xf>
    <xf numFmtId="0" fontId="42" fillId="0" borderId="0" xfId="0" applyFont="1" applyAlignment="1">
      <alignment horizontal="left" vertical="center"/>
    </xf>
    <xf numFmtId="0" fontId="42" fillId="9" borderId="1" xfId="0" applyFont="1" applyFill="1" applyBorder="1" applyAlignment="1">
      <alignment vertical="center"/>
    </xf>
    <xf numFmtId="41" fontId="38" fillId="0" borderId="2" xfId="12" applyFont="1" applyFill="1" applyBorder="1" applyAlignment="1">
      <alignment vertical="center"/>
    </xf>
    <xf numFmtId="49" fontId="38" fillId="0" borderId="2" xfId="12" applyNumberFormat="1" applyFont="1" applyFill="1" applyBorder="1" applyAlignment="1">
      <alignment vertical="center"/>
    </xf>
    <xf numFmtId="49" fontId="38" fillId="0" borderId="1" xfId="12" applyNumberFormat="1" applyFont="1" applyFill="1" applyBorder="1" applyAlignment="1">
      <alignment vertical="center"/>
    </xf>
    <xf numFmtId="0" fontId="38" fillId="0" borderId="0" xfId="0" applyFont="1" applyAlignment="1">
      <alignment horizontal="left" vertical="center"/>
    </xf>
    <xf numFmtId="0" fontId="42" fillId="21" borderId="1" xfId="0" applyFont="1" applyFill="1" applyBorder="1" applyAlignment="1">
      <alignment horizontal="center" vertical="center"/>
    </xf>
    <xf numFmtId="0" fontId="42" fillId="0" borderId="1" xfId="0" applyFont="1" applyBorder="1" applyAlignment="1">
      <alignment horizontal="center" vertical="center"/>
    </xf>
    <xf numFmtId="0" fontId="38" fillId="0" borderId="4" xfId="0" applyFont="1" applyBorder="1" applyAlignment="1">
      <alignment horizontal="left" vertical="center" wrapText="1"/>
    </xf>
    <xf numFmtId="0" fontId="38"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1" xfId="0" applyFont="1" applyBorder="1" applyAlignment="1">
      <alignment vertical="center" wrapText="1"/>
    </xf>
    <xf numFmtId="0" fontId="42" fillId="0" borderId="1" xfId="0" applyFont="1" applyBorder="1" applyAlignment="1">
      <alignment vertical="center" wrapText="1"/>
    </xf>
    <xf numFmtId="0" fontId="11" fillId="19" borderId="1" xfId="0" applyFont="1" applyFill="1" applyBorder="1" applyAlignment="1">
      <alignment horizontal="left" vertical="center" wrapText="1"/>
    </xf>
    <xf numFmtId="0" fontId="42" fillId="0" borderId="10" xfId="0" applyFont="1" applyBorder="1" applyAlignment="1">
      <alignment horizontal="left" vertical="center" wrapText="1"/>
    </xf>
    <xf numFmtId="0" fontId="38"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2"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6" xfId="22" applyFont="1" applyFill="1" applyBorder="1" applyAlignment="1">
      <alignment horizontal="center" vertical="center" wrapText="1"/>
    </xf>
    <xf numFmtId="0" fontId="12" fillId="19" borderId="27" xfId="22" applyFont="1" applyFill="1" applyBorder="1" applyAlignment="1">
      <alignment horizontal="center" vertical="center" wrapText="1"/>
    </xf>
    <xf numFmtId="0" fontId="12" fillId="19" borderId="28" xfId="22" applyFont="1" applyFill="1" applyBorder="1" applyAlignment="1">
      <alignment horizontal="center" vertical="center" wrapText="1"/>
    </xf>
    <xf numFmtId="0" fontId="43" fillId="0" borderId="0" xfId="0" applyFont="1" applyAlignment="1">
      <alignment horizontal="center" vertical="center"/>
    </xf>
    <xf numFmtId="0" fontId="37"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6" fillId="0" borderId="1" xfId="10" applyNumberFormat="1" applyFont="1" applyBorder="1" applyAlignment="1">
      <alignment vertical="center"/>
    </xf>
    <xf numFmtId="173" fontId="26" fillId="0" borderId="8" xfId="10" applyNumberFormat="1" applyFont="1" applyBorder="1" applyAlignment="1">
      <alignment vertical="center"/>
    </xf>
    <xf numFmtId="173" fontId="26" fillId="0" borderId="29" xfId="10" applyNumberFormat="1" applyFont="1" applyBorder="1" applyAlignment="1">
      <alignment vertical="center"/>
    </xf>
    <xf numFmtId="173" fontId="26" fillId="0" borderId="19" xfId="10" applyNumberFormat="1" applyFont="1" applyBorder="1" applyAlignment="1">
      <alignment vertical="center"/>
    </xf>
    <xf numFmtId="173" fontId="26" fillId="0" borderId="4" xfId="10" applyNumberFormat="1" applyFont="1" applyBorder="1" applyAlignment="1">
      <alignment vertical="center"/>
    </xf>
    <xf numFmtId="173" fontId="26" fillId="0" borderId="2" xfId="10" applyNumberFormat="1" applyFont="1" applyBorder="1" applyAlignment="1">
      <alignment vertical="center"/>
    </xf>
    <xf numFmtId="173" fontId="26" fillId="0" borderId="30" xfId="10" applyNumberFormat="1" applyFont="1" applyBorder="1" applyAlignment="1">
      <alignment vertical="center"/>
    </xf>
    <xf numFmtId="173" fontId="26" fillId="0" borderId="20" xfId="10" applyNumberFormat="1" applyFont="1" applyBorder="1" applyAlignment="1">
      <alignment vertical="center"/>
    </xf>
    <xf numFmtId="9" fontId="26" fillId="0" borderId="21" xfId="28" applyFont="1" applyBorder="1" applyAlignment="1">
      <alignment vertical="center"/>
    </xf>
    <xf numFmtId="9" fontId="26" fillId="0" borderId="9" xfId="28" applyFont="1" applyBorder="1" applyAlignment="1">
      <alignment vertical="center"/>
    </xf>
    <xf numFmtId="9" fontId="26" fillId="0" borderId="31" xfId="28" applyFont="1" applyBorder="1" applyAlignment="1">
      <alignment vertical="center"/>
    </xf>
    <xf numFmtId="9" fontId="26"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6" fillId="0" borderId="2" xfId="28" applyFont="1" applyBorder="1" applyAlignment="1">
      <alignment vertical="center"/>
    </xf>
    <xf numFmtId="9" fontId="3" fillId="0" borderId="19" xfId="22" applyNumberFormat="1" applyFont="1" applyBorder="1" applyAlignment="1">
      <alignment horizontal="center" vertical="center" wrapText="1"/>
    </xf>
    <xf numFmtId="0" fontId="3" fillId="0" borderId="4" xfId="22" applyFont="1" applyBorder="1" applyAlignment="1">
      <alignment horizontal="left" vertical="center" wrapText="1"/>
    </xf>
    <xf numFmtId="9" fontId="4" fillId="0" borderId="4" xfId="29" applyFont="1" applyFill="1" applyBorder="1" applyAlignment="1" applyProtection="1">
      <alignment horizontal="center" vertical="center" wrapText="1"/>
      <protection locked="0"/>
    </xf>
    <xf numFmtId="9" fontId="3" fillId="0" borderId="20" xfId="22" applyNumberFormat="1" applyFont="1" applyBorder="1" applyAlignment="1">
      <alignment horizontal="center" vertical="center" wrapText="1"/>
    </xf>
    <xf numFmtId="0" fontId="3" fillId="9" borderId="1" xfId="22" applyFont="1" applyFill="1" applyBorder="1" applyAlignment="1">
      <alignment horizontal="left" vertical="center" wrapText="1"/>
    </xf>
    <xf numFmtId="9" fontId="4" fillId="9" borderId="1" xfId="28" applyFont="1" applyFill="1" applyBorder="1" applyAlignment="1" applyProtection="1">
      <alignment vertical="center" wrapText="1"/>
      <protection locked="0"/>
    </xf>
    <xf numFmtId="9" fontId="3" fillId="9" borderId="1" xfId="28" applyFont="1" applyFill="1" applyBorder="1" applyAlignment="1" applyProtection="1">
      <alignment horizontal="center" vertical="center" wrapText="1"/>
      <protection locked="0"/>
    </xf>
    <xf numFmtId="0" fontId="4" fillId="0" borderId="4" xfId="29" applyNumberFormat="1" applyFont="1" applyFill="1" applyBorder="1" applyAlignment="1" applyProtection="1">
      <alignment horizontal="center" vertical="center" wrapText="1"/>
      <protection locked="0"/>
    </xf>
    <xf numFmtId="0" fontId="12" fillId="0" borderId="10" xfId="10" applyNumberFormat="1" applyFont="1" applyFill="1" applyBorder="1" applyAlignment="1" applyProtection="1">
      <alignment horizontal="center" vertical="center" wrapText="1"/>
    </xf>
    <xf numFmtId="177" fontId="17" fillId="0" borderId="1" xfId="15" applyNumberFormat="1" applyFont="1" applyFill="1" applyBorder="1" applyAlignment="1">
      <alignment horizontal="center" vertical="center"/>
    </xf>
    <xf numFmtId="0" fontId="44" fillId="0" borderId="0" xfId="0" applyFont="1" applyAlignment="1">
      <alignment vertical="center"/>
    </xf>
    <xf numFmtId="0" fontId="44" fillId="0" borderId="1" xfId="0" applyFont="1" applyBorder="1" applyAlignment="1">
      <alignment horizontal="center" vertical="center"/>
    </xf>
    <xf numFmtId="0" fontId="45" fillId="9" borderId="27" xfId="0" applyFont="1" applyFill="1" applyBorder="1" applyAlignment="1">
      <alignment vertical="center"/>
    </xf>
    <xf numFmtId="0" fontId="45" fillId="9" borderId="28" xfId="0" applyFont="1" applyFill="1" applyBorder="1" applyAlignment="1">
      <alignment vertical="center"/>
    </xf>
    <xf numFmtId="0" fontId="45" fillId="9" borderId="0" xfId="0" applyFont="1" applyFill="1" applyAlignment="1">
      <alignment vertical="center"/>
    </xf>
    <xf numFmtId="0" fontId="45" fillId="9" borderId="34" xfId="0" applyFont="1" applyFill="1" applyBorder="1" applyAlignment="1">
      <alignment vertical="center"/>
    </xf>
    <xf numFmtId="0" fontId="45" fillId="9" borderId="3" xfId="0" applyFont="1" applyFill="1" applyBorder="1" applyAlignment="1">
      <alignment vertical="center"/>
    </xf>
    <xf numFmtId="0" fontId="45" fillId="9" borderId="35" xfId="0" applyFont="1" applyFill="1" applyBorder="1" applyAlignment="1">
      <alignment vertical="center"/>
    </xf>
    <xf numFmtId="0" fontId="45" fillId="9" borderId="1" xfId="0" applyFont="1" applyFill="1" applyBorder="1" applyAlignment="1">
      <alignment horizontal="center" vertical="center" wrapText="1"/>
    </xf>
    <xf numFmtId="0" fontId="20" fillId="9" borderId="10"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9" xfId="28" applyNumberFormat="1" applyFont="1" applyFill="1" applyBorder="1" applyAlignment="1" applyProtection="1">
      <alignment horizontal="center" vertical="center" wrapText="1"/>
    </xf>
    <xf numFmtId="0" fontId="0" fillId="0" borderId="1" xfId="0" applyBorder="1" applyAlignment="1">
      <alignment vertical="center"/>
    </xf>
    <xf numFmtId="173" fontId="0" fillId="0" borderId="0" xfId="0" applyNumberFormat="1" applyAlignment="1">
      <alignment vertical="center"/>
    </xf>
    <xf numFmtId="0" fontId="12" fillId="0" borderId="4" xfId="22" applyFont="1" applyBorder="1" applyAlignment="1">
      <alignment horizontal="center" vertical="center" wrapText="1"/>
    </xf>
    <xf numFmtId="0" fontId="12" fillId="9" borderId="19" xfId="22" applyFont="1" applyFill="1" applyBorder="1" applyAlignment="1">
      <alignment horizontal="center" vertical="center" wrapText="1"/>
    </xf>
    <xf numFmtId="0" fontId="3" fillId="0" borderId="4" xfId="22" applyFont="1" applyBorder="1" applyAlignment="1">
      <alignment horizontal="center" vertical="center" wrapText="1"/>
    </xf>
    <xf numFmtId="0" fontId="3" fillId="9" borderId="1" xfId="22" applyFont="1" applyFill="1" applyBorder="1" applyAlignment="1">
      <alignment horizontal="center" vertical="center" wrapText="1"/>
    </xf>
    <xf numFmtId="0" fontId="0" fillId="0" borderId="0" xfId="0" applyAlignment="1">
      <alignment horizontal="center"/>
    </xf>
    <xf numFmtId="0" fontId="44" fillId="0" borderId="0" xfId="0" applyFont="1" applyAlignment="1">
      <alignment horizontal="center" vertical="center"/>
    </xf>
    <xf numFmtId="0" fontId="11" fillId="9" borderId="19" xfId="30" applyNumberFormat="1" applyFont="1" applyFill="1" applyBorder="1" applyAlignment="1" applyProtection="1">
      <alignment horizontal="center" vertical="center" wrapText="1"/>
    </xf>
    <xf numFmtId="0" fontId="12" fillId="19" borderId="4" xfId="22" applyFont="1" applyFill="1" applyBorder="1" applyAlignment="1">
      <alignment horizontal="center" vertical="center" wrapText="1"/>
    </xf>
    <xf numFmtId="0" fontId="4" fillId="19" borderId="4" xfId="29" applyNumberFormat="1" applyFont="1" applyFill="1" applyBorder="1" applyAlignment="1" applyProtection="1">
      <alignment horizontal="center" vertical="center" wrapText="1"/>
      <protection locked="0"/>
    </xf>
    <xf numFmtId="0" fontId="12" fillId="19" borderId="10" xfId="22" applyFont="1" applyFill="1" applyBorder="1" applyAlignment="1">
      <alignment horizontal="center" vertical="center" wrapText="1"/>
    </xf>
    <xf numFmtId="9" fontId="11" fillId="9" borderId="19" xfId="30" applyFont="1" applyFill="1" applyBorder="1" applyAlignment="1" applyProtection="1">
      <alignment vertical="center" wrapText="1"/>
    </xf>
    <xf numFmtId="9" fontId="4" fillId="19" borderId="4" xfId="29" applyFont="1" applyFill="1" applyBorder="1" applyAlignment="1" applyProtection="1">
      <alignment horizontal="center" vertical="center" wrapText="1"/>
      <protection locked="0"/>
    </xf>
    <xf numFmtId="173" fontId="26" fillId="0" borderId="30" xfId="10" applyNumberFormat="1" applyFont="1" applyBorder="1" applyAlignment="1" applyProtection="1">
      <alignment vertical="center"/>
    </xf>
    <xf numFmtId="173" fontId="26" fillId="0" borderId="4" xfId="10" applyNumberFormat="1" applyFont="1" applyBorder="1" applyAlignment="1" applyProtection="1">
      <alignment vertical="center"/>
    </xf>
    <xf numFmtId="173" fontId="26" fillId="0" borderId="20" xfId="10" applyNumberFormat="1" applyFont="1" applyBorder="1" applyAlignment="1" applyProtection="1">
      <alignment vertical="center"/>
    </xf>
    <xf numFmtId="9" fontId="26" fillId="0" borderId="32" xfId="28" applyFont="1" applyBorder="1" applyAlignment="1" applyProtection="1">
      <alignment vertical="center"/>
    </xf>
    <xf numFmtId="176" fontId="26" fillId="0" borderId="0" xfId="14" applyNumberFormat="1" applyFont="1" applyBorder="1" applyAlignment="1" applyProtection="1">
      <alignment vertical="center"/>
    </xf>
    <xf numFmtId="176" fontId="26" fillId="0" borderId="0" xfId="14" applyNumberFormat="1" applyFont="1" applyBorder="1" applyAlignment="1" applyProtection="1">
      <alignment vertical="center"/>
      <protection locked="0"/>
    </xf>
    <xf numFmtId="0" fontId="0" fillId="0" borderId="0" xfId="0" applyAlignment="1" applyProtection="1">
      <alignment vertical="center"/>
      <protection locked="0"/>
    </xf>
    <xf numFmtId="173" fontId="26" fillId="0" borderId="8" xfId="10" applyNumberFormat="1" applyFont="1" applyBorder="1" applyAlignment="1" applyProtection="1">
      <alignment vertical="center"/>
      <protection locked="0"/>
    </xf>
    <xf numFmtId="173" fontId="26" fillId="0" borderId="1" xfId="10" applyNumberFormat="1" applyFont="1" applyBorder="1" applyAlignment="1" applyProtection="1">
      <alignment vertical="center"/>
      <protection locked="0"/>
    </xf>
    <xf numFmtId="9" fontId="26" fillId="0" borderId="2" xfId="28" applyFont="1" applyBorder="1" applyAlignment="1" applyProtection="1">
      <alignment vertical="center"/>
      <protection locked="0"/>
    </xf>
    <xf numFmtId="9" fontId="26" fillId="0" borderId="9" xfId="28" applyFont="1" applyBorder="1" applyAlignment="1" applyProtection="1">
      <alignment vertical="center"/>
      <protection locked="0"/>
    </xf>
    <xf numFmtId="173" fontId="26" fillId="0" borderId="2" xfId="10" applyNumberFormat="1" applyFont="1" applyBorder="1" applyAlignment="1" applyProtection="1">
      <alignment vertical="center"/>
      <protection locked="0"/>
    </xf>
    <xf numFmtId="173" fontId="26" fillId="0" borderId="29" xfId="10" applyNumberFormat="1" applyFont="1" applyBorder="1" applyAlignment="1" applyProtection="1">
      <alignment vertical="center"/>
      <protection locked="0"/>
    </xf>
    <xf numFmtId="173" fontId="26" fillId="0" borderId="19" xfId="10" applyNumberFormat="1" applyFont="1" applyBorder="1" applyAlignment="1" applyProtection="1">
      <alignment vertical="center"/>
      <protection locked="0"/>
    </xf>
    <xf numFmtId="9" fontId="26" fillId="0" borderId="21" xfId="28" applyFont="1" applyBorder="1" applyAlignment="1" applyProtection="1">
      <alignment vertical="center"/>
      <protection locked="0"/>
    </xf>
    <xf numFmtId="9" fontId="26" fillId="0" borderId="31" xfId="28" applyFont="1" applyBorder="1" applyAlignment="1" applyProtection="1">
      <alignment vertical="center"/>
      <protection locked="0"/>
    </xf>
    <xf numFmtId="173" fontId="26" fillId="0" borderId="2" xfId="10" applyNumberFormat="1" applyFont="1" applyBorder="1" applyAlignment="1" applyProtection="1">
      <alignment vertical="center"/>
    </xf>
    <xf numFmtId="173" fontId="26" fillId="0" borderId="8" xfId="10" applyNumberFormat="1" applyFont="1" applyBorder="1" applyAlignment="1" applyProtection="1">
      <alignment vertical="center"/>
    </xf>
    <xf numFmtId="173" fontId="26" fillId="0" borderId="1" xfId="10" applyNumberFormat="1" applyFont="1" applyBorder="1" applyAlignment="1" applyProtection="1">
      <alignment vertical="center"/>
    </xf>
    <xf numFmtId="9" fontId="26" fillId="0" borderId="36" xfId="28" applyFont="1" applyBorder="1" applyAlignment="1" applyProtection="1">
      <alignment vertical="center"/>
    </xf>
    <xf numFmtId="9" fontId="26" fillId="0" borderId="9" xfId="28" applyFont="1" applyBorder="1" applyAlignment="1" applyProtection="1">
      <alignment vertical="center"/>
    </xf>
    <xf numFmtId="173" fontId="26" fillId="0" borderId="9" xfId="10" applyNumberFormat="1" applyFont="1" applyBorder="1" applyAlignment="1" applyProtection="1">
      <alignment vertical="center"/>
    </xf>
    <xf numFmtId="173" fontId="26" fillId="0" borderId="29" xfId="10" applyNumberFormat="1" applyFont="1" applyBorder="1" applyAlignment="1" applyProtection="1">
      <alignment vertical="center"/>
    </xf>
    <xf numFmtId="173" fontId="26" fillId="0" borderId="19" xfId="10" applyNumberFormat="1" applyFont="1" applyBorder="1" applyAlignment="1" applyProtection="1">
      <alignment vertical="center"/>
    </xf>
    <xf numFmtId="9" fontId="26" fillId="0" borderId="21" xfId="28" applyFont="1" applyBorder="1" applyAlignment="1" applyProtection="1">
      <alignment vertical="center"/>
    </xf>
    <xf numFmtId="173" fontId="26" fillId="0" borderId="19" xfId="10" applyNumberFormat="1" applyFont="1" applyFill="1" applyBorder="1" applyAlignment="1" applyProtection="1">
      <alignment vertical="center"/>
    </xf>
    <xf numFmtId="9" fontId="26" fillId="0" borderId="31" xfId="28" applyFont="1" applyBorder="1" applyAlignment="1" applyProtection="1">
      <alignment vertical="center"/>
    </xf>
    <xf numFmtId="173" fontId="38" fillId="0" borderId="0" xfId="0" applyNumberFormat="1" applyFont="1" applyAlignment="1">
      <alignment vertical="center"/>
    </xf>
    <xf numFmtId="173" fontId="26" fillId="0" borderId="0" xfId="10" applyNumberFormat="1" applyFont="1" applyFill="1" applyBorder="1" applyAlignment="1" applyProtection="1">
      <alignment vertical="center"/>
    </xf>
    <xf numFmtId="173" fontId="26" fillId="0" borderId="0" xfId="10" applyNumberFormat="1" applyFont="1" applyBorder="1" applyAlignment="1">
      <alignment vertical="center"/>
    </xf>
    <xf numFmtId="0" fontId="39" fillId="0" borderId="1" xfId="0" applyFont="1" applyBorder="1" applyAlignment="1">
      <alignment vertical="center"/>
    </xf>
    <xf numFmtId="0" fontId="12" fillId="9" borderId="19" xfId="30" applyNumberFormat="1" applyFont="1" applyFill="1" applyBorder="1" applyAlignment="1" applyProtection="1">
      <alignment horizontal="center" vertical="center" wrapText="1"/>
    </xf>
    <xf numFmtId="166" fontId="26" fillId="0" borderId="0" xfId="15" applyFont="1" applyAlignment="1">
      <alignment horizontal="center" vertical="center"/>
    </xf>
    <xf numFmtId="174" fontId="12" fillId="9" borderId="19" xfId="28" applyNumberFormat="1" applyFont="1" applyFill="1" applyBorder="1" applyAlignment="1" applyProtection="1">
      <alignment horizontal="center" vertical="center" wrapText="1"/>
    </xf>
    <xf numFmtId="0" fontId="11" fillId="0" borderId="4" xfId="29" applyNumberFormat="1" applyFont="1" applyFill="1" applyBorder="1" applyAlignment="1" applyProtection="1">
      <alignment horizontal="center" vertical="center" wrapText="1"/>
      <protection locked="0"/>
    </xf>
    <xf numFmtId="0" fontId="17" fillId="19" borderId="1" xfId="0" applyFont="1" applyFill="1" applyBorder="1" applyAlignment="1">
      <alignment vertical="center"/>
    </xf>
    <xf numFmtId="2" fontId="13" fillId="0" borderId="1" xfId="0" applyNumberFormat="1" applyFont="1" applyBorder="1" applyAlignment="1">
      <alignment vertical="center"/>
    </xf>
    <xf numFmtId="177" fontId="17" fillId="0" borderId="1" xfId="0" applyNumberFormat="1" applyFont="1" applyBorder="1" applyAlignment="1">
      <alignment vertical="center"/>
    </xf>
    <xf numFmtId="0" fontId="42" fillId="0" borderId="10" xfId="22" applyFont="1" applyBorder="1" applyAlignment="1">
      <alignment horizontal="center" vertical="center" wrapText="1"/>
    </xf>
    <xf numFmtId="2" fontId="42" fillId="0" borderId="10" xfId="22" applyNumberFormat="1" applyFont="1" applyBorder="1" applyAlignment="1">
      <alignment horizontal="center" vertical="center" wrapText="1"/>
    </xf>
    <xf numFmtId="0" fontId="12" fillId="22" borderId="1" xfId="0" applyFont="1" applyFill="1" applyBorder="1" applyAlignment="1">
      <alignment horizontal="center" vertical="center"/>
    </xf>
    <xf numFmtId="0" fontId="11" fillId="9" borderId="19" xfId="28"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173" fontId="26" fillId="0" borderId="19" xfId="10" applyNumberFormat="1" applyFont="1" applyFill="1" applyBorder="1" applyAlignment="1">
      <alignment vertical="center"/>
    </xf>
    <xf numFmtId="4" fontId="13" fillId="22" borderId="1" xfId="0" applyNumberFormat="1" applyFont="1" applyFill="1" applyBorder="1" applyAlignment="1">
      <alignment horizontal="center" vertical="center"/>
    </xf>
    <xf numFmtId="1" fontId="11" fillId="9" borderId="19" xfId="30" applyNumberFormat="1" applyFont="1" applyFill="1" applyBorder="1" applyAlignment="1" applyProtection="1">
      <alignment horizontal="center" vertical="center" wrapText="1"/>
    </xf>
    <xf numFmtId="0" fontId="17" fillId="24" borderId="1" xfId="0" applyFont="1" applyFill="1" applyBorder="1" applyAlignment="1">
      <alignment vertical="center"/>
    </xf>
    <xf numFmtId="173" fontId="0" fillId="0" borderId="1" xfId="0" applyNumberFormat="1" applyBorder="1" applyAlignment="1">
      <alignment vertical="center"/>
    </xf>
    <xf numFmtId="0" fontId="62" fillId="19"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19" borderId="1" xfId="0" applyFont="1" applyFill="1" applyBorder="1" applyAlignment="1">
      <alignment horizontal="center" vertical="center" wrapText="1"/>
    </xf>
    <xf numFmtId="9" fontId="4" fillId="0" borderId="1" xfId="0" applyNumberFormat="1" applyFont="1" applyBorder="1" applyAlignment="1">
      <alignment vertical="center" wrapText="1"/>
    </xf>
    <xf numFmtId="167" fontId="4" fillId="0" borderId="1" xfId="11" applyFont="1" applyBorder="1" applyAlignment="1">
      <alignment vertical="center" wrapText="1"/>
    </xf>
    <xf numFmtId="167" fontId="4" fillId="19" borderId="1" xfId="11" applyFont="1" applyFill="1" applyBorder="1" applyAlignment="1">
      <alignment horizontal="center" vertical="center" wrapText="1"/>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1" xfId="0" applyFont="1" applyBorder="1"/>
    <xf numFmtId="9" fontId="4" fillId="0" borderId="1" xfId="28" applyFont="1" applyBorder="1" applyAlignment="1">
      <alignment horizontal="center" vertical="center"/>
    </xf>
    <xf numFmtId="9" fontId="4" fillId="0" borderId="1" xfId="28" applyFont="1" applyBorder="1" applyAlignment="1">
      <alignment vertical="center"/>
    </xf>
    <xf numFmtId="0" fontId="4" fillId="0" borderId="1" xfId="28" applyNumberFormat="1" applyFont="1" applyBorder="1" applyAlignment="1">
      <alignment vertical="center"/>
    </xf>
    <xf numFmtId="0" fontId="4" fillId="0" borderId="1" xfId="0" applyFont="1" applyBorder="1" applyAlignment="1">
      <alignment vertical="center" wrapText="1"/>
    </xf>
    <xf numFmtId="0" fontId="63" fillId="0" borderId="0" xfId="0" applyFont="1"/>
    <xf numFmtId="0" fontId="4" fillId="19" borderId="1" xfId="0" applyFont="1" applyFill="1" applyBorder="1" applyAlignment="1">
      <alignment horizontal="left" vertical="center" wrapText="1"/>
    </xf>
    <xf numFmtId="0" fontId="4" fillId="19" borderId="1" xfId="0" applyFont="1" applyFill="1" applyBorder="1" applyAlignment="1">
      <alignment horizontal="center" vertical="center"/>
    </xf>
    <xf numFmtId="0" fontId="4" fillId="19" borderId="1" xfId="0" applyFont="1" applyFill="1" applyBorder="1" applyAlignment="1">
      <alignment vertical="center" wrapText="1"/>
    </xf>
    <xf numFmtId="167" fontId="4" fillId="19" borderId="1" xfId="11" applyFont="1" applyFill="1" applyBorder="1" applyAlignment="1">
      <alignment vertical="center" wrapText="1"/>
    </xf>
    <xf numFmtId="1" fontId="4" fillId="19" borderId="1" xfId="0" applyNumberFormat="1" applyFont="1" applyFill="1" applyBorder="1" applyAlignment="1">
      <alignment vertical="center"/>
    </xf>
    <xf numFmtId="1" fontId="4" fillId="0" borderId="1" xfId="0" applyNumberFormat="1" applyFont="1" applyBorder="1" applyAlignment="1">
      <alignment vertical="center"/>
    </xf>
    <xf numFmtId="0" fontId="4" fillId="19" borderId="1" xfId="0" applyFont="1" applyFill="1" applyBorder="1" applyAlignment="1">
      <alignment vertical="center"/>
    </xf>
    <xf numFmtId="1" fontId="4" fillId="19" borderId="1" xfId="0" applyNumberFormat="1" applyFont="1" applyFill="1" applyBorder="1" applyAlignment="1">
      <alignment horizontal="center" vertical="center"/>
    </xf>
    <xf numFmtId="9" fontId="4" fillId="19" borderId="1" xfId="28" applyFont="1" applyFill="1" applyBorder="1" applyAlignment="1">
      <alignment horizontal="center" vertical="center"/>
    </xf>
    <xf numFmtId="0" fontId="4" fillId="0" borderId="0" xfId="0" applyFont="1" applyAlignment="1">
      <alignment vertical="center"/>
    </xf>
    <xf numFmtId="9" fontId="4" fillId="0" borderId="1" xfId="28" applyFont="1" applyBorder="1" applyAlignment="1">
      <alignment horizontal="center" vertical="center" wrapText="1"/>
    </xf>
    <xf numFmtId="0" fontId="4" fillId="19" borderId="1" xfId="28" applyNumberFormat="1" applyFont="1" applyFill="1" applyBorder="1" applyAlignment="1">
      <alignment horizontal="center" vertical="center"/>
    </xf>
    <xf numFmtId="2" fontId="4" fillId="0" borderId="1" xfId="0" applyNumberFormat="1" applyFont="1" applyBorder="1" applyAlignment="1">
      <alignment vertical="center"/>
    </xf>
    <xf numFmtId="0" fontId="64" fillId="0" borderId="1" xfId="0" applyFont="1" applyBorder="1" applyAlignment="1">
      <alignment vertical="center"/>
    </xf>
    <xf numFmtId="0" fontId="65" fillId="0" borderId="1" xfId="0" applyFont="1" applyBorder="1" applyAlignment="1">
      <alignment vertical="center"/>
    </xf>
    <xf numFmtId="167" fontId="4" fillId="0" borderId="1" xfId="11" applyFont="1" applyFill="1" applyBorder="1" applyAlignment="1">
      <alignment vertical="center" wrapText="1"/>
    </xf>
    <xf numFmtId="0" fontId="4" fillId="0" borderId="1" xfId="28" applyNumberFormat="1" applyFont="1" applyFill="1" applyBorder="1" applyAlignment="1">
      <alignment horizontal="center" vertical="center"/>
    </xf>
    <xf numFmtId="9" fontId="4" fillId="0" borderId="1" xfId="28" applyFont="1" applyFill="1" applyBorder="1" applyAlignment="1">
      <alignment vertical="center"/>
    </xf>
    <xf numFmtId="9" fontId="4" fillId="0" borderId="1" xfId="28" applyFont="1" applyFill="1" applyBorder="1" applyAlignment="1">
      <alignment horizontal="center" vertical="center"/>
    </xf>
    <xf numFmtId="3" fontId="0" fillId="0" borderId="1" xfId="0" applyNumberFormat="1" applyBorder="1" applyAlignment="1">
      <alignment vertical="center"/>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1" fillId="0" borderId="0" xfId="0" applyFont="1" applyAlignment="1">
      <alignment vertical="center"/>
    </xf>
    <xf numFmtId="0" fontId="11" fillId="0" borderId="0" xfId="0" applyFont="1"/>
    <xf numFmtId="0" fontId="0" fillId="0" borderId="0" xfId="0" applyAlignment="1">
      <alignment vertical="center" wrapText="1"/>
    </xf>
    <xf numFmtId="0" fontId="4" fillId="0" borderId="0" xfId="0" applyFont="1" applyAlignment="1">
      <alignment vertical="center" wrapText="1"/>
    </xf>
    <xf numFmtId="0" fontId="68" fillId="19" borderId="0" xfId="0" applyFont="1" applyFill="1" applyAlignment="1">
      <alignment horizontal="center" vertical="center" wrapText="1"/>
    </xf>
    <xf numFmtId="0" fontId="68" fillId="0" borderId="0" xfId="0" applyFont="1" applyAlignment="1">
      <alignment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67" fillId="0" borderId="1" xfId="0" applyFont="1" applyBorder="1" applyAlignment="1">
      <alignment horizontal="center" vertical="center" wrapText="1"/>
    </xf>
    <xf numFmtId="0" fontId="67" fillId="2" borderId="0" xfId="22" applyFont="1" applyFill="1" applyAlignment="1">
      <alignment vertical="center" wrapText="1"/>
    </xf>
    <xf numFmtId="0" fontId="38" fillId="24" borderId="0" xfId="0" applyFont="1" applyFill="1" applyAlignment="1">
      <alignment vertical="center"/>
    </xf>
    <xf numFmtId="0" fontId="0" fillId="24" borderId="0" xfId="0" applyFill="1" applyAlignment="1" applyProtection="1">
      <alignment vertical="center"/>
      <protection locked="0"/>
    </xf>
    <xf numFmtId="0" fontId="0" fillId="24" borderId="0" xfId="0" applyFill="1" applyAlignment="1">
      <alignment vertical="center"/>
    </xf>
    <xf numFmtId="177" fontId="17" fillId="24" borderId="1" xfId="15" applyNumberFormat="1" applyFont="1" applyFill="1" applyBorder="1" applyAlignment="1">
      <alignment horizontal="center" vertical="center"/>
    </xf>
    <xf numFmtId="3" fontId="70" fillId="0" borderId="8" xfId="0" applyNumberFormat="1" applyFont="1" applyBorder="1" applyAlignment="1">
      <alignment vertical="center"/>
    </xf>
    <xf numFmtId="0" fontId="70" fillId="0" borderId="1" xfId="0" applyFont="1" applyBorder="1" applyAlignment="1">
      <alignment vertical="center"/>
    </xf>
    <xf numFmtId="3" fontId="70" fillId="0" borderId="1" xfId="0" applyNumberFormat="1" applyFont="1" applyBorder="1" applyAlignment="1">
      <alignment vertical="center"/>
    </xf>
    <xf numFmtId="0" fontId="70" fillId="0" borderId="49" xfId="0" applyFont="1" applyBorder="1" applyAlignment="1">
      <alignment vertical="center"/>
    </xf>
    <xf numFmtId="3" fontId="70" fillId="0" borderId="4" xfId="0" applyNumberFormat="1" applyFont="1" applyBorder="1" applyAlignment="1">
      <alignment vertical="center"/>
    </xf>
    <xf numFmtId="3" fontId="70" fillId="0" borderId="30" xfId="0" applyNumberFormat="1" applyFont="1" applyBorder="1" applyAlignment="1">
      <alignment vertical="center"/>
    </xf>
    <xf numFmtId="0" fontId="70" fillId="0" borderId="4" xfId="0" applyFont="1" applyBorder="1" applyAlignment="1">
      <alignment vertical="center"/>
    </xf>
    <xf numFmtId="1" fontId="71" fillId="19" borderId="1" xfId="0" applyNumberFormat="1" applyFont="1" applyFill="1" applyBorder="1" applyAlignment="1">
      <alignment horizontal="center" vertical="center"/>
    </xf>
    <xf numFmtId="9" fontId="71" fillId="0" borderId="1" xfId="28" applyFont="1" applyBorder="1" applyAlignment="1">
      <alignment horizontal="center" vertical="center"/>
    </xf>
    <xf numFmtId="9" fontId="64" fillId="9" borderId="1" xfId="28" applyFont="1" applyFill="1" applyBorder="1" applyAlignment="1" applyProtection="1">
      <alignment horizontal="center" vertical="center" wrapText="1"/>
      <protection locked="0"/>
    </xf>
    <xf numFmtId="0" fontId="41" fillId="0" borderId="4" xfId="0" applyFont="1" applyBorder="1" applyAlignment="1">
      <alignment vertical="center"/>
    </xf>
    <xf numFmtId="0" fontId="41" fillId="25" borderId="4" xfId="0" applyFont="1" applyFill="1" applyBorder="1" applyAlignment="1">
      <alignment vertical="center"/>
    </xf>
    <xf numFmtId="0" fontId="78" fillId="0" borderId="1" xfId="0" applyFont="1" applyBorder="1" applyAlignment="1">
      <alignment vertical="center" wrapText="1"/>
    </xf>
    <xf numFmtId="0" fontId="78" fillId="0" borderId="1" xfId="0" applyFont="1" applyBorder="1" applyAlignment="1">
      <alignment horizontal="center" vertical="center" wrapText="1"/>
    </xf>
    <xf numFmtId="0" fontId="78" fillId="0" borderId="1" xfId="0" applyFont="1" applyBorder="1" applyAlignment="1">
      <alignment horizontal="left" vertical="center" wrapText="1"/>
    </xf>
    <xf numFmtId="0" fontId="0" fillId="24" borderId="0" xfId="0" applyFill="1"/>
    <xf numFmtId="0" fontId="79" fillId="24" borderId="1" xfId="0" applyFont="1" applyFill="1" applyBorder="1" applyAlignment="1">
      <alignment horizontal="center" vertical="center" wrapText="1"/>
    </xf>
    <xf numFmtId="0" fontId="79" fillId="0" borderId="1" xfId="0" applyFont="1" applyBorder="1" applyAlignment="1">
      <alignment vertical="center" wrapText="1"/>
    </xf>
    <xf numFmtId="0" fontId="79" fillId="0" borderId="1" xfId="0" applyFont="1" applyBorder="1" applyAlignment="1">
      <alignment horizontal="center" vertical="center" wrapText="1"/>
    </xf>
    <xf numFmtId="0" fontId="79" fillId="0" borderId="1" xfId="0" applyFont="1" applyBorder="1" applyAlignment="1">
      <alignment horizontal="left" vertical="center" wrapText="1"/>
    </xf>
    <xf numFmtId="0" fontId="80" fillId="9" borderId="19" xfId="28" applyNumberFormat="1" applyFont="1" applyFill="1" applyBorder="1" applyAlignment="1" applyProtection="1">
      <alignment horizontal="center" vertical="center" wrapText="1"/>
    </xf>
    <xf numFmtId="1" fontId="80" fillId="9" borderId="19" xfId="28" applyNumberFormat="1" applyFont="1" applyFill="1" applyBorder="1" applyAlignment="1" applyProtection="1">
      <alignment horizontal="center" vertical="center" wrapText="1"/>
    </xf>
    <xf numFmtId="0" fontId="38" fillId="0" borderId="76" xfId="0" applyFont="1" applyBorder="1" applyAlignment="1">
      <alignment vertical="center"/>
    </xf>
    <xf numFmtId="177" fontId="17" fillId="0" borderId="2" xfId="15" applyNumberFormat="1" applyFont="1" applyFill="1" applyBorder="1" applyAlignment="1">
      <alignment horizontal="center" vertical="center"/>
    </xf>
    <xf numFmtId="177" fontId="17" fillId="0" borderId="5" xfId="15" applyNumberFormat="1" applyFont="1" applyFill="1" applyBorder="1" applyAlignment="1">
      <alignment horizontal="center" vertical="center"/>
    </xf>
    <xf numFmtId="0" fontId="11" fillId="0" borderId="10" xfId="0" applyFont="1" applyBorder="1" applyAlignment="1">
      <alignment vertical="center"/>
    </xf>
    <xf numFmtId="0" fontId="13" fillId="22" borderId="4" xfId="0" applyFont="1" applyFill="1" applyBorder="1" applyAlignment="1">
      <alignment horizontal="center" vertical="center"/>
    </xf>
    <xf numFmtId="0" fontId="84" fillId="0" borderId="0" xfId="0" applyFont="1" applyAlignment="1">
      <alignment horizontal="left" vertical="center"/>
    </xf>
    <xf numFmtId="9" fontId="84" fillId="0" borderId="1" xfId="28" applyFont="1" applyFill="1" applyBorder="1" applyAlignment="1">
      <alignment horizontal="center" vertical="center" wrapText="1"/>
    </xf>
    <xf numFmtId="0" fontId="84" fillId="0" borderId="0" xfId="0" applyFont="1" applyAlignment="1">
      <alignment horizontal="center" vertical="center" wrapText="1"/>
    </xf>
    <xf numFmtId="0" fontId="84" fillId="0" borderId="1" xfId="28" applyNumberFormat="1" applyFont="1" applyBorder="1" applyAlignment="1">
      <alignment horizontal="center" vertical="center"/>
    </xf>
    <xf numFmtId="9" fontId="84" fillId="0" borderId="1" xfId="28" applyFont="1" applyBorder="1" applyAlignment="1">
      <alignment horizontal="center" vertical="center" wrapText="1"/>
    </xf>
    <xf numFmtId="9" fontId="84" fillId="0" borderId="1" xfId="28" applyFont="1" applyFill="1" applyBorder="1" applyAlignment="1">
      <alignment horizontal="center" vertical="top" wrapText="1"/>
    </xf>
    <xf numFmtId="9" fontId="84" fillId="0" borderId="1" xfId="28" applyFont="1" applyBorder="1" applyAlignment="1">
      <alignment horizontal="center" wrapText="1"/>
    </xf>
    <xf numFmtId="9" fontId="84" fillId="19" borderId="1" xfId="28" applyFont="1" applyFill="1" applyBorder="1" applyAlignment="1">
      <alignment horizontal="center" wrapText="1"/>
    </xf>
    <xf numFmtId="0" fontId="85" fillId="0" borderId="0" xfId="0" applyFont="1" applyAlignment="1">
      <alignment horizontal="left"/>
    </xf>
    <xf numFmtId="0" fontId="4" fillId="24" borderId="1" xfId="0" applyFont="1" applyFill="1" applyBorder="1" applyAlignment="1">
      <alignment vertical="center"/>
    </xf>
    <xf numFmtId="0" fontId="84" fillId="0" borderId="0" xfId="0" applyFont="1" applyAlignment="1">
      <alignment vertical="center"/>
    </xf>
    <xf numFmtId="0" fontId="33" fillId="0" borderId="0" xfId="0" applyFont="1"/>
    <xf numFmtId="0" fontId="12" fillId="20" borderId="1" xfId="22" applyFont="1" applyFill="1" applyBorder="1" applyAlignment="1">
      <alignment horizontal="center" vertical="center" wrapText="1"/>
    </xf>
    <xf numFmtId="0" fontId="11" fillId="20" borderId="1" xfId="22" applyFont="1" applyFill="1" applyBorder="1" applyAlignment="1">
      <alignment horizontal="center" vertical="center" wrapText="1"/>
    </xf>
    <xf numFmtId="2" fontId="4" fillId="0" borderId="30" xfId="22" applyNumberFormat="1" applyFont="1" applyBorder="1" applyAlignment="1">
      <alignment vertical="center" wrapText="1"/>
    </xf>
    <xf numFmtId="2" fontId="4" fillId="0" borderId="8" xfId="22" applyNumberFormat="1" applyFont="1" applyBorder="1" applyAlignment="1">
      <alignment vertical="center" wrapText="1"/>
    </xf>
    <xf numFmtId="2" fontId="4" fillId="0" borderId="33" xfId="22" applyNumberFormat="1" applyFont="1" applyBorder="1" applyAlignment="1">
      <alignment horizontal="center" vertical="center" wrapText="1"/>
    </xf>
    <xf numFmtId="2" fontId="4" fillId="0" borderId="4" xfId="22" applyNumberFormat="1" applyFont="1" applyBorder="1" applyAlignment="1">
      <alignment horizontal="center" vertical="center" wrapText="1"/>
    </xf>
    <xf numFmtId="9" fontId="11" fillId="0" borderId="1" xfId="22" applyNumberFormat="1" applyFont="1" applyBorder="1" applyAlignment="1">
      <alignment horizontal="left" vertical="top" wrapText="1"/>
    </xf>
    <xf numFmtId="9" fontId="11" fillId="0" borderId="27" xfId="22" applyNumberFormat="1" applyFont="1" applyBorder="1" applyAlignment="1">
      <alignment horizontal="left" vertical="top" wrapText="1"/>
    </xf>
    <xf numFmtId="9" fontId="11" fillId="0" borderId="28" xfId="22" applyNumberFormat="1" applyFont="1" applyBorder="1" applyAlignment="1">
      <alignment horizontal="left" vertical="top" wrapText="1"/>
    </xf>
    <xf numFmtId="9" fontId="11" fillId="0" borderId="20" xfId="22" applyNumberFormat="1" applyFont="1" applyBorder="1" applyAlignment="1">
      <alignment horizontal="left" vertical="top" wrapText="1"/>
    </xf>
    <xf numFmtId="9" fontId="11" fillId="0" borderId="3" xfId="22" applyNumberFormat="1" applyFont="1" applyBorder="1" applyAlignment="1">
      <alignment horizontal="left" vertical="top" wrapText="1"/>
    </xf>
    <xf numFmtId="9" fontId="11" fillId="0" borderId="35" xfId="22" applyNumberFormat="1" applyFont="1" applyBorder="1" applyAlignment="1">
      <alignment horizontal="left" vertical="top" wrapText="1"/>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9" fontId="89" fillId="0" borderId="36" xfId="30" applyFont="1" applyFill="1" applyBorder="1" applyAlignment="1" applyProtection="1">
      <alignment horizontal="center" vertical="top" wrapText="1"/>
    </xf>
    <xf numFmtId="9" fontId="89" fillId="0" borderId="27" xfId="30" applyFont="1" applyFill="1" applyBorder="1" applyAlignment="1" applyProtection="1">
      <alignment horizontal="center" vertical="top" wrapText="1"/>
    </xf>
    <xf numFmtId="9" fontId="89" fillId="0" borderId="28" xfId="30" applyFont="1" applyFill="1" applyBorder="1" applyAlignment="1" applyProtection="1">
      <alignment horizontal="center" vertical="top" wrapText="1"/>
    </xf>
    <xf numFmtId="9" fontId="89" fillId="0" borderId="60" xfId="30" applyFont="1" applyFill="1" applyBorder="1" applyAlignment="1" applyProtection="1">
      <alignment horizontal="center" vertical="top" wrapText="1"/>
    </xf>
    <xf numFmtId="9" fontId="89" fillId="0" borderId="15" xfId="30" applyFont="1" applyFill="1" applyBorder="1" applyAlignment="1" applyProtection="1">
      <alignment horizontal="center" vertical="top" wrapText="1"/>
    </xf>
    <xf numFmtId="9" fontId="89" fillId="0" borderId="61" xfId="30" applyFont="1" applyFill="1" applyBorder="1" applyAlignment="1" applyProtection="1">
      <alignment horizontal="center" vertical="top" wrapText="1"/>
    </xf>
    <xf numFmtId="9" fontId="82" fillId="0" borderId="36" xfId="30" applyFont="1" applyFill="1" applyBorder="1" applyAlignment="1" applyProtection="1">
      <alignment horizontal="center" vertical="center" wrapText="1"/>
    </xf>
    <xf numFmtId="9" fontId="82" fillId="0" borderId="27" xfId="30" applyFont="1" applyFill="1" applyBorder="1" applyAlignment="1" applyProtection="1">
      <alignment horizontal="center" vertical="center" wrapText="1"/>
    </xf>
    <xf numFmtId="9" fontId="82" fillId="0" borderId="28" xfId="30" applyFont="1" applyFill="1" applyBorder="1" applyAlignment="1" applyProtection="1">
      <alignment horizontal="center" vertical="center" wrapText="1"/>
    </xf>
    <xf numFmtId="9" fontId="82" fillId="0" borderId="60" xfId="30" applyFont="1" applyFill="1" applyBorder="1" applyAlignment="1" applyProtection="1">
      <alignment horizontal="center" vertical="center" wrapText="1"/>
    </xf>
    <xf numFmtId="9" fontId="82" fillId="0" borderId="15" xfId="30" applyFont="1" applyFill="1" applyBorder="1" applyAlignment="1" applyProtection="1">
      <alignment horizontal="center" vertical="center" wrapText="1"/>
    </xf>
    <xf numFmtId="9" fontId="82" fillId="0" borderId="61" xfId="30" applyFont="1" applyFill="1" applyBorder="1" applyAlignment="1" applyProtection="1">
      <alignment horizontal="center" vertical="center" wrapText="1"/>
    </xf>
    <xf numFmtId="9" fontId="64" fillId="0" borderId="36" xfId="30" applyFont="1" applyFill="1" applyBorder="1" applyAlignment="1" applyProtection="1">
      <alignment horizontal="center" vertical="top" wrapText="1"/>
    </xf>
    <xf numFmtId="9" fontId="64" fillId="0" borderId="27" xfId="30" applyFont="1" applyFill="1" applyBorder="1" applyAlignment="1" applyProtection="1">
      <alignment horizontal="center" vertical="top" wrapText="1"/>
    </xf>
    <xf numFmtId="9" fontId="64" fillId="0" borderId="62" xfId="30" applyFont="1" applyFill="1" applyBorder="1" applyAlignment="1" applyProtection="1">
      <alignment horizontal="center" vertical="top" wrapText="1"/>
    </xf>
    <xf numFmtId="9" fontId="64" fillId="0" borderId="60" xfId="30" applyFont="1" applyFill="1" applyBorder="1" applyAlignment="1" applyProtection="1">
      <alignment horizontal="center" vertical="top" wrapText="1"/>
    </xf>
    <xf numFmtId="9" fontId="64" fillId="0" borderId="15" xfId="30" applyFont="1" applyFill="1" applyBorder="1" applyAlignment="1" applyProtection="1">
      <alignment horizontal="center" vertical="top" wrapText="1"/>
    </xf>
    <xf numFmtId="9" fontId="64" fillId="0" borderId="16" xfId="30" applyFont="1" applyFill="1" applyBorder="1" applyAlignment="1" applyProtection="1">
      <alignment horizontal="center" vertical="top" wrapText="1"/>
    </xf>
    <xf numFmtId="0" fontId="12" fillId="20" borderId="55"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42" fillId="20" borderId="56" xfId="22" applyFont="1" applyFill="1" applyBorder="1" applyAlignment="1">
      <alignment horizontal="center" vertical="center" wrapText="1"/>
    </xf>
    <xf numFmtId="0" fontId="42" fillId="20" borderId="58" xfId="22" applyFont="1" applyFill="1" applyBorder="1" applyAlignment="1">
      <alignment horizontal="center" vertical="center" wrapText="1"/>
    </xf>
    <xf numFmtId="0" fontId="42" fillId="20" borderId="41" xfId="22" applyFont="1" applyFill="1" applyBorder="1" applyAlignment="1">
      <alignment horizontal="center" vertical="center" wrapText="1"/>
    </xf>
    <xf numFmtId="0" fontId="42" fillId="20" borderId="2" xfId="22" applyFont="1" applyFill="1" applyBorder="1" applyAlignment="1">
      <alignment horizontal="center" vertical="center" wrapText="1"/>
    </xf>
    <xf numFmtId="0" fontId="42" fillId="20" borderId="57" xfId="22" applyFont="1" applyFill="1" applyBorder="1" applyAlignment="1">
      <alignment horizontal="center" vertical="center" wrapText="1"/>
    </xf>
    <xf numFmtId="0" fontId="42" fillId="20" borderId="22" xfId="22" applyFont="1" applyFill="1" applyBorder="1" applyAlignment="1">
      <alignment horizontal="center" vertical="center" wrapText="1"/>
    </xf>
    <xf numFmtId="0" fontId="4" fillId="0" borderId="18" xfId="22" applyFont="1" applyBorder="1" applyAlignment="1">
      <alignment horizontal="center" vertical="center" wrapText="1"/>
    </xf>
    <xf numFmtId="0" fontId="4" fillId="0" borderId="59" xfId="22" applyFont="1" applyBorder="1" applyAlignment="1">
      <alignment horizontal="center" vertical="center" wrapText="1"/>
    </xf>
    <xf numFmtId="9" fontId="3" fillId="0" borderId="10" xfId="22" applyNumberFormat="1" applyFont="1" applyBorder="1" applyAlignment="1">
      <alignment horizontal="center" vertical="center" wrapText="1"/>
    </xf>
    <xf numFmtId="9" fontId="3" fillId="0" borderId="37" xfId="22" applyNumberFormat="1" applyFont="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47"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0"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5" xfId="22" applyFont="1" applyFill="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8" xfId="22" applyNumberFormat="1" applyFont="1" applyBorder="1" applyAlignment="1">
      <alignment horizontal="center" vertical="center" wrapText="1"/>
    </xf>
    <xf numFmtId="0" fontId="39" fillId="0" borderId="1" xfId="22" applyFont="1" applyBorder="1" applyAlignment="1">
      <alignment horizontal="left" vertical="center" wrapText="1"/>
    </xf>
    <xf numFmtId="0" fontId="39" fillId="0" borderId="9" xfId="22" applyFont="1" applyBorder="1" applyAlignment="1">
      <alignment horizontal="left" vertical="center" wrapText="1"/>
    </xf>
    <xf numFmtId="0" fontId="12" fillId="0" borderId="55"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0" xfId="22" applyFont="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15" fillId="0" borderId="52"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3"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5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50" fillId="0" borderId="52" xfId="22" applyFont="1" applyBorder="1" applyAlignment="1">
      <alignment horizontal="center" vertical="center" wrapText="1"/>
    </xf>
    <xf numFmtId="0" fontId="50" fillId="0" borderId="54" xfId="22" applyFont="1" applyBorder="1" applyAlignment="1">
      <alignment horizontal="center" vertical="center" wrapText="1"/>
    </xf>
    <xf numFmtId="0" fontId="50" fillId="0" borderId="53" xfId="22" applyFont="1" applyBorder="1" applyAlignment="1">
      <alignment horizontal="center" vertical="center" wrapText="1"/>
    </xf>
    <xf numFmtId="0" fontId="48" fillId="0" borderId="52" xfId="28" applyNumberFormat="1" applyFont="1" applyFill="1" applyBorder="1" applyAlignment="1" applyProtection="1">
      <alignment horizontal="center" vertical="center" wrapText="1"/>
    </xf>
    <xf numFmtId="0" fontId="48" fillId="0" borderId="53" xfId="28" applyNumberFormat="1" applyFont="1" applyFill="1" applyBorder="1" applyAlignment="1" applyProtection="1">
      <alignment horizontal="center" vertical="center" wrapText="1"/>
    </xf>
    <xf numFmtId="9" fontId="48" fillId="0" borderId="52" xfId="22" applyNumberFormat="1" applyFont="1" applyBorder="1" applyAlignment="1">
      <alignment horizontal="center" vertical="center" wrapText="1"/>
    </xf>
    <xf numFmtId="9" fontId="48" fillId="0" borderId="53" xfId="22" applyNumberFormat="1" applyFont="1" applyBorder="1" applyAlignment="1">
      <alignment horizontal="center" vertical="center" wrapText="1"/>
    </xf>
    <xf numFmtId="0" fontId="49" fillId="0" borderId="52" xfId="22" applyFont="1" applyBorder="1" applyAlignment="1">
      <alignment horizontal="center" vertical="center" wrapText="1"/>
    </xf>
    <xf numFmtId="0" fontId="49" fillId="0" borderId="54" xfId="22" applyFont="1" applyBorder="1" applyAlignment="1">
      <alignment horizontal="center" vertical="center" wrapText="1"/>
    </xf>
    <xf numFmtId="0" fontId="49" fillId="0" borderId="53" xfId="22" applyFont="1" applyBorder="1" applyAlignment="1">
      <alignment horizontal="center" vertical="center" wrapText="1"/>
    </xf>
    <xf numFmtId="0" fontId="49" fillId="0" borderId="23" xfId="22" applyFont="1" applyBorder="1" applyAlignment="1">
      <alignment horizontal="center" vertical="center" wrapText="1"/>
    </xf>
    <xf numFmtId="0" fontId="49" fillId="0" borderId="24" xfId="22" applyFont="1" applyBorder="1" applyAlignment="1">
      <alignment horizontal="center" vertical="center" wrapText="1"/>
    </xf>
    <xf numFmtId="0" fontId="49" fillId="0" borderId="25" xfId="22" applyFont="1" applyBorder="1" applyAlignment="1">
      <alignment horizontal="center" vertical="center" wrapText="1"/>
    </xf>
    <xf numFmtId="0" fontId="19" fillId="0" borderId="48" xfId="0" applyFont="1" applyBorder="1" applyAlignment="1">
      <alignment horizontal="left" vertical="center" wrapText="1"/>
    </xf>
    <xf numFmtId="0" fontId="19" fillId="0" borderId="49" xfId="0" applyFont="1" applyBorder="1" applyAlignment="1">
      <alignment horizontal="left" vertical="center" wrapText="1"/>
    </xf>
    <xf numFmtId="0" fontId="19" fillId="0" borderId="50"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7" fillId="0" borderId="51" xfId="0" applyFont="1" applyBorder="1" applyAlignment="1">
      <alignment horizontal="left" vertical="center" wrapText="1"/>
    </xf>
    <xf numFmtId="0" fontId="47" fillId="0" borderId="19" xfId="0" applyFont="1" applyBorder="1" applyAlignment="1">
      <alignment horizontal="left" vertical="center" wrapText="1"/>
    </xf>
    <xf numFmtId="0" fontId="47" fillId="0" borderId="31" xfId="0" applyFont="1" applyBorder="1" applyAlignment="1">
      <alignment horizontal="left" vertical="center" wrapText="1"/>
    </xf>
    <xf numFmtId="0" fontId="11" fillId="0" borderId="42" xfId="22"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2" fillId="0" borderId="38"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45" xfId="0" applyFont="1" applyBorder="1" applyAlignment="1">
      <alignment horizontal="center" vertical="center" wrapText="1"/>
    </xf>
    <xf numFmtId="0" fontId="37" fillId="0" borderId="22" xfId="0" applyFont="1" applyBorder="1" applyAlignment="1">
      <alignment horizontal="center" vertical="center" wrapText="1"/>
    </xf>
    <xf numFmtId="0" fontId="0" fillId="0" borderId="45" xfId="0" applyBorder="1" applyAlignment="1">
      <alignment horizontal="center" vertical="center"/>
    </xf>
    <xf numFmtId="0" fontId="0" fillId="0" borderId="22" xfId="0" applyBorder="1" applyAlignment="1">
      <alignment horizontal="center"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2" fillId="20" borderId="38"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55" fillId="0" borderId="38" xfId="22" applyFont="1" applyBorder="1" applyAlignment="1">
      <alignment horizontal="center" vertical="center" wrapText="1"/>
    </xf>
    <xf numFmtId="0" fontId="55" fillId="0" borderId="11" xfId="22" applyFont="1" applyBorder="1" applyAlignment="1">
      <alignment horizontal="center" vertical="center" wrapText="1"/>
    </xf>
    <xf numFmtId="0" fontId="55" fillId="0" borderId="12" xfId="22" applyFont="1" applyBorder="1" applyAlignment="1">
      <alignment horizontal="center" vertical="center" wrapText="1"/>
    </xf>
    <xf numFmtId="0" fontId="55" fillId="0" borderId="13" xfId="22" applyFont="1" applyBorder="1" applyAlignment="1">
      <alignment horizontal="center" vertical="center" wrapText="1"/>
    </xf>
    <xf numFmtId="0" fontId="55" fillId="0" borderId="0" xfId="22" applyFont="1" applyAlignment="1">
      <alignment horizontal="center" vertical="center" wrapText="1"/>
    </xf>
    <xf numFmtId="0" fontId="55" fillId="0" borderId="14" xfId="22" applyFont="1" applyBorder="1" applyAlignment="1">
      <alignment horizontal="center" vertical="center" wrapText="1"/>
    </xf>
    <xf numFmtId="0" fontId="55" fillId="0" borderId="39" xfId="22" applyFont="1" applyBorder="1" applyAlignment="1">
      <alignment horizontal="center" vertical="center" wrapText="1"/>
    </xf>
    <xf numFmtId="0" fontId="55" fillId="0" borderId="15" xfId="22" applyFont="1" applyBorder="1" applyAlignment="1">
      <alignment horizontal="center" vertical="center" wrapText="1"/>
    </xf>
    <xf numFmtId="0" fontId="55" fillId="0" borderId="16" xfId="22" applyFont="1" applyBorder="1" applyAlignment="1">
      <alignment horizontal="center" vertical="center" wrapText="1"/>
    </xf>
    <xf numFmtId="0" fontId="54" fillId="0" borderId="42" xfId="0" applyFont="1" applyBorder="1" applyAlignment="1">
      <alignment horizontal="center" vertical="center"/>
    </xf>
    <xf numFmtId="0" fontId="54" fillId="0" borderId="43" xfId="0" applyFont="1" applyBorder="1" applyAlignment="1">
      <alignment horizontal="center" vertical="center"/>
    </xf>
    <xf numFmtId="0" fontId="54" fillId="0" borderId="44"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58" fillId="0" borderId="38" xfId="0" applyNumberFormat="1"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58" fillId="0" borderId="39" xfId="0" applyFont="1" applyBorder="1" applyAlignment="1">
      <alignment horizontal="center" vertical="center"/>
    </xf>
    <xf numFmtId="0" fontId="58" fillId="0" borderId="16" xfId="0" applyFont="1" applyBorder="1" applyAlignment="1">
      <alignment horizontal="center" vertical="center"/>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9" fontId="11" fillId="0" borderId="1" xfId="22" applyNumberFormat="1" applyFont="1" applyBorder="1" applyAlignment="1">
      <alignment horizontal="left" vertical="center" wrapText="1"/>
    </xf>
    <xf numFmtId="9" fontId="89" fillId="0" borderId="36" xfId="30" applyFont="1" applyFill="1" applyBorder="1" applyAlignment="1" applyProtection="1">
      <alignment horizontal="center" vertical="center" wrapText="1"/>
    </xf>
    <xf numFmtId="9" fontId="89" fillId="0" borderId="27" xfId="30" applyFont="1" applyFill="1" applyBorder="1" applyAlignment="1" applyProtection="1">
      <alignment horizontal="center" vertical="center" wrapText="1"/>
    </xf>
    <xf numFmtId="9" fontId="89" fillId="0" borderId="28" xfId="30" applyFont="1" applyFill="1" applyBorder="1" applyAlignment="1" applyProtection="1">
      <alignment horizontal="center" vertical="center" wrapText="1"/>
    </xf>
    <xf numFmtId="9" fontId="89" fillId="0" borderId="60" xfId="30" applyFont="1" applyFill="1" applyBorder="1" applyAlignment="1" applyProtection="1">
      <alignment horizontal="center" vertical="center" wrapText="1"/>
    </xf>
    <xf numFmtId="9" fontId="89" fillId="0" borderId="15" xfId="30" applyFont="1" applyFill="1" applyBorder="1" applyAlignment="1" applyProtection="1">
      <alignment horizontal="center" vertical="center" wrapText="1"/>
    </xf>
    <xf numFmtId="9" fontId="89" fillId="0" borderId="61" xfId="30" applyFont="1" applyFill="1" applyBorder="1" applyAlignment="1" applyProtection="1">
      <alignment horizontal="center" vertical="center" wrapText="1"/>
    </xf>
    <xf numFmtId="9" fontId="11" fillId="0" borderId="36" xfId="30" applyFont="1" applyFill="1" applyBorder="1" applyAlignment="1" applyProtection="1">
      <alignment horizontal="center" vertical="center" wrapText="1"/>
    </xf>
    <xf numFmtId="9" fontId="11" fillId="0" borderId="27" xfId="30" applyFont="1" applyFill="1" applyBorder="1" applyAlignment="1" applyProtection="1">
      <alignment horizontal="center" vertical="center" wrapText="1"/>
    </xf>
    <xf numFmtId="9" fontId="11" fillId="0" borderId="28"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center" wrapText="1"/>
    </xf>
    <xf numFmtId="9" fontId="4" fillId="0" borderId="27" xfId="30" applyFont="1" applyFill="1" applyBorder="1" applyAlignment="1" applyProtection="1">
      <alignment horizontal="center" vertical="center" wrapText="1"/>
    </xf>
    <xf numFmtId="9" fontId="4" fillId="0" borderId="62" xfId="30" applyFont="1" applyFill="1" applyBorder="1" applyAlignment="1" applyProtection="1">
      <alignment horizontal="center" vertical="center" wrapText="1"/>
    </xf>
    <xf numFmtId="9" fontId="4" fillId="0" borderId="60" xfId="30" applyFont="1" applyFill="1" applyBorder="1" applyAlignment="1" applyProtection="1">
      <alignment horizontal="center" vertical="center" wrapText="1"/>
    </xf>
    <xf numFmtId="9" fontId="4" fillId="0" borderId="15" xfId="30" applyFont="1" applyFill="1" applyBorder="1" applyAlignment="1" applyProtection="1">
      <alignment horizontal="center" vertical="center" wrapText="1"/>
    </xf>
    <xf numFmtId="9" fontId="4" fillId="0" borderId="16" xfId="30" applyFont="1" applyFill="1" applyBorder="1" applyAlignment="1" applyProtection="1">
      <alignment horizontal="center" vertical="center" wrapText="1"/>
    </xf>
    <xf numFmtId="0" fontId="12" fillId="20" borderId="56"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1" fillId="0" borderId="52"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3" xfId="22" applyFont="1" applyBorder="1" applyAlignment="1">
      <alignment horizontal="center" vertical="center" wrapText="1"/>
    </xf>
    <xf numFmtId="0" fontId="38" fillId="21" borderId="1" xfId="22" applyFont="1" applyFill="1" applyBorder="1" applyAlignment="1">
      <alignment horizontal="left" vertical="center" wrapText="1"/>
    </xf>
    <xf numFmtId="0" fontId="38" fillId="21" borderId="9" xfId="22" applyFont="1" applyFill="1" applyBorder="1" applyAlignment="1">
      <alignment horizontal="left" vertical="center" wrapText="1"/>
    </xf>
    <xf numFmtId="0" fontId="60" fillId="0" borderId="46" xfId="0" applyFont="1" applyBorder="1" applyAlignment="1">
      <alignment horizontal="center" vertical="center"/>
    </xf>
    <xf numFmtId="0" fontId="60" fillId="0" borderId="47" xfId="0" applyFont="1" applyBorder="1" applyAlignment="1">
      <alignment horizontal="center" vertical="center"/>
    </xf>
    <xf numFmtId="0" fontId="12" fillId="0" borderId="10"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43" fillId="0" borderId="38" xfId="0" applyFont="1" applyBorder="1" applyAlignment="1">
      <alignment horizontal="center"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39" xfId="0" applyFont="1" applyBorder="1" applyAlignment="1">
      <alignment horizontal="center" vertical="center"/>
    </xf>
    <xf numFmtId="0" fontId="43" fillId="0" borderId="16" xfId="0" applyFont="1" applyBorder="1" applyAlignment="1">
      <alignment horizontal="center" vertical="center"/>
    </xf>
    <xf numFmtId="0" fontId="12" fillId="20" borderId="38"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172" fontId="12" fillId="19" borderId="4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172" fontId="12" fillId="19" borderId="51" xfId="17" applyNumberFormat="1" applyFont="1" applyFill="1" applyBorder="1" applyAlignment="1" applyProtection="1">
      <alignment horizontal="center" vertical="center" wrapText="1"/>
    </xf>
    <xf numFmtId="0" fontId="12" fillId="19" borderId="45"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2"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5" xfId="22" applyFont="1" applyBorder="1" applyAlignment="1">
      <alignment horizontal="center" vertical="center" wrapText="1"/>
    </xf>
    <xf numFmtId="9" fontId="39" fillId="0" borderId="36" xfId="22" applyNumberFormat="1" applyFont="1" applyBorder="1" applyAlignment="1">
      <alignment horizontal="center" vertical="center" wrapText="1"/>
    </xf>
    <xf numFmtId="9" fontId="39" fillId="0" borderId="27" xfId="22" applyNumberFormat="1" applyFont="1" applyBorder="1" applyAlignment="1">
      <alignment horizontal="center" vertical="center" wrapText="1"/>
    </xf>
    <xf numFmtId="9" fontId="39" fillId="0" borderId="62" xfId="22" applyNumberFormat="1" applyFont="1" applyBorder="1" applyAlignment="1">
      <alignment horizontal="center" vertical="center" wrapText="1"/>
    </xf>
    <xf numFmtId="9" fontId="39" fillId="0" borderId="65" xfId="22" applyNumberFormat="1" applyFont="1" applyBorder="1" applyAlignment="1">
      <alignment horizontal="center" vertical="center" wrapText="1"/>
    </xf>
    <xf numFmtId="9" fontId="39" fillId="0" borderId="0" xfId="22" applyNumberFormat="1" applyFont="1" applyAlignment="1">
      <alignment horizontal="center" vertical="center" wrapText="1"/>
    </xf>
    <xf numFmtId="9" fontId="39" fillId="0" borderId="14" xfId="22" applyNumberFormat="1" applyFont="1" applyBorder="1" applyAlignment="1">
      <alignment horizontal="center" vertical="center" wrapText="1"/>
    </xf>
    <xf numFmtId="0" fontId="12" fillId="19" borderId="0" xfId="22" applyFont="1" applyFill="1" applyAlignment="1">
      <alignment horizontal="center" vertical="center" wrapText="1"/>
    </xf>
    <xf numFmtId="0" fontId="12" fillId="0" borderId="5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3" xfId="22" applyFont="1" applyBorder="1" applyAlignment="1">
      <alignment horizontal="center" vertical="center" wrapText="1"/>
    </xf>
    <xf numFmtId="9" fontId="39" fillId="0" borderId="36" xfId="30" applyFont="1" applyFill="1" applyBorder="1" applyAlignment="1" applyProtection="1">
      <alignment horizontal="center" vertical="center" wrapText="1"/>
    </xf>
    <xf numFmtId="9" fontId="39" fillId="0" borderId="27" xfId="30" applyFont="1" applyFill="1" applyBorder="1" applyAlignment="1" applyProtection="1">
      <alignment horizontal="center" vertical="center" wrapText="1"/>
    </xf>
    <xf numFmtId="9" fontId="39" fillId="0" borderId="28" xfId="30" applyFont="1" applyFill="1" applyBorder="1" applyAlignment="1" applyProtection="1">
      <alignment horizontal="center" vertical="center" wrapText="1"/>
    </xf>
    <xf numFmtId="9" fontId="39" fillId="0" borderId="60" xfId="30" applyFont="1" applyFill="1" applyBorder="1" applyAlignment="1" applyProtection="1">
      <alignment horizontal="center" vertical="center" wrapText="1"/>
    </xf>
    <xf numFmtId="9" fontId="39" fillId="0" borderId="15" xfId="30" applyFont="1" applyFill="1" applyBorder="1" applyAlignment="1" applyProtection="1">
      <alignment horizontal="center" vertical="center" wrapText="1"/>
    </xf>
    <xf numFmtId="9" fontId="39" fillId="0" borderId="61" xfId="30" applyFont="1" applyFill="1" applyBorder="1" applyAlignment="1" applyProtection="1">
      <alignment horizontal="center" vertical="center" wrapText="1"/>
    </xf>
    <xf numFmtId="9" fontId="39" fillId="0" borderId="62" xfId="30" applyFont="1" applyFill="1" applyBorder="1" applyAlignment="1" applyProtection="1">
      <alignment horizontal="center" vertical="center" wrapText="1"/>
    </xf>
    <xf numFmtId="9" fontId="39" fillId="0" borderId="16" xfId="30" applyFont="1" applyFill="1" applyBorder="1" applyAlignment="1" applyProtection="1">
      <alignment horizontal="center" vertical="center" wrapText="1"/>
    </xf>
    <xf numFmtId="0" fontId="12" fillId="19" borderId="6" xfId="22" applyFont="1" applyFill="1" applyBorder="1" applyAlignment="1">
      <alignment horizontal="center" vertical="center" wrapText="1"/>
    </xf>
    <xf numFmtId="0" fontId="12" fillId="19" borderId="35"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9" xfId="0" applyBorder="1" applyAlignment="1">
      <alignment vertical="center" wrapText="1"/>
    </xf>
    <xf numFmtId="0" fontId="12" fillId="2" borderId="1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9" fontId="12" fillId="0" borderId="52"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9" fillId="0" borderId="36" xfId="22" applyNumberFormat="1" applyFont="1" applyBorder="1" applyAlignment="1">
      <alignment horizontal="left" vertical="center" wrapText="1"/>
    </xf>
    <xf numFmtId="9" fontId="39" fillId="0" borderId="27" xfId="22" applyNumberFormat="1" applyFont="1" applyBorder="1" applyAlignment="1">
      <alignment horizontal="left" vertical="center" wrapText="1"/>
    </xf>
    <xf numFmtId="9" fontId="39" fillId="0" borderId="62" xfId="22" applyNumberFormat="1" applyFont="1" applyBorder="1" applyAlignment="1">
      <alignment horizontal="left" vertical="center" wrapText="1"/>
    </xf>
    <xf numFmtId="9" fontId="39" fillId="0" borderId="65" xfId="22" applyNumberFormat="1" applyFont="1" applyBorder="1" applyAlignment="1">
      <alignment horizontal="left" vertical="center" wrapText="1"/>
    </xf>
    <xf numFmtId="9" fontId="39" fillId="0" borderId="0" xfId="22" applyNumberFormat="1" applyFont="1" applyAlignment="1">
      <alignment horizontal="left" vertical="center" wrapText="1"/>
    </xf>
    <xf numFmtId="9" fontId="39" fillId="0" borderId="14" xfId="22" applyNumberFormat="1" applyFont="1" applyBorder="1" applyAlignment="1">
      <alignment horizontal="left" vertical="center" wrapText="1"/>
    </xf>
    <xf numFmtId="0" fontId="43" fillId="0" borderId="42" xfId="0" applyFont="1" applyBorder="1" applyAlignment="1">
      <alignment horizontal="center" vertical="center"/>
    </xf>
    <xf numFmtId="0" fontId="43" fillId="0" borderId="44"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37" xfId="22" applyNumberFormat="1" applyFont="1" applyBorder="1" applyAlignment="1">
      <alignment horizontal="center" vertical="center" wrapText="1"/>
    </xf>
    <xf numFmtId="9" fontId="39" fillId="0" borderId="60" xfId="22" applyNumberFormat="1" applyFont="1" applyBorder="1" applyAlignment="1">
      <alignment horizontal="center" vertical="center" wrapText="1"/>
    </xf>
    <xf numFmtId="9" fontId="39" fillId="0" borderId="15" xfId="22" applyNumberFormat="1" applyFont="1" applyBorder="1" applyAlignment="1">
      <alignment horizontal="center" vertical="center" wrapText="1"/>
    </xf>
    <xf numFmtId="9" fontId="39" fillId="0" borderId="16" xfId="22" applyNumberFormat="1"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42" fillId="0" borderId="51" xfId="0" applyFont="1" applyBorder="1" applyAlignment="1">
      <alignment horizontal="left" vertical="center" wrapText="1"/>
    </xf>
    <xf numFmtId="0" fontId="42" fillId="0" borderId="19" xfId="0" applyFont="1" applyBorder="1" applyAlignment="1">
      <alignment horizontal="left" vertical="center" wrapText="1"/>
    </xf>
    <xf numFmtId="0" fontId="42" fillId="0" borderId="31"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0" borderId="23" xfId="22" applyFont="1" applyBorder="1" applyAlignment="1">
      <alignment horizontal="center" vertical="center" wrapText="1"/>
    </xf>
    <xf numFmtId="0" fontId="12" fillId="0" borderId="24" xfId="22" applyFont="1" applyBorder="1" applyAlignment="1">
      <alignment horizontal="center" vertical="center" wrapText="1"/>
    </xf>
    <xf numFmtId="0" fontId="12" fillId="0" borderId="25"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12" fillId="19" borderId="2" xfId="22" applyFont="1" applyFill="1" applyBorder="1" applyAlignment="1">
      <alignment horizontal="center" vertical="center" wrapText="1"/>
    </xf>
    <xf numFmtId="0" fontId="12" fillId="0" borderId="22"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9" xfId="22" applyFont="1" applyBorder="1" applyAlignment="1">
      <alignment horizontal="center" vertical="center" wrapText="1"/>
    </xf>
    <xf numFmtId="2" fontId="11" fillId="0" borderId="18" xfId="22" applyNumberFormat="1" applyFont="1" applyBorder="1" applyAlignment="1">
      <alignment horizontal="center" vertical="center" wrapText="1"/>
    </xf>
    <xf numFmtId="2" fontId="11" fillId="0" borderId="30" xfId="22" applyNumberFormat="1" applyFont="1" applyBorder="1" applyAlignment="1">
      <alignment horizontal="center" vertical="center" wrapText="1"/>
    </xf>
    <xf numFmtId="2" fontId="11" fillId="0" borderId="3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30"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36" xfId="22" applyNumberFormat="1" applyFont="1" applyBorder="1" applyAlignment="1">
      <alignment horizontal="left" vertical="center" wrapText="1"/>
    </xf>
    <xf numFmtId="9" fontId="11" fillId="0" borderId="27" xfId="22" applyNumberFormat="1" applyFont="1" applyBorder="1" applyAlignment="1">
      <alignment horizontal="left" vertical="center" wrapText="1"/>
    </xf>
    <xf numFmtId="9" fontId="11" fillId="0" borderId="62" xfId="22" applyNumberFormat="1" applyFont="1" applyBorder="1" applyAlignment="1">
      <alignment horizontal="left" vertical="center" wrapText="1"/>
    </xf>
    <xf numFmtId="9" fontId="11" fillId="0" borderId="65"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9" fontId="38" fillId="0" borderId="36" xfId="30" applyFont="1" applyFill="1" applyBorder="1" applyAlignment="1" applyProtection="1">
      <alignment horizontal="center" vertical="center" wrapText="1"/>
    </xf>
    <xf numFmtId="9" fontId="38" fillId="0" borderId="27" xfId="30" applyFont="1" applyFill="1" applyBorder="1" applyAlignment="1" applyProtection="1">
      <alignment horizontal="center" vertical="center" wrapText="1"/>
    </xf>
    <xf numFmtId="9" fontId="38" fillId="0" borderId="28" xfId="30" applyFont="1" applyFill="1" applyBorder="1" applyAlignment="1" applyProtection="1">
      <alignment horizontal="center" vertical="center" wrapText="1"/>
    </xf>
    <xf numFmtId="9" fontId="38" fillId="0" borderId="60" xfId="30" applyFont="1" applyFill="1" applyBorder="1" applyAlignment="1" applyProtection="1">
      <alignment horizontal="center" vertical="center" wrapText="1"/>
    </xf>
    <xf numFmtId="9" fontId="38" fillId="0" borderId="15" xfId="30" applyFont="1" applyFill="1" applyBorder="1" applyAlignment="1" applyProtection="1">
      <alignment horizontal="center" vertical="center" wrapText="1"/>
    </xf>
    <xf numFmtId="9" fontId="38" fillId="0" borderId="61" xfId="30" applyFont="1" applyFill="1" applyBorder="1" applyAlignment="1" applyProtection="1">
      <alignment horizontal="center" vertical="center" wrapText="1"/>
    </xf>
    <xf numFmtId="9" fontId="64" fillId="0" borderId="36" xfId="30" applyFont="1" applyFill="1" applyBorder="1" applyAlignment="1" applyProtection="1">
      <alignment horizontal="center" vertical="center" wrapText="1"/>
    </xf>
    <xf numFmtId="9" fontId="64" fillId="0" borderId="27" xfId="30" applyFont="1" applyFill="1" applyBorder="1" applyAlignment="1" applyProtection="1">
      <alignment horizontal="center" vertical="center" wrapText="1"/>
    </xf>
    <xf numFmtId="9" fontId="64" fillId="0" borderId="62" xfId="30" applyFont="1" applyFill="1" applyBorder="1" applyAlignment="1" applyProtection="1">
      <alignment horizontal="center" vertical="center" wrapText="1"/>
    </xf>
    <xf numFmtId="9" fontId="64" fillId="0" borderId="60" xfId="30" applyFont="1" applyFill="1" applyBorder="1" applyAlignment="1" applyProtection="1">
      <alignment horizontal="center" vertical="center" wrapText="1"/>
    </xf>
    <xf numFmtId="9" fontId="64" fillId="0" borderId="15" xfId="30" applyFont="1" applyFill="1" applyBorder="1" applyAlignment="1" applyProtection="1">
      <alignment horizontal="center" vertical="center" wrapText="1"/>
    </xf>
    <xf numFmtId="9" fontId="64" fillId="0" borderId="16" xfId="30" applyFont="1" applyFill="1" applyBorder="1" applyAlignment="1" applyProtection="1">
      <alignment horizontal="center" vertical="center" wrapText="1"/>
    </xf>
    <xf numFmtId="0" fontId="59" fillId="19" borderId="42" xfId="0" applyFont="1" applyFill="1" applyBorder="1" applyAlignment="1">
      <alignment horizontal="center" vertical="center"/>
    </xf>
    <xf numFmtId="0" fontId="59" fillId="19" borderId="43" xfId="0" applyFont="1" applyFill="1" applyBorder="1" applyAlignment="1">
      <alignment horizontal="center" vertical="center"/>
    </xf>
    <xf numFmtId="0" fontId="59" fillId="19" borderId="44" xfId="0" applyFont="1" applyFill="1" applyBorder="1" applyAlignment="1">
      <alignment horizontal="center" vertical="center"/>
    </xf>
    <xf numFmtId="0" fontId="37" fillId="0" borderId="55" xfId="0" applyFont="1" applyBorder="1" applyAlignment="1">
      <alignment horizontal="center" vertical="center" wrapText="1"/>
    </xf>
    <xf numFmtId="0" fontId="37" fillId="0" borderId="49" xfId="0" applyFont="1" applyBorder="1" applyAlignment="1">
      <alignment horizontal="center" vertical="center" wrapText="1"/>
    </xf>
    <xf numFmtId="0" fontId="0" fillId="0" borderId="56" xfId="0" applyBorder="1" applyAlignment="1">
      <alignment horizontal="center" vertical="center"/>
    </xf>
    <xf numFmtId="0" fontId="61" fillId="0" borderId="19" xfId="0" applyFont="1" applyBorder="1" applyAlignment="1">
      <alignment horizontal="center" vertical="center"/>
    </xf>
    <xf numFmtId="0" fontId="61" fillId="0" borderId="31" xfId="0" applyFont="1" applyBorder="1" applyAlignment="1">
      <alignment horizontal="center" vertical="center"/>
    </xf>
    <xf numFmtId="0" fontId="37" fillId="0" borderId="8" xfId="0" applyFont="1" applyBorder="1" applyAlignment="1">
      <alignment horizontal="center" vertical="center" wrapText="1"/>
    </xf>
    <xf numFmtId="0" fontId="37" fillId="0" borderId="1" xfId="0" applyFont="1" applyBorder="1" applyAlignment="1">
      <alignment horizontal="center" vertical="center" wrapText="1"/>
    </xf>
    <xf numFmtId="0" fontId="0" fillId="0" borderId="1" xfId="0" applyBorder="1" applyAlignment="1">
      <alignment horizontal="center" vertical="center"/>
    </xf>
    <xf numFmtId="0" fontId="0" fillId="0" borderId="9" xfId="0" applyBorder="1" applyAlignment="1">
      <alignment horizontal="center" vertical="center"/>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0" xfId="22" applyNumberFormat="1" applyFont="1" applyBorder="1" applyAlignment="1">
      <alignment horizontal="left" vertical="center" wrapText="1"/>
    </xf>
    <xf numFmtId="9" fontId="88" fillId="0" borderId="1" xfId="22" applyNumberFormat="1" applyFont="1" applyBorder="1" applyAlignment="1">
      <alignment horizontal="left" vertical="center" wrapText="1"/>
    </xf>
    <xf numFmtId="9" fontId="86" fillId="0" borderId="36" xfId="30" applyFont="1" applyFill="1" applyBorder="1" applyAlignment="1" applyProtection="1">
      <alignment horizontal="center" vertical="center" wrapText="1"/>
    </xf>
    <xf numFmtId="0" fontId="57" fillId="19" borderId="42" xfId="0" applyFont="1" applyFill="1" applyBorder="1" applyAlignment="1">
      <alignment horizontal="center" vertical="center"/>
    </xf>
    <xf numFmtId="0" fontId="57" fillId="19" borderId="43" xfId="0" applyFont="1" applyFill="1" applyBorder="1" applyAlignment="1">
      <alignment horizontal="center" vertical="center"/>
    </xf>
    <xf numFmtId="0" fontId="57" fillId="19" borderId="44" xfId="0" applyFont="1" applyFill="1" applyBorder="1" applyAlignment="1">
      <alignment horizontal="center" vertical="center"/>
    </xf>
    <xf numFmtId="0" fontId="56" fillId="0" borderId="38" xfId="22" applyFont="1" applyBorder="1" applyAlignment="1">
      <alignment horizontal="center" vertical="center" wrapText="1"/>
    </xf>
    <xf numFmtId="0" fontId="56" fillId="0" borderId="11" xfId="22" applyFont="1" applyBorder="1" applyAlignment="1">
      <alignment horizontal="center" vertical="center" wrapText="1"/>
    </xf>
    <xf numFmtId="0" fontId="56" fillId="0" borderId="12" xfId="22" applyFont="1" applyBorder="1" applyAlignment="1">
      <alignment horizontal="center" vertical="center" wrapText="1"/>
    </xf>
    <xf numFmtId="0" fontId="56" fillId="0" borderId="13" xfId="22" applyFont="1" applyBorder="1" applyAlignment="1">
      <alignment horizontal="center" vertical="center" wrapText="1"/>
    </xf>
    <xf numFmtId="0" fontId="56" fillId="0" borderId="0" xfId="22" applyFont="1" applyAlignment="1">
      <alignment horizontal="center" vertical="center" wrapText="1"/>
    </xf>
    <xf numFmtId="0" fontId="56" fillId="0" borderId="14" xfId="22" applyFont="1" applyBorder="1" applyAlignment="1">
      <alignment horizontal="center" vertical="center" wrapText="1"/>
    </xf>
    <xf numFmtId="0" fontId="56" fillId="0" borderId="39" xfId="22" applyFont="1" applyBorder="1" applyAlignment="1">
      <alignment horizontal="center" vertical="center" wrapText="1"/>
    </xf>
    <xf numFmtId="0" fontId="56" fillId="0" borderId="15" xfId="22" applyFont="1" applyBorder="1" applyAlignment="1">
      <alignment horizontal="center" vertical="center" wrapText="1"/>
    </xf>
    <xf numFmtId="0" fontId="56" fillId="0" borderId="16" xfId="22" applyFont="1" applyBorder="1" applyAlignment="1">
      <alignment horizontal="center" vertical="center" wrapText="1"/>
    </xf>
    <xf numFmtId="0" fontId="54" fillId="19" borderId="42" xfId="0" applyFont="1" applyFill="1" applyBorder="1" applyAlignment="1">
      <alignment horizontal="center" vertical="center"/>
    </xf>
    <xf numFmtId="0" fontId="54" fillId="19" borderId="43" xfId="0" applyFont="1" applyFill="1" applyBorder="1" applyAlignment="1">
      <alignment horizontal="center" vertical="center"/>
    </xf>
    <xf numFmtId="0" fontId="54" fillId="19" borderId="44" xfId="0" applyFont="1" applyFill="1" applyBorder="1" applyAlignment="1">
      <alignment horizontal="center" vertical="center"/>
    </xf>
    <xf numFmtId="0" fontId="53" fillId="0" borderId="52" xfId="22" applyFont="1" applyBorder="1" applyAlignment="1">
      <alignment horizontal="center" vertical="center" wrapText="1"/>
    </xf>
    <xf numFmtId="0" fontId="53" fillId="0" borderId="54" xfId="22" applyFont="1" applyBorder="1" applyAlignment="1">
      <alignment horizontal="center" vertical="center" wrapText="1"/>
    </xf>
    <xf numFmtId="0" fontId="53" fillId="0" borderId="53" xfId="22" applyFont="1" applyBorder="1" applyAlignment="1">
      <alignment horizontal="center" vertical="center" wrapText="1"/>
    </xf>
    <xf numFmtId="0" fontId="51" fillId="0" borderId="52" xfId="28" applyNumberFormat="1" applyFont="1" applyFill="1" applyBorder="1" applyAlignment="1" applyProtection="1">
      <alignment horizontal="center" vertical="center" wrapText="1"/>
    </xf>
    <xf numFmtId="0" fontId="51" fillId="0" borderId="53" xfId="28" applyNumberFormat="1" applyFont="1" applyFill="1" applyBorder="1" applyAlignment="1" applyProtection="1">
      <alignment horizontal="center" vertical="center" wrapText="1"/>
    </xf>
    <xf numFmtId="9" fontId="51" fillId="0" borderId="52" xfId="22" applyNumberFormat="1" applyFont="1" applyBorder="1" applyAlignment="1">
      <alignment horizontal="center" vertical="center" wrapText="1"/>
    </xf>
    <xf numFmtId="9" fontId="51" fillId="0" borderId="53" xfId="22" applyNumberFormat="1" applyFont="1" applyBorder="1" applyAlignment="1">
      <alignment horizontal="center" vertical="center" wrapText="1"/>
    </xf>
    <xf numFmtId="0" fontId="52" fillId="0" borderId="52" xfId="22" applyFont="1" applyBorder="1" applyAlignment="1">
      <alignment horizontal="center" vertical="center" wrapText="1"/>
    </xf>
    <xf numFmtId="0" fontId="52" fillId="0" borderId="54" xfId="22" applyFont="1" applyBorder="1" applyAlignment="1">
      <alignment horizontal="center" vertical="center" wrapText="1"/>
    </xf>
    <xf numFmtId="0" fontId="52" fillId="0" borderId="53" xfId="22" applyFont="1" applyBorder="1" applyAlignment="1">
      <alignment horizontal="center" vertical="center" wrapText="1"/>
    </xf>
    <xf numFmtId="0" fontId="52" fillId="0" borderId="23" xfId="22" applyFont="1" applyBorder="1" applyAlignment="1">
      <alignment horizontal="center" vertical="center" wrapText="1"/>
    </xf>
    <xf numFmtId="0" fontId="52" fillId="0" borderId="24" xfId="22" applyFont="1" applyBorder="1" applyAlignment="1">
      <alignment horizontal="center" vertical="center" wrapText="1"/>
    </xf>
    <xf numFmtId="0" fontId="52" fillId="0" borderId="25" xfId="22" applyFont="1" applyBorder="1" applyAlignment="1">
      <alignment horizontal="center" vertical="center" wrapText="1"/>
    </xf>
    <xf numFmtId="0" fontId="12" fillId="20" borderId="8" xfId="22" applyFont="1" applyFill="1" applyBorder="1" applyAlignment="1" applyProtection="1">
      <alignment horizontal="center" vertical="center" wrapText="1"/>
      <protection locked="0"/>
    </xf>
    <xf numFmtId="0" fontId="12" fillId="20" borderId="2" xfId="22" applyFont="1" applyFill="1" applyBorder="1" applyAlignment="1" applyProtection="1">
      <alignment horizontal="center" vertical="center" wrapText="1"/>
      <protection locked="0"/>
    </xf>
    <xf numFmtId="0" fontId="81" fillId="0" borderId="1" xfId="22" applyFont="1" applyBorder="1" applyAlignment="1">
      <alignment horizontal="left"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20" borderId="29" xfId="22" applyFont="1" applyFill="1" applyBorder="1" applyAlignment="1" applyProtection="1">
      <alignment horizontal="center" vertical="center" wrapText="1"/>
      <protection locked="0"/>
    </xf>
    <xf numFmtId="0" fontId="12" fillId="20" borderId="21" xfId="22" applyFont="1" applyFill="1" applyBorder="1" applyAlignment="1" applyProtection="1">
      <alignment horizontal="center" vertical="center" wrapText="1"/>
      <protection locked="0"/>
    </xf>
    <xf numFmtId="0" fontId="12" fillId="19" borderId="54" xfId="22" applyFont="1" applyFill="1" applyBorder="1" applyAlignment="1">
      <alignment horizontal="center" vertical="center" wrapText="1"/>
    </xf>
    <xf numFmtId="0" fontId="20" fillId="19" borderId="1" xfId="22" applyFont="1" applyFill="1" applyBorder="1" applyAlignment="1">
      <alignment horizontal="left" vertical="center" wrapText="1"/>
    </xf>
    <xf numFmtId="0" fontId="20" fillId="23" borderId="1" xfId="22" applyFont="1" applyFill="1" applyBorder="1" applyAlignment="1">
      <alignment horizontal="center" vertical="center" wrapText="1"/>
    </xf>
    <xf numFmtId="0" fontId="45" fillId="9" borderId="2" xfId="0" applyFont="1" applyFill="1" applyBorder="1" applyAlignment="1">
      <alignment horizontal="center" vertical="center"/>
    </xf>
    <xf numFmtId="0" fontId="45" fillId="9" borderId="57" xfId="0" applyFont="1" applyFill="1" applyBorder="1" applyAlignment="1">
      <alignment horizontal="center" vertical="center"/>
    </xf>
    <xf numFmtId="0" fontId="45" fillId="9" borderId="5" xfId="0" applyFont="1" applyFill="1" applyBorder="1" applyAlignment="1">
      <alignment horizontal="center" vertical="center"/>
    </xf>
    <xf numFmtId="0" fontId="45" fillId="9" borderId="2" xfId="0" applyFont="1" applyFill="1" applyBorder="1" applyAlignment="1">
      <alignment horizontal="center" vertical="center" wrapText="1"/>
    </xf>
    <xf numFmtId="0" fontId="45" fillId="9" borderId="5" xfId="0" applyFont="1" applyFill="1" applyBorder="1" applyAlignment="1">
      <alignment horizontal="center" vertical="center" wrapText="1"/>
    </xf>
    <xf numFmtId="0" fontId="44" fillId="0" borderId="2" xfId="0" applyFont="1" applyBorder="1" applyAlignment="1">
      <alignment horizontal="left" vertical="center"/>
    </xf>
    <xf numFmtId="0" fontId="44" fillId="0" borderId="57" xfId="0" applyFont="1" applyBorder="1" applyAlignment="1">
      <alignment horizontal="left" vertical="center"/>
    </xf>
    <xf numFmtId="0" fontId="44" fillId="0" borderId="5" xfId="0" applyFont="1" applyBorder="1" applyAlignment="1">
      <alignment horizontal="left" vertical="center"/>
    </xf>
    <xf numFmtId="0" fontId="45" fillId="23" borderId="1" xfId="22" applyFont="1" applyFill="1" applyBorder="1" applyAlignment="1">
      <alignment horizontal="center" vertical="center" wrapText="1"/>
    </xf>
    <xf numFmtId="0" fontId="83" fillId="19" borderId="1" xfId="22" applyFont="1" applyFill="1" applyBorder="1" applyAlignment="1">
      <alignment horizontal="left" vertical="center" wrapText="1"/>
    </xf>
    <xf numFmtId="0" fontId="45" fillId="9" borderId="10" xfId="0" applyFont="1" applyFill="1" applyBorder="1" applyAlignment="1">
      <alignment horizontal="center" vertical="center" wrapText="1"/>
    </xf>
    <xf numFmtId="0" fontId="45" fillId="9" borderId="4" xfId="0" applyFont="1" applyFill="1" applyBorder="1" applyAlignment="1">
      <alignment horizontal="center" vertical="center" wrapText="1"/>
    </xf>
    <xf numFmtId="0" fontId="45" fillId="9" borderId="57" xfId="0" applyFont="1" applyFill="1" applyBorder="1" applyAlignment="1">
      <alignment horizontal="center" vertical="center" wrapText="1"/>
    </xf>
    <xf numFmtId="0" fontId="45" fillId="9" borderId="36" xfId="0" applyFont="1" applyFill="1" applyBorder="1" applyAlignment="1">
      <alignment horizontal="center" vertical="center"/>
    </xf>
    <xf numFmtId="0" fontId="45" fillId="9" borderId="27" xfId="0" applyFont="1" applyFill="1" applyBorder="1" applyAlignment="1">
      <alignment horizontal="center" vertical="center"/>
    </xf>
    <xf numFmtId="0" fontId="45" fillId="9" borderId="28" xfId="0" applyFont="1" applyFill="1" applyBorder="1" applyAlignment="1">
      <alignment horizontal="center" vertical="center"/>
    </xf>
    <xf numFmtId="0" fontId="45" fillId="9" borderId="65" xfId="0" applyFont="1" applyFill="1" applyBorder="1" applyAlignment="1">
      <alignment horizontal="center" vertical="center"/>
    </xf>
    <xf numFmtId="0" fontId="45" fillId="9" borderId="0" xfId="0" applyFont="1" applyFill="1" applyAlignment="1">
      <alignment horizontal="center" vertical="center"/>
    </xf>
    <xf numFmtId="0" fontId="45" fillId="9" borderId="34" xfId="0" applyFont="1" applyFill="1" applyBorder="1" applyAlignment="1">
      <alignment horizontal="center" vertical="center"/>
    </xf>
    <xf numFmtId="0" fontId="45" fillId="9" borderId="20" xfId="0" applyFont="1" applyFill="1" applyBorder="1" applyAlignment="1">
      <alignment horizontal="center" vertical="center"/>
    </xf>
    <xf numFmtId="0" fontId="45" fillId="9" borderId="3" xfId="0" applyFont="1" applyFill="1" applyBorder="1" applyAlignment="1">
      <alignment horizontal="center" vertical="center"/>
    </xf>
    <xf numFmtId="0" fontId="45" fillId="9" borderId="35" xfId="0" applyFont="1" applyFill="1" applyBorder="1" applyAlignment="1">
      <alignment horizontal="center" vertical="center"/>
    </xf>
    <xf numFmtId="0" fontId="20" fillId="9" borderId="10" xfId="0" applyFont="1" applyFill="1" applyBorder="1" applyAlignment="1">
      <alignment horizontal="left" vertical="center" wrapText="1"/>
    </xf>
    <xf numFmtId="0" fontId="20" fillId="9" borderId="33" xfId="0" applyFont="1" applyFill="1" applyBorder="1" applyAlignment="1">
      <alignment horizontal="left" vertical="center" wrapText="1"/>
    </xf>
    <xf numFmtId="0" fontId="20" fillId="9" borderId="4" xfId="0" applyFont="1" applyFill="1" applyBorder="1" applyAlignment="1">
      <alignment horizontal="left" vertical="center" wrapText="1"/>
    </xf>
    <xf numFmtId="0" fontId="45" fillId="9" borderId="33" xfId="0" applyFont="1" applyFill="1" applyBorder="1" applyAlignment="1">
      <alignment horizontal="center" vertical="center" wrapText="1"/>
    </xf>
    <xf numFmtId="0" fontId="45" fillId="9" borderId="1" xfId="0" applyFont="1" applyFill="1" applyBorder="1" applyAlignment="1">
      <alignment horizontal="center" vertical="center"/>
    </xf>
    <xf numFmtId="14" fontId="46" fillId="0" borderId="38" xfId="0" applyNumberFormat="1" applyFont="1" applyBorder="1" applyAlignment="1">
      <alignment horizontal="center"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39" xfId="0" applyFont="1" applyBorder="1" applyAlignment="1">
      <alignment horizontal="center" vertical="center"/>
    </xf>
    <xf numFmtId="0" fontId="46" fillId="0" borderId="16" xfId="0" applyFont="1" applyBorder="1" applyAlignment="1">
      <alignment horizontal="center" vertical="center"/>
    </xf>
    <xf numFmtId="0" fontId="45" fillId="0" borderId="1" xfId="0" applyFont="1" applyBorder="1" applyAlignment="1">
      <alignment horizontal="center" vertical="center" wrapText="1"/>
    </xf>
    <xf numFmtId="0" fontId="45" fillId="9" borderId="20" xfId="0" applyFont="1" applyFill="1" applyBorder="1" applyAlignment="1">
      <alignment horizontal="left" vertical="center"/>
    </xf>
    <xf numFmtId="0" fontId="45" fillId="9" borderId="3" xfId="0" applyFont="1" applyFill="1" applyBorder="1" applyAlignment="1">
      <alignment horizontal="left" vertical="center"/>
    </xf>
    <xf numFmtId="0" fontId="45" fillId="9" borderId="35" xfId="0" applyFont="1" applyFill="1" applyBorder="1" applyAlignment="1">
      <alignment horizontal="left" vertical="center"/>
    </xf>
    <xf numFmtId="0" fontId="44" fillId="9" borderId="20" xfId="0" applyFont="1" applyFill="1" applyBorder="1" applyAlignment="1">
      <alignment horizontal="left" vertical="center"/>
    </xf>
    <xf numFmtId="0" fontId="44" fillId="9" borderId="3" xfId="0" applyFont="1" applyFill="1" applyBorder="1" applyAlignment="1">
      <alignment horizontal="left" vertical="center"/>
    </xf>
    <xf numFmtId="0" fontId="44" fillId="9" borderId="57" xfId="0" applyFont="1" applyFill="1" applyBorder="1" applyAlignment="1">
      <alignment horizontal="left" vertical="center"/>
    </xf>
    <xf numFmtId="0" fontId="44" fillId="9" borderId="5" xfId="0" applyFont="1" applyFill="1" applyBorder="1" applyAlignment="1">
      <alignment horizontal="left" vertical="center"/>
    </xf>
    <xf numFmtId="0" fontId="45" fillId="9" borderId="2" xfId="0" applyFont="1" applyFill="1" applyBorder="1" applyAlignment="1">
      <alignment horizontal="left" vertical="center"/>
    </xf>
    <xf numFmtId="0" fontId="45" fillId="9" borderId="57" xfId="0" applyFont="1" applyFill="1" applyBorder="1" applyAlignment="1">
      <alignment horizontal="left" vertical="center"/>
    </xf>
    <xf numFmtId="0" fontId="45" fillId="9" borderId="5" xfId="0" applyFont="1" applyFill="1" applyBorder="1" applyAlignment="1">
      <alignment horizontal="left" vertical="center"/>
    </xf>
    <xf numFmtId="0" fontId="44" fillId="9" borderId="2" xfId="0" applyFont="1" applyFill="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1" fillId="9" borderId="1" xfId="0" applyFont="1" applyFill="1" applyBorder="1" applyAlignment="1">
      <alignment horizontal="center" vertical="center"/>
    </xf>
    <xf numFmtId="0" fontId="42" fillId="0" borderId="1" xfId="0" applyFont="1" applyBorder="1" applyAlignment="1">
      <alignment horizontal="center" vertical="center"/>
    </xf>
    <xf numFmtId="0" fontId="13" fillId="19" borderId="4" xfId="0" applyFont="1" applyFill="1" applyBorder="1" applyAlignment="1">
      <alignment horizontal="center" vertical="center"/>
    </xf>
    <xf numFmtId="0" fontId="42" fillId="0" borderId="36" xfId="0" applyFont="1" applyBorder="1" applyAlignment="1">
      <alignment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12" fillId="0" borderId="1" xfId="0" applyFont="1" applyBorder="1" applyAlignment="1">
      <alignment vertical="center" wrapText="1"/>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2" fillId="21" borderId="2" xfId="0" applyFont="1" applyFill="1" applyBorder="1" applyAlignment="1">
      <alignment horizontal="center" vertical="center"/>
    </xf>
    <xf numFmtId="0" fontId="42" fillId="21" borderId="5" xfId="0" applyFont="1" applyFill="1" applyBorder="1" applyAlignment="1">
      <alignment horizontal="center" vertical="center"/>
    </xf>
    <xf numFmtId="0" fontId="42" fillId="0" borderId="2" xfId="0" applyFont="1" applyBorder="1" applyAlignment="1">
      <alignment horizontal="left" vertical="center" wrapText="1"/>
    </xf>
    <xf numFmtId="0" fontId="42" fillId="0" borderId="5" xfId="0" applyFont="1" applyBorder="1" applyAlignment="1">
      <alignment horizontal="left" vertical="center" wrapText="1"/>
    </xf>
    <xf numFmtId="0" fontId="38" fillId="0" borderId="10" xfId="0" applyFont="1" applyBorder="1" applyAlignment="1">
      <alignment horizontal="left" vertical="center" wrapText="1"/>
    </xf>
    <xf numFmtId="0" fontId="38" fillId="0" borderId="33" xfId="0" applyFont="1" applyBorder="1" applyAlignment="1">
      <alignment horizontal="left" vertical="center" wrapText="1"/>
    </xf>
    <xf numFmtId="0" fontId="38" fillId="0" borderId="4" xfId="0" applyFont="1" applyBorder="1" applyAlignment="1">
      <alignment horizontal="left" vertical="center" wrapText="1"/>
    </xf>
    <xf numFmtId="41" fontId="38" fillId="0" borderId="36" xfId="12" applyFont="1" applyFill="1" applyBorder="1" applyAlignment="1">
      <alignment horizontal="left" vertical="center"/>
    </xf>
    <xf numFmtId="41" fontId="38" fillId="0" borderId="65" xfId="12" applyFont="1" applyFill="1" applyBorder="1" applyAlignment="1">
      <alignment horizontal="left" vertical="center"/>
    </xf>
    <xf numFmtId="41" fontId="38" fillId="0" borderId="20" xfId="12" applyFont="1" applyFill="1" applyBorder="1" applyAlignment="1">
      <alignment horizontal="left" vertical="center"/>
    </xf>
    <xf numFmtId="0" fontId="78" fillId="0" borderId="10" xfId="0" applyFont="1" applyBorder="1" applyAlignment="1">
      <alignment horizontal="left" vertical="center" wrapText="1"/>
    </xf>
    <xf numFmtId="0" fontId="78" fillId="0" borderId="33" xfId="0" applyFont="1" applyBorder="1" applyAlignment="1">
      <alignment horizontal="left" vertical="center" wrapText="1"/>
    </xf>
    <xf numFmtId="0" fontId="78" fillId="0" borderId="4" xfId="0" applyFont="1" applyBorder="1" applyAlignment="1">
      <alignment horizontal="left" vertical="center" wrapText="1"/>
    </xf>
    <xf numFmtId="0" fontId="78" fillId="0" borderId="1" xfId="0" applyFont="1" applyBorder="1" applyAlignment="1">
      <alignment vertical="center" wrapText="1"/>
    </xf>
    <xf numFmtId="0" fontId="78" fillId="0" borderId="10" xfId="0" applyFont="1" applyBorder="1" applyAlignment="1">
      <alignment horizontal="center" vertical="center" wrapText="1"/>
    </xf>
    <xf numFmtId="0" fontId="78" fillId="0" borderId="4" xfId="0" applyFont="1" applyBorder="1" applyAlignment="1">
      <alignment horizontal="center" vertical="center" wrapText="1"/>
    </xf>
    <xf numFmtId="0" fontId="79" fillId="0" borderId="1" xfId="0" applyFont="1" applyBorder="1" applyAlignment="1">
      <alignment vertical="center" wrapText="1"/>
    </xf>
    <xf numFmtId="0" fontId="79" fillId="0" borderId="10" xfId="0" applyFont="1" applyBorder="1" applyAlignment="1">
      <alignment horizontal="left" vertical="center" wrapText="1"/>
    </xf>
    <xf numFmtId="0" fontId="79" fillId="0" borderId="33" xfId="0" applyFont="1" applyBorder="1" applyAlignment="1">
      <alignment horizontal="left" vertical="center" wrapText="1"/>
    </xf>
    <xf numFmtId="0" fontId="79" fillId="0" borderId="4" xfId="0" applyFont="1" applyBorder="1" applyAlignment="1">
      <alignment horizontal="left" vertical="center" wrapText="1"/>
    </xf>
    <xf numFmtId="0" fontId="79" fillId="0" borderId="10" xfId="0" applyFont="1" applyBorder="1" applyAlignment="1">
      <alignment horizontal="center" vertical="center" wrapText="1"/>
    </xf>
    <xf numFmtId="0" fontId="79" fillId="0" borderId="4" xfId="0" applyFont="1" applyBorder="1" applyAlignment="1">
      <alignment horizontal="center" vertical="center" wrapText="1"/>
    </xf>
    <xf numFmtId="0" fontId="0" fillId="13" borderId="1" xfId="0" applyFill="1"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423" name="Picture 47">
          <a:extLst>
            <a:ext uri="{FF2B5EF4-FFF2-40B4-BE49-F238E27FC236}">
              <a16:creationId xmlns:a16="http://schemas.microsoft.com/office/drawing/2014/main" id="{E6F8014E-5C8F-4555-5143-107AE609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559" name="Picture 47">
          <a:extLst>
            <a:ext uri="{FF2B5EF4-FFF2-40B4-BE49-F238E27FC236}">
              <a16:creationId xmlns:a16="http://schemas.microsoft.com/office/drawing/2014/main" id="{E2FC22F7-B9B4-9B70-B58C-D9ED5E85D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297" name="Picture 47">
          <a:extLst>
            <a:ext uri="{FF2B5EF4-FFF2-40B4-BE49-F238E27FC236}">
              <a16:creationId xmlns:a16="http://schemas.microsoft.com/office/drawing/2014/main" id="{105F55FB-BC0D-70D1-37C7-92ADC796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444" name="Picture 47">
          <a:extLst>
            <a:ext uri="{FF2B5EF4-FFF2-40B4-BE49-F238E27FC236}">
              <a16:creationId xmlns:a16="http://schemas.microsoft.com/office/drawing/2014/main" id="{38D7DF92-C196-06FA-6D22-B8A47D5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465" name="Picture 47">
          <a:extLst>
            <a:ext uri="{FF2B5EF4-FFF2-40B4-BE49-F238E27FC236}">
              <a16:creationId xmlns:a16="http://schemas.microsoft.com/office/drawing/2014/main" id="{B37CC1F8-06CF-B92D-B206-3365D788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476" name="Picture 47">
          <a:extLst>
            <a:ext uri="{FF2B5EF4-FFF2-40B4-BE49-F238E27FC236}">
              <a16:creationId xmlns:a16="http://schemas.microsoft.com/office/drawing/2014/main" id="{D6F3C1BB-0AAA-287E-CC2E-E3E6D1940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40"/>
  <sheetViews>
    <sheetView showGridLines="0" zoomScaleNormal="100" workbookViewId="0">
      <selection activeCell="Q34" sqref="Q34:V35"/>
    </sheetView>
  </sheetViews>
  <sheetFormatPr baseColWidth="10" defaultColWidth="10.85546875" defaultRowHeight="1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483"/>
      <c r="B1" s="486" t="s">
        <v>0</v>
      </c>
      <c r="C1" s="487"/>
      <c r="D1" s="487"/>
      <c r="E1" s="487"/>
      <c r="F1" s="487"/>
      <c r="G1" s="487"/>
      <c r="H1" s="487"/>
      <c r="I1" s="487"/>
      <c r="J1" s="487"/>
      <c r="K1" s="487"/>
      <c r="L1" s="487"/>
      <c r="M1" s="487"/>
      <c r="N1" s="487"/>
      <c r="O1" s="487"/>
      <c r="P1" s="487"/>
      <c r="Q1" s="487"/>
      <c r="R1" s="487"/>
      <c r="S1" s="487"/>
      <c r="T1" s="487"/>
      <c r="U1" s="487"/>
      <c r="V1" s="487"/>
      <c r="W1" s="487"/>
      <c r="X1" s="487"/>
      <c r="Y1" s="487"/>
      <c r="Z1" s="487"/>
      <c r="AA1" s="488"/>
      <c r="AB1" s="465" t="s">
        <v>1</v>
      </c>
      <c r="AC1" s="466"/>
      <c r="AD1" s="467"/>
    </row>
    <row r="2" spans="1:30" ht="30.75" customHeight="1">
      <c r="A2" s="484"/>
      <c r="B2" s="468" t="s">
        <v>2</v>
      </c>
      <c r="C2" s="469"/>
      <c r="D2" s="469"/>
      <c r="E2" s="469"/>
      <c r="F2" s="469"/>
      <c r="G2" s="469"/>
      <c r="H2" s="469"/>
      <c r="I2" s="469"/>
      <c r="J2" s="469"/>
      <c r="K2" s="469"/>
      <c r="L2" s="469"/>
      <c r="M2" s="469"/>
      <c r="N2" s="469"/>
      <c r="O2" s="469"/>
      <c r="P2" s="469"/>
      <c r="Q2" s="469"/>
      <c r="R2" s="469"/>
      <c r="S2" s="469"/>
      <c r="T2" s="469"/>
      <c r="U2" s="469"/>
      <c r="V2" s="469"/>
      <c r="W2" s="469"/>
      <c r="X2" s="469"/>
      <c r="Y2" s="469"/>
      <c r="Z2" s="469"/>
      <c r="AA2" s="470"/>
      <c r="AB2" s="471" t="s">
        <v>3</v>
      </c>
      <c r="AC2" s="472"/>
      <c r="AD2" s="473"/>
    </row>
    <row r="3" spans="1:30" ht="24" customHeight="1">
      <c r="A3" s="484"/>
      <c r="B3" s="474" t="s">
        <v>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471" t="s">
        <v>5</v>
      </c>
      <c r="AC3" s="472"/>
      <c r="AD3" s="473"/>
    </row>
    <row r="4" spans="1:30" ht="21.95" customHeight="1" thickBot="1">
      <c r="A4" s="485"/>
      <c r="B4" s="477"/>
      <c r="C4" s="478"/>
      <c r="D4" s="478"/>
      <c r="E4" s="478"/>
      <c r="F4" s="478"/>
      <c r="G4" s="478"/>
      <c r="H4" s="478"/>
      <c r="I4" s="478"/>
      <c r="J4" s="478"/>
      <c r="K4" s="478"/>
      <c r="L4" s="478"/>
      <c r="M4" s="478"/>
      <c r="N4" s="478"/>
      <c r="O4" s="478"/>
      <c r="P4" s="478"/>
      <c r="Q4" s="478"/>
      <c r="R4" s="478"/>
      <c r="S4" s="478"/>
      <c r="T4" s="478"/>
      <c r="U4" s="478"/>
      <c r="V4" s="478"/>
      <c r="W4" s="478"/>
      <c r="X4" s="478"/>
      <c r="Y4" s="478"/>
      <c r="Z4" s="478"/>
      <c r="AA4" s="479"/>
      <c r="AB4" s="480" t="s">
        <v>6</v>
      </c>
      <c r="AC4" s="481"/>
      <c r="AD4" s="482"/>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499" t="s">
        <v>7</v>
      </c>
      <c r="B7" s="500"/>
      <c r="C7" s="514" t="s">
        <v>8</v>
      </c>
      <c r="D7" s="499" t="s">
        <v>9</v>
      </c>
      <c r="E7" s="517"/>
      <c r="F7" s="517"/>
      <c r="G7" s="517"/>
      <c r="H7" s="500"/>
      <c r="I7" s="520">
        <v>44873</v>
      </c>
      <c r="J7" s="521"/>
      <c r="K7" s="499" t="s">
        <v>10</v>
      </c>
      <c r="L7" s="500"/>
      <c r="M7" s="526" t="s">
        <v>11</v>
      </c>
      <c r="N7" s="527"/>
      <c r="O7" s="497"/>
      <c r="P7" s="498"/>
      <c r="Q7" s="54"/>
      <c r="R7" s="54"/>
      <c r="S7" s="54"/>
      <c r="T7" s="54"/>
      <c r="U7" s="54"/>
      <c r="V7" s="54"/>
      <c r="W7" s="54"/>
      <c r="X7" s="54"/>
      <c r="Y7" s="54"/>
      <c r="Z7" s="55"/>
      <c r="AA7" s="54"/>
      <c r="AB7" s="54"/>
      <c r="AC7" s="60"/>
      <c r="AD7" s="61"/>
    </row>
    <row r="8" spans="1:30">
      <c r="A8" s="501"/>
      <c r="B8" s="502"/>
      <c r="C8" s="515"/>
      <c r="D8" s="501"/>
      <c r="E8" s="518"/>
      <c r="F8" s="518"/>
      <c r="G8" s="518"/>
      <c r="H8" s="502"/>
      <c r="I8" s="522"/>
      <c r="J8" s="523"/>
      <c r="K8" s="501"/>
      <c r="L8" s="502"/>
      <c r="M8" s="489" t="s">
        <v>12</v>
      </c>
      <c r="N8" s="490"/>
      <c r="O8" s="491"/>
      <c r="P8" s="492"/>
      <c r="Q8" s="54"/>
      <c r="R8" s="54"/>
      <c r="S8" s="54"/>
      <c r="T8" s="54"/>
      <c r="U8" s="54"/>
      <c r="V8" s="54"/>
      <c r="W8" s="54"/>
      <c r="X8" s="54"/>
      <c r="Y8" s="54"/>
      <c r="Z8" s="55"/>
      <c r="AA8" s="54"/>
      <c r="AB8" s="54"/>
      <c r="AC8" s="60"/>
      <c r="AD8" s="61"/>
    </row>
    <row r="9" spans="1:30" ht="19.5" thickBot="1">
      <c r="A9" s="503"/>
      <c r="B9" s="504"/>
      <c r="C9" s="516"/>
      <c r="D9" s="503"/>
      <c r="E9" s="519"/>
      <c r="F9" s="519"/>
      <c r="G9" s="519"/>
      <c r="H9" s="504"/>
      <c r="I9" s="524"/>
      <c r="J9" s="525"/>
      <c r="K9" s="503"/>
      <c r="L9" s="504"/>
      <c r="M9" s="493" t="s">
        <v>13</v>
      </c>
      <c r="N9" s="494"/>
      <c r="O9" s="495" t="s">
        <v>14</v>
      </c>
      <c r="P9" s="496"/>
      <c r="Q9" s="54"/>
      <c r="R9" s="54"/>
      <c r="S9" s="54"/>
      <c r="T9" s="54"/>
      <c r="U9" s="54"/>
      <c r="V9" s="54"/>
      <c r="W9" s="54"/>
      <c r="X9" s="54"/>
      <c r="Y9" s="54"/>
      <c r="Z9" s="55"/>
      <c r="AA9" s="54"/>
      <c r="AB9" s="54"/>
      <c r="AC9" s="60"/>
      <c r="AD9" s="61"/>
    </row>
    <row r="10" spans="1:30" ht="15" customHeight="1" thickBot="1">
      <c r="A10" s="163"/>
      <c r="B10" s="164"/>
      <c r="C10" s="164"/>
      <c r="D10" s="65"/>
      <c r="E10" s="65"/>
      <c r="F10" s="65"/>
      <c r="G10" s="65"/>
      <c r="H10" s="65"/>
      <c r="I10" s="160"/>
      <c r="J10" s="160"/>
      <c r="K10" s="65"/>
      <c r="L10" s="65"/>
      <c r="M10" s="161"/>
      <c r="N10" s="161"/>
      <c r="O10" s="162"/>
      <c r="P10" s="162"/>
      <c r="Q10" s="164"/>
      <c r="R10" s="164"/>
      <c r="S10" s="164"/>
      <c r="T10" s="164"/>
      <c r="U10" s="164"/>
      <c r="V10" s="164"/>
      <c r="W10" s="164"/>
      <c r="X10" s="164"/>
      <c r="Y10" s="164"/>
      <c r="Z10" s="165"/>
      <c r="AA10" s="164"/>
      <c r="AB10" s="164"/>
      <c r="AC10" s="166"/>
      <c r="AD10" s="167"/>
    </row>
    <row r="11" spans="1:30" ht="15" customHeight="1">
      <c r="A11" s="499" t="s">
        <v>15</v>
      </c>
      <c r="B11" s="500"/>
      <c r="C11" s="505" t="s">
        <v>16</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ht="15" customHeight="1">
      <c r="A12" s="501"/>
      <c r="B12" s="502"/>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30" ht="15" customHeight="1" thickBot="1">
      <c r="A13" s="503"/>
      <c r="B13" s="504"/>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50" t="s">
        <v>17</v>
      </c>
      <c r="B15" s="451"/>
      <c r="C15" s="459" t="s">
        <v>18</v>
      </c>
      <c r="D15" s="460"/>
      <c r="E15" s="460"/>
      <c r="F15" s="460"/>
      <c r="G15" s="460"/>
      <c r="H15" s="460"/>
      <c r="I15" s="460"/>
      <c r="J15" s="460"/>
      <c r="K15" s="461"/>
      <c r="L15" s="435" t="s">
        <v>19</v>
      </c>
      <c r="M15" s="436"/>
      <c r="N15" s="436"/>
      <c r="O15" s="436"/>
      <c r="P15" s="436"/>
      <c r="Q15" s="437"/>
      <c r="R15" s="462" t="s">
        <v>20</v>
      </c>
      <c r="S15" s="463"/>
      <c r="T15" s="463"/>
      <c r="U15" s="463"/>
      <c r="V15" s="463"/>
      <c r="W15" s="463"/>
      <c r="X15" s="464"/>
      <c r="Y15" s="435" t="s">
        <v>21</v>
      </c>
      <c r="Z15" s="437"/>
      <c r="AA15" s="446" t="s">
        <v>22</v>
      </c>
      <c r="AB15" s="447"/>
      <c r="AC15" s="447"/>
      <c r="AD15" s="448"/>
    </row>
    <row r="16" spans="1:30" ht="9" customHeight="1" thickBot="1">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76" customFormat="1" ht="37.5" customHeight="1" thickBot="1">
      <c r="A17" s="450" t="s">
        <v>23</v>
      </c>
      <c r="B17" s="451"/>
      <c r="C17" s="452" t="s">
        <v>24</v>
      </c>
      <c r="D17" s="453"/>
      <c r="E17" s="453"/>
      <c r="F17" s="453"/>
      <c r="G17" s="453"/>
      <c r="H17" s="453"/>
      <c r="I17" s="453"/>
      <c r="J17" s="453"/>
      <c r="K17" s="453"/>
      <c r="L17" s="453"/>
      <c r="M17" s="453"/>
      <c r="N17" s="453"/>
      <c r="O17" s="453"/>
      <c r="P17" s="453"/>
      <c r="Q17" s="454"/>
      <c r="R17" s="435" t="s">
        <v>25</v>
      </c>
      <c r="S17" s="436"/>
      <c r="T17" s="436"/>
      <c r="U17" s="436"/>
      <c r="V17" s="437"/>
      <c r="W17" s="455">
        <v>20</v>
      </c>
      <c r="X17" s="456"/>
      <c r="Y17" s="436" t="s">
        <v>26</v>
      </c>
      <c r="Z17" s="436"/>
      <c r="AA17" s="436"/>
      <c r="AB17" s="437"/>
      <c r="AC17" s="457">
        <v>0.2</v>
      </c>
      <c r="AD17" s="458"/>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c r="A19" s="435" t="s">
        <v>27</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7"/>
      <c r="AE19" s="83"/>
      <c r="AF19" s="83"/>
    </row>
    <row r="20" spans="1:41" ht="32.25" customHeight="1" thickBot="1">
      <c r="A20" s="82"/>
      <c r="B20" s="60"/>
      <c r="C20" s="438" t="s">
        <v>28</v>
      </c>
      <c r="D20" s="439"/>
      <c r="E20" s="439"/>
      <c r="F20" s="439"/>
      <c r="G20" s="439"/>
      <c r="H20" s="439"/>
      <c r="I20" s="439"/>
      <c r="J20" s="439"/>
      <c r="K20" s="439"/>
      <c r="L20" s="439"/>
      <c r="M20" s="439"/>
      <c r="N20" s="439"/>
      <c r="O20" s="439"/>
      <c r="P20" s="440"/>
      <c r="Q20" s="441" t="s">
        <v>29</v>
      </c>
      <c r="R20" s="442"/>
      <c r="S20" s="442"/>
      <c r="T20" s="442"/>
      <c r="U20" s="442"/>
      <c r="V20" s="442"/>
      <c r="W20" s="442"/>
      <c r="X20" s="442"/>
      <c r="Y20" s="442"/>
      <c r="Z20" s="442"/>
      <c r="AA20" s="442"/>
      <c r="AB20" s="442"/>
      <c r="AC20" s="442"/>
      <c r="AD20" s="443"/>
      <c r="AE20" s="83"/>
      <c r="AF20" s="83"/>
    </row>
    <row r="21" spans="1:41" ht="32.25" customHeight="1" thickBot="1">
      <c r="A21" s="59"/>
      <c r="B21" s="54"/>
      <c r="C21" s="152" t="s">
        <v>30</v>
      </c>
      <c r="D21" s="153" t="s">
        <v>31</v>
      </c>
      <c r="E21" s="153" t="s">
        <v>32</v>
      </c>
      <c r="F21" s="153" t="s">
        <v>33</v>
      </c>
      <c r="G21" s="153" t="s">
        <v>34</v>
      </c>
      <c r="H21" s="153" t="s">
        <v>35</v>
      </c>
      <c r="I21" s="153" t="s">
        <v>36</v>
      </c>
      <c r="J21" s="153" t="s">
        <v>37</v>
      </c>
      <c r="K21" s="153" t="s">
        <v>38</v>
      </c>
      <c r="L21" s="153" t="s">
        <v>8</v>
      </c>
      <c r="M21" s="153" t="s">
        <v>39</v>
      </c>
      <c r="N21" s="153" t="s">
        <v>40</v>
      </c>
      <c r="O21" s="153" t="s">
        <v>41</v>
      </c>
      <c r="P21" s="154" t="s">
        <v>42</v>
      </c>
      <c r="Q21" s="152" t="s">
        <v>30</v>
      </c>
      <c r="R21" s="153" t="s">
        <v>31</v>
      </c>
      <c r="S21" s="153" t="s">
        <v>32</v>
      </c>
      <c r="T21" s="153" t="s">
        <v>33</v>
      </c>
      <c r="U21" s="153" t="s">
        <v>34</v>
      </c>
      <c r="V21" s="153" t="s">
        <v>35</v>
      </c>
      <c r="W21" s="153" t="s">
        <v>36</v>
      </c>
      <c r="X21" s="153" t="s">
        <v>37</v>
      </c>
      <c r="Y21" s="153" t="s">
        <v>38</v>
      </c>
      <c r="Z21" s="153" t="s">
        <v>8</v>
      </c>
      <c r="AA21" s="153" t="s">
        <v>39</v>
      </c>
      <c r="AB21" s="153" t="s">
        <v>40</v>
      </c>
      <c r="AC21" s="153" t="s">
        <v>41</v>
      </c>
      <c r="AD21" s="154" t="s">
        <v>42</v>
      </c>
      <c r="AE21" s="3"/>
      <c r="AF21" s="3"/>
    </row>
    <row r="22" spans="1:41" ht="32.25" customHeight="1">
      <c r="A22" s="444" t="s">
        <v>43</v>
      </c>
      <c r="B22" s="445"/>
      <c r="C22" s="224"/>
      <c r="D22" s="225"/>
      <c r="E22" s="225"/>
      <c r="F22" s="225"/>
      <c r="G22" s="225"/>
      <c r="H22" s="225"/>
      <c r="I22" s="225"/>
      <c r="J22" s="225"/>
      <c r="K22" s="225"/>
      <c r="L22" s="225"/>
      <c r="M22" s="225"/>
      <c r="N22" s="225"/>
      <c r="O22" s="225">
        <f>SUM(C22:N22)</f>
        <v>0</v>
      </c>
      <c r="P22" s="240">
        <v>0</v>
      </c>
      <c r="Q22" s="324">
        <v>303588500</v>
      </c>
      <c r="R22" s="325"/>
      <c r="S22" s="325"/>
      <c r="T22" s="325"/>
      <c r="U22" s="325"/>
      <c r="V22" s="325"/>
      <c r="W22" s="325"/>
      <c r="X22" s="325"/>
      <c r="Y22" s="325"/>
      <c r="Z22" s="325"/>
      <c r="AA22" s="326">
        <v>8343000</v>
      </c>
      <c r="AB22" s="327">
        <v>3708000</v>
      </c>
      <c r="AC22" s="328">
        <v>315639500</v>
      </c>
      <c r="AD22" s="227"/>
      <c r="AE22" s="228"/>
      <c r="AF22" s="228"/>
    </row>
    <row r="23" spans="1:41" ht="32.25" customHeight="1">
      <c r="A23" s="411" t="s">
        <v>44</v>
      </c>
      <c r="B23" s="412"/>
      <c r="C23" s="241"/>
      <c r="D23" s="242"/>
      <c r="E23" s="242"/>
      <c r="F23" s="242"/>
      <c r="G23" s="242"/>
      <c r="H23" s="242"/>
      <c r="I23" s="242"/>
      <c r="J23" s="242"/>
      <c r="K23" s="242"/>
      <c r="L23" s="242"/>
      <c r="M23" s="242"/>
      <c r="N23" s="242"/>
      <c r="O23" s="242">
        <f>SUM(C23:N23)</f>
        <v>0</v>
      </c>
      <c r="P23" s="243" t="str">
        <f>IFERROR(O23/(SUMIF(C23:N23,"&gt;0",C22:N22))," ")</f>
        <v xml:space="preserve"> </v>
      </c>
      <c r="Q23" s="241">
        <v>303588500</v>
      </c>
      <c r="R23" s="210"/>
      <c r="S23" s="210"/>
      <c r="T23" s="210"/>
      <c r="U23" s="210"/>
      <c r="V23" s="210"/>
      <c r="W23" s="210"/>
      <c r="X23" s="210"/>
      <c r="Y23" s="241">
        <v>12051000</v>
      </c>
      <c r="Z23" s="210"/>
      <c r="AA23" s="210"/>
      <c r="AB23" s="242"/>
      <c r="AC23" s="271">
        <f>SUM(Q23:AB23)</f>
        <v>315639500</v>
      </c>
      <c r="AD23" s="244">
        <f>IFERROR(AC23/(SUMIF(Q23:AB23,"&gt;0",Q22:AB22))," ")</f>
        <v>1.0396951794946119</v>
      </c>
      <c r="AE23" s="228"/>
      <c r="AF23" s="228"/>
    </row>
    <row r="24" spans="1:41" ht="32.25" customHeight="1">
      <c r="A24" s="411" t="s">
        <v>45</v>
      </c>
      <c r="B24" s="412"/>
      <c r="C24" s="241"/>
      <c r="D24" s="242"/>
      <c r="E24" s="242"/>
      <c r="F24" s="242"/>
      <c r="G24" s="242"/>
      <c r="H24" s="242"/>
      <c r="I24" s="242"/>
      <c r="J24" s="242"/>
      <c r="K24" s="242"/>
      <c r="L24" s="242"/>
      <c r="M24" s="242"/>
      <c r="N24" s="242"/>
      <c r="O24" s="242">
        <f>SUM(C24:N24)</f>
        <v>0</v>
      </c>
      <c r="P24" s="245"/>
      <c r="Q24" s="241"/>
      <c r="R24" s="326">
        <v>11798767</v>
      </c>
      <c r="S24" s="326">
        <v>30493000</v>
      </c>
      <c r="T24" s="326">
        <v>30493000</v>
      </c>
      <c r="U24" s="326">
        <v>30493000</v>
      </c>
      <c r="V24" s="326">
        <v>30493000</v>
      </c>
      <c r="W24" s="326">
        <v>30493000</v>
      </c>
      <c r="X24" s="326">
        <v>30493000</v>
      </c>
      <c r="Y24" s="326">
        <v>30493000</v>
      </c>
      <c r="Z24" s="326">
        <v>30493000</v>
      </c>
      <c r="AA24" s="326">
        <v>30493000</v>
      </c>
      <c r="AB24" s="326">
        <v>29403733</v>
      </c>
      <c r="AC24" s="326">
        <v>315639500</v>
      </c>
      <c r="AD24" s="244"/>
      <c r="AE24" s="228"/>
      <c r="AF24" s="228"/>
    </row>
    <row r="25" spans="1:41" ht="32.25" customHeight="1" thickBot="1">
      <c r="A25" s="415" t="s">
        <v>46</v>
      </c>
      <c r="B25" s="416"/>
      <c r="C25" s="246"/>
      <c r="D25" s="247"/>
      <c r="E25" s="247"/>
      <c r="F25" s="247"/>
      <c r="G25" s="247"/>
      <c r="H25" s="247"/>
      <c r="I25" s="247"/>
      <c r="J25" s="247"/>
      <c r="K25" s="247"/>
      <c r="L25" s="247"/>
      <c r="M25" s="247"/>
      <c r="N25" s="247"/>
      <c r="O25" s="247">
        <f>SUM(C25:N25)</f>
        <v>0</v>
      </c>
      <c r="P25" s="248" t="str">
        <f>IFERROR(O25/(SUMIF(C25:N25,"&gt;0",C24:N24))," ")</f>
        <v xml:space="preserve"> </v>
      </c>
      <c r="Q25" s="246"/>
      <c r="R25" s="249">
        <v>10782334</v>
      </c>
      <c r="S25" s="247">
        <v>30493000</v>
      </c>
      <c r="T25" s="249">
        <v>30493000</v>
      </c>
      <c r="U25" s="247">
        <v>30493000</v>
      </c>
      <c r="V25" s="247">
        <v>30493000</v>
      </c>
      <c r="W25" s="247">
        <v>30493000</v>
      </c>
      <c r="X25" s="247">
        <v>30493000</v>
      </c>
      <c r="Y25" s="247">
        <v>30493000</v>
      </c>
      <c r="Z25" s="247">
        <v>30493000</v>
      </c>
      <c r="AA25" s="247"/>
      <c r="AB25" s="247"/>
      <c r="AC25" s="247">
        <f>SUM(Q25:AB25)</f>
        <v>254726334</v>
      </c>
      <c r="AD25" s="250">
        <f>IFERROR(AC25/(SUMIF(Q25:AB25,"&gt;0",Q24:AB24))," ")</f>
        <v>0.99602556501627282</v>
      </c>
      <c r="AE25" s="228"/>
      <c r="AF25" s="211"/>
    </row>
    <row r="26" spans="1:41" ht="32.25"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7"/>
      <c r="AE26" s="50" t="s">
        <v>47</v>
      </c>
    </row>
    <row r="27" spans="1:41" ht="33.950000000000003" customHeight="1">
      <c r="A27" s="417" t="s">
        <v>48</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c r="A28" s="421" t="s">
        <v>49</v>
      </c>
      <c r="B28" s="423" t="s">
        <v>50</v>
      </c>
      <c r="C28" s="424"/>
      <c r="D28" s="425" t="s">
        <v>51</v>
      </c>
      <c r="E28" s="426"/>
      <c r="F28" s="426"/>
      <c r="G28" s="426"/>
      <c r="H28" s="426"/>
      <c r="I28" s="426"/>
      <c r="J28" s="426"/>
      <c r="K28" s="426"/>
      <c r="L28" s="426"/>
      <c r="M28" s="426"/>
      <c r="N28" s="426"/>
      <c r="O28" s="427"/>
      <c r="P28" s="363" t="s">
        <v>41</v>
      </c>
      <c r="Q28" s="363" t="s">
        <v>52</v>
      </c>
      <c r="R28" s="363"/>
      <c r="S28" s="363"/>
      <c r="T28" s="363"/>
      <c r="U28" s="363"/>
      <c r="V28" s="363"/>
      <c r="W28" s="363"/>
      <c r="X28" s="363"/>
      <c r="Y28" s="363"/>
      <c r="Z28" s="363"/>
      <c r="AA28" s="363"/>
      <c r="AB28" s="363"/>
      <c r="AC28" s="363"/>
      <c r="AD28" s="413"/>
    </row>
    <row r="29" spans="1:41" ht="27" customHeight="1">
      <c r="A29" s="422"/>
      <c r="B29" s="375"/>
      <c r="C29" s="414"/>
      <c r="D29" s="88" t="s">
        <v>30</v>
      </c>
      <c r="E29" s="88" t="s">
        <v>31</v>
      </c>
      <c r="F29" s="88" t="s">
        <v>32</v>
      </c>
      <c r="G29" s="88" t="s">
        <v>33</v>
      </c>
      <c r="H29" s="88" t="s">
        <v>34</v>
      </c>
      <c r="I29" s="88" t="s">
        <v>35</v>
      </c>
      <c r="J29" s="88" t="s">
        <v>36</v>
      </c>
      <c r="K29" s="88" t="s">
        <v>37</v>
      </c>
      <c r="L29" s="88" t="s">
        <v>38</v>
      </c>
      <c r="M29" s="88" t="s">
        <v>8</v>
      </c>
      <c r="N29" s="88" t="s">
        <v>39</v>
      </c>
      <c r="O29" s="88" t="s">
        <v>40</v>
      </c>
      <c r="P29" s="427"/>
      <c r="Q29" s="363"/>
      <c r="R29" s="363"/>
      <c r="S29" s="363"/>
      <c r="T29" s="363"/>
      <c r="U29" s="363"/>
      <c r="V29" s="363"/>
      <c r="W29" s="363"/>
      <c r="X29" s="363"/>
      <c r="Y29" s="363"/>
      <c r="Z29" s="363"/>
      <c r="AA29" s="363"/>
      <c r="AB29" s="363"/>
      <c r="AC29" s="363"/>
      <c r="AD29" s="413"/>
    </row>
    <row r="30" spans="1:41" ht="42" customHeight="1" thickBot="1">
      <c r="A30" s="85"/>
      <c r="B30" s="428"/>
      <c r="C30" s="429"/>
      <c r="D30" s="89"/>
      <c r="E30" s="89"/>
      <c r="F30" s="89"/>
      <c r="G30" s="89"/>
      <c r="H30" s="89"/>
      <c r="I30" s="89"/>
      <c r="J30" s="89"/>
      <c r="K30" s="89"/>
      <c r="L30" s="89"/>
      <c r="M30" s="89"/>
      <c r="N30" s="89"/>
      <c r="O30" s="89"/>
      <c r="P30" s="86">
        <f>SUM(D30:O30)</f>
        <v>0</v>
      </c>
      <c r="Q30" s="430"/>
      <c r="R30" s="430"/>
      <c r="S30" s="430"/>
      <c r="T30" s="430"/>
      <c r="U30" s="430"/>
      <c r="V30" s="430"/>
      <c r="W30" s="430"/>
      <c r="X30" s="430"/>
      <c r="Y30" s="430"/>
      <c r="Z30" s="430"/>
      <c r="AA30" s="430"/>
      <c r="AB30" s="430"/>
      <c r="AC30" s="430"/>
      <c r="AD30" s="431"/>
    </row>
    <row r="31" spans="1:41" ht="45" customHeight="1">
      <c r="A31" s="432" t="s">
        <v>53</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1" ht="23.25" customHeight="1">
      <c r="A32" s="397" t="s">
        <v>54</v>
      </c>
      <c r="B32" s="363" t="s">
        <v>55</v>
      </c>
      <c r="C32" s="363" t="s">
        <v>50</v>
      </c>
      <c r="D32" s="363" t="s">
        <v>56</v>
      </c>
      <c r="E32" s="363"/>
      <c r="F32" s="363"/>
      <c r="G32" s="363"/>
      <c r="H32" s="363"/>
      <c r="I32" s="363"/>
      <c r="J32" s="363"/>
      <c r="K32" s="363"/>
      <c r="L32" s="363"/>
      <c r="M32" s="363"/>
      <c r="N32" s="363"/>
      <c r="O32" s="363"/>
      <c r="P32" s="363"/>
      <c r="Q32" s="363" t="s">
        <v>57</v>
      </c>
      <c r="R32" s="363"/>
      <c r="S32" s="363"/>
      <c r="T32" s="363"/>
      <c r="U32" s="363"/>
      <c r="V32" s="363"/>
      <c r="W32" s="363"/>
      <c r="X32" s="363"/>
      <c r="Y32" s="363"/>
      <c r="Z32" s="363"/>
      <c r="AA32" s="363"/>
      <c r="AB32" s="363"/>
      <c r="AC32" s="363"/>
      <c r="AD32" s="413"/>
      <c r="AG32" s="87"/>
      <c r="AH32" s="87"/>
      <c r="AI32" s="87"/>
      <c r="AJ32" s="87"/>
      <c r="AK32" s="87"/>
      <c r="AL32" s="87"/>
      <c r="AM32" s="87"/>
      <c r="AN32" s="87"/>
      <c r="AO32" s="87"/>
    </row>
    <row r="33" spans="1:41" ht="23.25" customHeight="1">
      <c r="A33" s="397"/>
      <c r="B33" s="363"/>
      <c r="C33" s="364"/>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75" t="s">
        <v>58</v>
      </c>
      <c r="R33" s="376"/>
      <c r="S33" s="376"/>
      <c r="T33" s="376"/>
      <c r="U33" s="376"/>
      <c r="V33" s="414"/>
      <c r="W33" s="375" t="s">
        <v>59</v>
      </c>
      <c r="X33" s="376"/>
      <c r="Y33" s="376"/>
      <c r="Z33" s="414"/>
      <c r="AA33" s="375" t="s">
        <v>60</v>
      </c>
      <c r="AB33" s="376"/>
      <c r="AC33" s="376"/>
      <c r="AD33" s="377"/>
      <c r="AG33" s="87"/>
      <c r="AH33" s="87"/>
      <c r="AI33" s="87"/>
      <c r="AJ33" s="87"/>
      <c r="AK33" s="87"/>
      <c r="AL33" s="87"/>
      <c r="AM33" s="87"/>
      <c r="AN33" s="87"/>
      <c r="AO33" s="87"/>
    </row>
    <row r="34" spans="1:41" ht="65.25" customHeight="1">
      <c r="A34" s="407" t="s">
        <v>24</v>
      </c>
      <c r="B34" s="409">
        <v>0.2</v>
      </c>
      <c r="C34" s="212" t="s">
        <v>61</v>
      </c>
      <c r="D34" s="89">
        <v>0</v>
      </c>
      <c r="E34" s="190"/>
      <c r="F34" s="212">
        <v>20</v>
      </c>
      <c r="G34" s="190"/>
      <c r="H34" s="190"/>
      <c r="I34" s="212">
        <v>20</v>
      </c>
      <c r="J34" s="190"/>
      <c r="K34" s="190"/>
      <c r="L34" s="212">
        <v>20</v>
      </c>
      <c r="M34" s="190"/>
      <c r="N34" s="212">
        <v>20</v>
      </c>
      <c r="O34" s="190"/>
      <c r="P34" s="196">
        <v>20</v>
      </c>
      <c r="Q34" s="378" t="s">
        <v>566</v>
      </c>
      <c r="R34" s="379"/>
      <c r="S34" s="379"/>
      <c r="T34" s="379"/>
      <c r="U34" s="379"/>
      <c r="V34" s="380"/>
      <c r="W34" s="384"/>
      <c r="X34" s="385"/>
      <c r="Y34" s="385"/>
      <c r="Z34" s="386"/>
      <c r="AA34" s="390" t="s">
        <v>62</v>
      </c>
      <c r="AB34" s="391"/>
      <c r="AC34" s="391"/>
      <c r="AD34" s="392"/>
      <c r="AE34" s="108"/>
      <c r="AG34" s="87"/>
      <c r="AH34" s="87"/>
      <c r="AI34" s="87"/>
      <c r="AJ34" s="87"/>
      <c r="AK34" s="87"/>
      <c r="AL34" s="87"/>
      <c r="AM34" s="87"/>
      <c r="AN34" s="87"/>
      <c r="AO34" s="87"/>
    </row>
    <row r="35" spans="1:41" ht="318.95" customHeight="1" thickBot="1">
      <c r="A35" s="408"/>
      <c r="B35" s="410"/>
      <c r="C35" s="213" t="s">
        <v>63</v>
      </c>
      <c r="D35" s="269">
        <v>0</v>
      </c>
      <c r="E35" s="218">
        <v>10</v>
      </c>
      <c r="F35" s="218">
        <v>20</v>
      </c>
      <c r="G35" s="218">
        <v>7</v>
      </c>
      <c r="H35" s="218">
        <v>6</v>
      </c>
      <c r="I35" s="218">
        <v>15</v>
      </c>
      <c r="J35" s="218">
        <v>13</v>
      </c>
      <c r="K35" s="218">
        <v>8</v>
      </c>
      <c r="L35" s="218">
        <v>11</v>
      </c>
      <c r="M35" s="218">
        <v>7</v>
      </c>
      <c r="N35" s="218"/>
      <c r="O35" s="218"/>
      <c r="P35" s="255">
        <v>20</v>
      </c>
      <c r="Q35" s="381"/>
      <c r="R35" s="382"/>
      <c r="S35" s="382"/>
      <c r="T35" s="382"/>
      <c r="U35" s="382"/>
      <c r="V35" s="383"/>
      <c r="W35" s="387"/>
      <c r="X35" s="388"/>
      <c r="Y35" s="388"/>
      <c r="Z35" s="389"/>
      <c r="AA35" s="393"/>
      <c r="AB35" s="394"/>
      <c r="AC35" s="394"/>
      <c r="AD35" s="395"/>
      <c r="AE35" s="49"/>
      <c r="AG35" s="87"/>
      <c r="AH35" s="87"/>
      <c r="AI35" s="87"/>
      <c r="AJ35" s="87"/>
      <c r="AK35" s="87"/>
      <c r="AL35" s="87"/>
      <c r="AM35" s="87"/>
      <c r="AN35" s="87"/>
      <c r="AO35" s="87"/>
    </row>
    <row r="36" spans="1:41" ht="26.25" customHeight="1">
      <c r="A36" s="396" t="s">
        <v>64</v>
      </c>
      <c r="B36" s="398" t="s">
        <v>65</v>
      </c>
      <c r="C36" s="400" t="s">
        <v>66</v>
      </c>
      <c r="D36" s="400"/>
      <c r="E36" s="400"/>
      <c r="F36" s="400"/>
      <c r="G36" s="400"/>
      <c r="H36" s="400"/>
      <c r="I36" s="400"/>
      <c r="J36" s="400"/>
      <c r="K36" s="400"/>
      <c r="L36" s="400"/>
      <c r="M36" s="400"/>
      <c r="N36" s="400"/>
      <c r="O36" s="400"/>
      <c r="P36" s="400"/>
      <c r="Q36" s="401" t="s">
        <v>67</v>
      </c>
      <c r="R36" s="402"/>
      <c r="S36" s="402"/>
      <c r="T36" s="402"/>
      <c r="U36" s="402"/>
      <c r="V36" s="402"/>
      <c r="W36" s="402"/>
      <c r="X36" s="402"/>
      <c r="Y36" s="402"/>
      <c r="Z36" s="402"/>
      <c r="AA36" s="402"/>
      <c r="AB36" s="402"/>
      <c r="AC36" s="402"/>
      <c r="AD36" s="403"/>
      <c r="AG36" s="87"/>
      <c r="AH36" s="87"/>
      <c r="AI36" s="87"/>
      <c r="AJ36" s="87"/>
      <c r="AK36" s="87"/>
      <c r="AL36" s="87"/>
      <c r="AM36" s="87"/>
      <c r="AN36" s="87"/>
      <c r="AO36" s="87"/>
    </row>
    <row r="37" spans="1:41" ht="58.5" customHeight="1">
      <c r="A37" s="397"/>
      <c r="B37" s="399"/>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404" t="s">
        <v>82</v>
      </c>
      <c r="R37" s="405"/>
      <c r="S37" s="405"/>
      <c r="T37" s="405"/>
      <c r="U37" s="405"/>
      <c r="V37" s="405"/>
      <c r="W37" s="405"/>
      <c r="X37" s="405"/>
      <c r="Y37" s="405"/>
      <c r="Z37" s="405"/>
      <c r="AA37" s="405"/>
      <c r="AB37" s="405"/>
      <c r="AC37" s="405"/>
      <c r="AD37" s="406"/>
      <c r="AG37" s="94"/>
      <c r="AH37" s="94"/>
      <c r="AI37" s="94"/>
      <c r="AJ37" s="94"/>
      <c r="AK37" s="94"/>
      <c r="AL37" s="94"/>
      <c r="AM37" s="94"/>
      <c r="AN37" s="94"/>
      <c r="AO37" s="94"/>
    </row>
    <row r="38" spans="1:41" ht="65.25" customHeight="1">
      <c r="A38" s="365" t="s">
        <v>83</v>
      </c>
      <c r="B38" s="367">
        <v>20</v>
      </c>
      <c r="C38" s="214" t="s">
        <v>84</v>
      </c>
      <c r="D38" s="190">
        <v>0</v>
      </c>
      <c r="E38" s="190">
        <v>0.11</v>
      </c>
      <c r="F38" s="190">
        <v>0.11</v>
      </c>
      <c r="G38" s="190">
        <v>0.11</v>
      </c>
      <c r="H38" s="190">
        <v>0.11</v>
      </c>
      <c r="I38" s="190">
        <v>0.11</v>
      </c>
      <c r="J38" s="190">
        <v>0.11</v>
      </c>
      <c r="K38" s="190">
        <v>0.11</v>
      </c>
      <c r="L38" s="190">
        <v>0.11</v>
      </c>
      <c r="M38" s="190">
        <v>0.12</v>
      </c>
      <c r="N38" s="190"/>
      <c r="O38" s="190"/>
      <c r="P38" s="191">
        <f>SUM(D38:O38)</f>
        <v>1</v>
      </c>
      <c r="Q38" s="369" t="s">
        <v>565</v>
      </c>
      <c r="R38" s="370"/>
      <c r="S38" s="370"/>
      <c r="T38" s="370"/>
      <c r="U38" s="370"/>
      <c r="V38" s="370"/>
      <c r="W38" s="370"/>
      <c r="X38" s="370"/>
      <c r="Y38" s="370"/>
      <c r="Z38" s="370"/>
      <c r="AA38" s="370"/>
      <c r="AB38" s="370"/>
      <c r="AC38" s="370"/>
      <c r="AD38" s="371"/>
      <c r="AE38" s="97"/>
      <c r="AG38" s="98"/>
      <c r="AH38" s="98"/>
      <c r="AI38" s="98"/>
      <c r="AJ38" s="98"/>
      <c r="AK38" s="98"/>
      <c r="AL38" s="98"/>
      <c r="AM38" s="98"/>
      <c r="AN38" s="98"/>
      <c r="AO38" s="98"/>
    </row>
    <row r="39" spans="1:41" ht="99" customHeight="1">
      <c r="A39" s="366"/>
      <c r="B39" s="368"/>
      <c r="C39" s="215" t="s">
        <v>63</v>
      </c>
      <c r="D39" s="1"/>
      <c r="E39" s="1">
        <v>0.11</v>
      </c>
      <c r="F39" s="1">
        <v>0.11</v>
      </c>
      <c r="G39" s="1">
        <v>0.1</v>
      </c>
      <c r="H39" s="1">
        <v>0.1</v>
      </c>
      <c r="I39" s="1">
        <v>0.11</v>
      </c>
      <c r="J39" s="1">
        <v>0.11</v>
      </c>
      <c r="K39" s="1">
        <v>0.11</v>
      </c>
      <c r="L39" s="1">
        <v>0.11</v>
      </c>
      <c r="M39" s="1">
        <v>0.12</v>
      </c>
      <c r="N39" s="1"/>
      <c r="O39" s="194"/>
      <c r="P39" s="1">
        <f>SUM(D39:O39)</f>
        <v>0.98</v>
      </c>
      <c r="Q39" s="372"/>
      <c r="R39" s="373"/>
      <c r="S39" s="373"/>
      <c r="T39" s="373"/>
      <c r="U39" s="373"/>
      <c r="V39" s="373"/>
      <c r="W39" s="373"/>
      <c r="X39" s="373"/>
      <c r="Y39" s="373"/>
      <c r="Z39" s="373"/>
      <c r="AA39" s="373"/>
      <c r="AB39" s="373"/>
      <c r="AC39" s="373"/>
      <c r="AD39" s="374"/>
      <c r="AE39" s="97"/>
    </row>
    <row r="40" spans="1:41">
      <c r="A40" s="50" t="s">
        <v>85</v>
      </c>
    </row>
  </sheetData>
  <mergeCells count="71">
    <mergeCell ref="A11:B13"/>
    <mergeCell ref="C11:AD13"/>
    <mergeCell ref="A7:B9"/>
    <mergeCell ref="C7:C9"/>
    <mergeCell ref="D7:H9"/>
    <mergeCell ref="I7:J9"/>
    <mergeCell ref="K7:L9"/>
    <mergeCell ref="M7:N7"/>
    <mergeCell ref="A1:A4"/>
    <mergeCell ref="B1:AA1"/>
    <mergeCell ref="M8:N8"/>
    <mergeCell ref="O8:P8"/>
    <mergeCell ref="M9:N9"/>
    <mergeCell ref="O9:P9"/>
    <mergeCell ref="O7:P7"/>
    <mergeCell ref="AB1:AD1"/>
    <mergeCell ref="B2:AA2"/>
    <mergeCell ref="AB2:AD2"/>
    <mergeCell ref="B3:AA4"/>
    <mergeCell ref="AB3:AD3"/>
    <mergeCell ref="AB4:AD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Q32:AD32"/>
    <mergeCell ref="Q33:V33"/>
    <mergeCell ref="W33:Z33"/>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38:A39"/>
    <mergeCell ref="B38:B39"/>
    <mergeCell ref="Q38:AD39"/>
    <mergeCell ref="AA33:AD33"/>
    <mergeCell ref="Q34:V35"/>
    <mergeCell ref="W34:Z35"/>
    <mergeCell ref="AA34:AD35"/>
    <mergeCell ref="A36:A37"/>
    <mergeCell ref="B36:B37"/>
    <mergeCell ref="C36:P36"/>
    <mergeCell ref="Q36:AD36"/>
    <mergeCell ref="Q37:AD37"/>
    <mergeCell ref="A34:A35"/>
    <mergeCell ref="B34:B35"/>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8:AD39 W34 Q34" xr:uid="{00000000-0002-0000-0000-000002000000}">
      <formula1>2000</formula1>
    </dataValidation>
  </dataValidations>
  <pageMargins left="0.25" right="0.25" top="0.75" bottom="0.75" header="0.3" footer="0.3"/>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46"/>
  <sheetViews>
    <sheetView showGridLines="0" topLeftCell="N24" zoomScale="80" zoomScaleNormal="80" workbookViewId="0">
      <selection activeCell="Q34" activeCellId="3" sqref="M35 M39 Q38:AD39 Q34:V35"/>
    </sheetView>
  </sheetViews>
  <sheetFormatPr baseColWidth="10" defaultColWidth="10.85546875" defaultRowHeight="15"/>
  <cols>
    <col min="1" max="1" width="38.42578125" style="50" customWidth="1"/>
    <col min="2" max="2" width="15.42578125" style="50" customWidth="1"/>
    <col min="3" max="14" width="20.42578125" style="50" customWidth="1"/>
    <col min="15" max="15" width="18.85546875" style="50" bestFit="1"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483"/>
      <c r="B1" s="486" t="s">
        <v>0</v>
      </c>
      <c r="C1" s="487"/>
      <c r="D1" s="487"/>
      <c r="E1" s="487"/>
      <c r="F1" s="487"/>
      <c r="G1" s="487"/>
      <c r="H1" s="487"/>
      <c r="I1" s="487"/>
      <c r="J1" s="487"/>
      <c r="K1" s="487"/>
      <c r="L1" s="487"/>
      <c r="M1" s="487"/>
      <c r="N1" s="487"/>
      <c r="O1" s="487"/>
      <c r="P1" s="487"/>
      <c r="Q1" s="487"/>
      <c r="R1" s="487"/>
      <c r="S1" s="487"/>
      <c r="T1" s="487"/>
      <c r="U1" s="487"/>
      <c r="V1" s="487"/>
      <c r="W1" s="487"/>
      <c r="X1" s="487"/>
      <c r="Y1" s="487"/>
      <c r="Z1" s="487"/>
      <c r="AA1" s="488"/>
      <c r="AB1" s="465" t="s">
        <v>1</v>
      </c>
      <c r="AC1" s="466"/>
      <c r="AD1" s="467"/>
    </row>
    <row r="2" spans="1:30" ht="30.75" customHeight="1">
      <c r="A2" s="484"/>
      <c r="B2" s="468" t="s">
        <v>2</v>
      </c>
      <c r="C2" s="469"/>
      <c r="D2" s="469"/>
      <c r="E2" s="469"/>
      <c r="F2" s="469"/>
      <c r="G2" s="469"/>
      <c r="H2" s="469"/>
      <c r="I2" s="469"/>
      <c r="J2" s="469"/>
      <c r="K2" s="469"/>
      <c r="L2" s="469"/>
      <c r="M2" s="469"/>
      <c r="N2" s="469"/>
      <c r="O2" s="469"/>
      <c r="P2" s="469"/>
      <c r="Q2" s="469"/>
      <c r="R2" s="469"/>
      <c r="S2" s="469"/>
      <c r="T2" s="469"/>
      <c r="U2" s="469"/>
      <c r="V2" s="469"/>
      <c r="W2" s="469"/>
      <c r="X2" s="469"/>
      <c r="Y2" s="469"/>
      <c r="Z2" s="469"/>
      <c r="AA2" s="470"/>
      <c r="AB2" s="471" t="s">
        <v>3</v>
      </c>
      <c r="AC2" s="472"/>
      <c r="AD2" s="473"/>
    </row>
    <row r="3" spans="1:30" ht="24" customHeight="1">
      <c r="A3" s="484"/>
      <c r="B3" s="474" t="s">
        <v>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471" t="s">
        <v>5</v>
      </c>
      <c r="AC3" s="472"/>
      <c r="AD3" s="473"/>
    </row>
    <row r="4" spans="1:30" ht="21.95" customHeight="1" thickBot="1">
      <c r="A4" s="485"/>
      <c r="B4" s="477"/>
      <c r="C4" s="478"/>
      <c r="D4" s="478"/>
      <c r="E4" s="478"/>
      <c r="F4" s="478"/>
      <c r="G4" s="478"/>
      <c r="H4" s="478"/>
      <c r="I4" s="478"/>
      <c r="J4" s="478"/>
      <c r="K4" s="478"/>
      <c r="L4" s="478"/>
      <c r="M4" s="478"/>
      <c r="N4" s="478"/>
      <c r="O4" s="478"/>
      <c r="P4" s="478"/>
      <c r="Q4" s="478"/>
      <c r="R4" s="478"/>
      <c r="S4" s="478"/>
      <c r="T4" s="478"/>
      <c r="U4" s="478"/>
      <c r="V4" s="478"/>
      <c r="W4" s="478"/>
      <c r="X4" s="478"/>
      <c r="Y4" s="478"/>
      <c r="Z4" s="478"/>
      <c r="AA4" s="479"/>
      <c r="AB4" s="480" t="s">
        <v>6</v>
      </c>
      <c r="AC4" s="481"/>
      <c r="AD4" s="482"/>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499" t="s">
        <v>7</v>
      </c>
      <c r="B7" s="500"/>
      <c r="C7" s="514" t="s">
        <v>8</v>
      </c>
      <c r="D7" s="499" t="s">
        <v>9</v>
      </c>
      <c r="E7" s="517"/>
      <c r="F7" s="517"/>
      <c r="G7" s="517"/>
      <c r="H7" s="500"/>
      <c r="I7" s="520">
        <v>44873</v>
      </c>
      <c r="J7" s="521"/>
      <c r="K7" s="499" t="s">
        <v>10</v>
      </c>
      <c r="L7" s="500"/>
      <c r="M7" s="526" t="s">
        <v>11</v>
      </c>
      <c r="N7" s="527"/>
      <c r="O7" s="497"/>
      <c r="P7" s="498"/>
      <c r="Q7" s="54"/>
      <c r="R7" s="54"/>
      <c r="S7" s="54"/>
      <c r="T7" s="54"/>
      <c r="U7" s="54"/>
      <c r="V7" s="54"/>
      <c r="W7" s="54"/>
      <c r="X7" s="54"/>
      <c r="Y7" s="54"/>
      <c r="Z7" s="55"/>
      <c r="AA7" s="54"/>
      <c r="AB7" s="54"/>
      <c r="AC7" s="60"/>
      <c r="AD7" s="61"/>
    </row>
    <row r="8" spans="1:30" ht="15" customHeight="1">
      <c r="A8" s="501"/>
      <c r="B8" s="502"/>
      <c r="C8" s="515"/>
      <c r="D8" s="501"/>
      <c r="E8" s="518"/>
      <c r="F8" s="518"/>
      <c r="G8" s="518"/>
      <c r="H8" s="502"/>
      <c r="I8" s="522"/>
      <c r="J8" s="523"/>
      <c r="K8" s="501"/>
      <c r="L8" s="502"/>
      <c r="M8" s="489" t="s">
        <v>12</v>
      </c>
      <c r="N8" s="490"/>
      <c r="O8" s="491"/>
      <c r="P8" s="492"/>
      <c r="Q8" s="54"/>
      <c r="R8" s="54"/>
      <c r="S8" s="54"/>
      <c r="T8" s="54"/>
      <c r="U8" s="54"/>
      <c r="V8" s="54"/>
      <c r="W8" s="54"/>
      <c r="X8" s="54"/>
      <c r="Y8" s="54"/>
      <c r="Z8" s="55"/>
      <c r="AA8" s="54"/>
      <c r="AB8" s="54"/>
      <c r="AC8" s="60"/>
      <c r="AD8" s="61"/>
    </row>
    <row r="9" spans="1:30" ht="15.75" customHeight="1" thickBot="1">
      <c r="A9" s="503"/>
      <c r="B9" s="504"/>
      <c r="C9" s="516"/>
      <c r="D9" s="503"/>
      <c r="E9" s="519"/>
      <c r="F9" s="519"/>
      <c r="G9" s="519"/>
      <c r="H9" s="504"/>
      <c r="I9" s="524"/>
      <c r="J9" s="525"/>
      <c r="K9" s="503"/>
      <c r="L9" s="504"/>
      <c r="M9" s="493" t="s">
        <v>13</v>
      </c>
      <c r="N9" s="494"/>
      <c r="O9" s="556" t="s">
        <v>14</v>
      </c>
      <c r="P9" s="557"/>
      <c r="Q9" s="54"/>
      <c r="R9" s="54"/>
      <c r="S9" s="54"/>
      <c r="T9" s="54"/>
      <c r="U9" s="54"/>
      <c r="V9" s="54"/>
      <c r="W9" s="54"/>
      <c r="X9" s="54"/>
      <c r="Y9" s="54"/>
      <c r="Z9" s="55"/>
      <c r="AA9" s="54"/>
      <c r="AB9" s="54"/>
      <c r="AC9" s="60"/>
      <c r="AD9" s="61"/>
    </row>
    <row r="10" spans="1:30" ht="15" customHeight="1" thickBot="1">
      <c r="A10" s="163"/>
      <c r="B10" s="164"/>
      <c r="C10" s="164"/>
      <c r="D10" s="65"/>
      <c r="E10" s="65"/>
      <c r="F10" s="65"/>
      <c r="G10" s="65"/>
      <c r="H10" s="65"/>
      <c r="I10" s="160"/>
      <c r="J10" s="160"/>
      <c r="K10" s="65"/>
      <c r="L10" s="65"/>
      <c r="M10" s="161"/>
      <c r="N10" s="161"/>
      <c r="O10" s="162"/>
      <c r="P10" s="162"/>
      <c r="Q10" s="164"/>
      <c r="R10" s="164"/>
      <c r="S10" s="164"/>
      <c r="T10" s="164"/>
      <c r="U10" s="164"/>
      <c r="V10" s="164"/>
      <c r="W10" s="164"/>
      <c r="X10" s="164"/>
      <c r="Y10" s="164"/>
      <c r="Z10" s="165"/>
      <c r="AA10" s="164"/>
      <c r="AB10" s="164"/>
      <c r="AC10" s="166"/>
      <c r="AD10" s="167"/>
    </row>
    <row r="11" spans="1:30" ht="15" customHeight="1">
      <c r="A11" s="499" t="s">
        <v>15</v>
      </c>
      <c r="B11" s="500"/>
      <c r="C11" s="505" t="s">
        <v>16</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ht="15" customHeight="1">
      <c r="A12" s="501"/>
      <c r="B12" s="502"/>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30" ht="15" customHeight="1" thickBot="1">
      <c r="A13" s="503"/>
      <c r="B13" s="504"/>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50" t="s">
        <v>17</v>
      </c>
      <c r="B15" s="451"/>
      <c r="C15" s="459" t="s">
        <v>18</v>
      </c>
      <c r="D15" s="460"/>
      <c r="E15" s="460"/>
      <c r="F15" s="460"/>
      <c r="G15" s="460"/>
      <c r="H15" s="460"/>
      <c r="I15" s="460"/>
      <c r="J15" s="460"/>
      <c r="K15" s="461"/>
      <c r="L15" s="435" t="s">
        <v>19</v>
      </c>
      <c r="M15" s="436"/>
      <c r="N15" s="436"/>
      <c r="O15" s="436"/>
      <c r="P15" s="436"/>
      <c r="Q15" s="437"/>
      <c r="R15" s="462" t="s">
        <v>20</v>
      </c>
      <c r="S15" s="463"/>
      <c r="T15" s="463"/>
      <c r="U15" s="463"/>
      <c r="V15" s="463"/>
      <c r="W15" s="463"/>
      <c r="X15" s="464"/>
      <c r="Y15" s="435" t="s">
        <v>21</v>
      </c>
      <c r="Z15" s="437"/>
      <c r="AA15" s="446" t="s">
        <v>22</v>
      </c>
      <c r="AB15" s="447"/>
      <c r="AC15" s="447"/>
      <c r="AD15" s="448"/>
    </row>
    <row r="16" spans="1:30" ht="9" customHeight="1" thickBot="1">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76" customFormat="1" ht="37.5" customHeight="1" thickBot="1">
      <c r="A17" s="450" t="s">
        <v>23</v>
      </c>
      <c r="B17" s="451"/>
      <c r="C17" s="452" t="s">
        <v>86</v>
      </c>
      <c r="D17" s="453"/>
      <c r="E17" s="453"/>
      <c r="F17" s="453"/>
      <c r="G17" s="453"/>
      <c r="H17" s="453"/>
      <c r="I17" s="453"/>
      <c r="J17" s="453"/>
      <c r="K17" s="453"/>
      <c r="L17" s="453"/>
      <c r="M17" s="453"/>
      <c r="N17" s="453"/>
      <c r="O17" s="453"/>
      <c r="P17" s="453"/>
      <c r="Q17" s="454"/>
      <c r="R17" s="435" t="s">
        <v>25</v>
      </c>
      <c r="S17" s="436"/>
      <c r="T17" s="436"/>
      <c r="U17" s="436"/>
      <c r="V17" s="437"/>
      <c r="W17" s="455">
        <v>1239</v>
      </c>
      <c r="X17" s="456"/>
      <c r="Y17" s="436" t="s">
        <v>26</v>
      </c>
      <c r="Z17" s="436"/>
      <c r="AA17" s="436"/>
      <c r="AB17" s="437"/>
      <c r="AC17" s="457">
        <v>0.25</v>
      </c>
      <c r="AD17" s="458"/>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c r="A19" s="435" t="s">
        <v>27</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7"/>
      <c r="AE19" s="83"/>
      <c r="AF19" s="83"/>
    </row>
    <row r="20" spans="1:41" ht="32.25" customHeight="1" thickBot="1">
      <c r="A20" s="82"/>
      <c r="B20" s="60"/>
      <c r="C20" s="438" t="s">
        <v>28</v>
      </c>
      <c r="D20" s="439"/>
      <c r="E20" s="439"/>
      <c r="F20" s="439"/>
      <c r="G20" s="439"/>
      <c r="H20" s="439"/>
      <c r="I20" s="439"/>
      <c r="J20" s="439"/>
      <c r="K20" s="439"/>
      <c r="L20" s="439"/>
      <c r="M20" s="439"/>
      <c r="N20" s="439"/>
      <c r="O20" s="439"/>
      <c r="P20" s="440"/>
      <c r="Q20" s="441" t="s">
        <v>29</v>
      </c>
      <c r="R20" s="442"/>
      <c r="S20" s="442"/>
      <c r="T20" s="442"/>
      <c r="U20" s="442"/>
      <c r="V20" s="442"/>
      <c r="W20" s="442"/>
      <c r="X20" s="442"/>
      <c r="Y20" s="442"/>
      <c r="Z20" s="442"/>
      <c r="AA20" s="442"/>
      <c r="AB20" s="442"/>
      <c r="AC20" s="442"/>
      <c r="AD20" s="443"/>
      <c r="AE20" s="83"/>
      <c r="AF20" s="83"/>
    </row>
    <row r="21" spans="1:41" ht="32.25" customHeight="1" thickBot="1">
      <c r="A21" s="59"/>
      <c r="B21" s="54"/>
      <c r="C21" s="152" t="s">
        <v>30</v>
      </c>
      <c r="D21" s="153" t="s">
        <v>31</v>
      </c>
      <c r="E21" s="153" t="s">
        <v>32</v>
      </c>
      <c r="F21" s="153" t="s">
        <v>33</v>
      </c>
      <c r="G21" s="153" t="s">
        <v>34</v>
      </c>
      <c r="H21" s="153" t="s">
        <v>35</v>
      </c>
      <c r="I21" s="153" t="s">
        <v>36</v>
      </c>
      <c r="J21" s="153" t="s">
        <v>37</v>
      </c>
      <c r="K21" s="153" t="s">
        <v>38</v>
      </c>
      <c r="L21" s="153" t="s">
        <v>8</v>
      </c>
      <c r="M21" s="153" t="s">
        <v>39</v>
      </c>
      <c r="N21" s="153" t="s">
        <v>40</v>
      </c>
      <c r="O21" s="153" t="s">
        <v>41</v>
      </c>
      <c r="P21" s="154" t="s">
        <v>42</v>
      </c>
      <c r="Q21" s="152" t="s">
        <v>30</v>
      </c>
      <c r="R21" s="153" t="s">
        <v>31</v>
      </c>
      <c r="S21" s="153" t="s">
        <v>32</v>
      </c>
      <c r="T21" s="153" t="s">
        <v>33</v>
      </c>
      <c r="U21" s="153" t="s">
        <v>34</v>
      </c>
      <c r="V21" s="153" t="s">
        <v>35</v>
      </c>
      <c r="W21" s="153" t="s">
        <v>36</v>
      </c>
      <c r="X21" s="153" t="s">
        <v>37</v>
      </c>
      <c r="Y21" s="153" t="s">
        <v>38</v>
      </c>
      <c r="Z21" s="153" t="s">
        <v>8</v>
      </c>
      <c r="AA21" s="153" t="s">
        <v>39</v>
      </c>
      <c r="AB21" s="153" t="s">
        <v>40</v>
      </c>
      <c r="AC21" s="153" t="s">
        <v>41</v>
      </c>
      <c r="AD21" s="154" t="s">
        <v>42</v>
      </c>
      <c r="AE21" s="3"/>
      <c r="AF21" s="3"/>
    </row>
    <row r="22" spans="1:41" ht="32.25" customHeight="1">
      <c r="A22" s="396" t="s">
        <v>43</v>
      </c>
      <c r="B22" s="547"/>
      <c r="C22" s="174"/>
      <c r="D22" s="172"/>
      <c r="E22" s="172"/>
      <c r="F22" s="172"/>
      <c r="G22" s="172"/>
      <c r="H22" s="172"/>
      <c r="I22" s="172"/>
      <c r="J22" s="172"/>
      <c r="K22" s="172"/>
      <c r="L22" s="172"/>
      <c r="M22" s="172"/>
      <c r="N22" s="172"/>
      <c r="O22" s="172">
        <f>SUM(C22:N22)</f>
        <v>0</v>
      </c>
      <c r="P22" s="175" t="str">
        <f>IFERROR(O22/(SUMIF(C23:N23,"&gt;0",C22:N22))," ")</f>
        <v xml:space="preserve"> </v>
      </c>
      <c r="Q22" s="329">
        <v>1009189875</v>
      </c>
      <c r="R22" s="325"/>
      <c r="S22" s="325"/>
      <c r="T22" s="325"/>
      <c r="U22" s="325"/>
      <c r="V22" s="325"/>
      <c r="W22" s="326">
        <v>35100000</v>
      </c>
      <c r="X22" s="326">
        <v>22895000</v>
      </c>
      <c r="Y22" s="325"/>
      <c r="Z22" s="325"/>
      <c r="AA22" s="326">
        <v>26053158</v>
      </c>
      <c r="AB22" s="325"/>
      <c r="AC22" s="328">
        <v>1093238033</v>
      </c>
      <c r="AD22" s="179"/>
      <c r="AE22" s="3"/>
      <c r="AF22" s="3"/>
    </row>
    <row r="23" spans="1:41" ht="32.25" customHeight="1">
      <c r="A23" s="397" t="s">
        <v>44</v>
      </c>
      <c r="B23" s="425"/>
      <c r="C23" s="169"/>
      <c r="D23" s="168"/>
      <c r="E23" s="168"/>
      <c r="F23" s="168"/>
      <c r="G23" s="168"/>
      <c r="H23" s="168"/>
      <c r="I23" s="168"/>
      <c r="J23" s="168"/>
      <c r="K23" s="168"/>
      <c r="L23" s="168"/>
      <c r="M23" s="168"/>
      <c r="N23" s="168"/>
      <c r="O23" s="168">
        <f>SUM(C23:N23)</f>
        <v>0</v>
      </c>
      <c r="P23" s="187" t="str">
        <f>IFERROR(O23/(SUMIF(C24:N24,"&gt;0",C23:N23))," ")</f>
        <v xml:space="preserve"> </v>
      </c>
      <c r="Q23" s="174">
        <v>904260225</v>
      </c>
      <c r="R23" s="210"/>
      <c r="S23" s="210"/>
      <c r="T23" s="210"/>
      <c r="U23" s="210"/>
      <c r="V23" s="306">
        <v>41000000</v>
      </c>
      <c r="W23" s="168">
        <v>16995000</v>
      </c>
      <c r="X23" s="168">
        <v>10089333</v>
      </c>
      <c r="Y23" s="168">
        <v>11592174</v>
      </c>
      <c r="Z23" s="210"/>
      <c r="AA23" s="210"/>
      <c r="AB23" s="210"/>
      <c r="AC23" s="168">
        <f>SUM(Q23:AB23)</f>
        <v>983936732</v>
      </c>
      <c r="AD23" s="177">
        <f>IFERROR(AC23/(SUMIF(Q23:AB23,"&gt;0",Q22:AB22))," ")</f>
        <v>0.92199276343754399</v>
      </c>
      <c r="AE23" s="3"/>
      <c r="AF23" s="3"/>
    </row>
    <row r="24" spans="1:41" ht="32.25" customHeight="1">
      <c r="A24" s="397" t="s">
        <v>45</v>
      </c>
      <c r="B24" s="425"/>
      <c r="C24" s="169"/>
      <c r="D24" s="168">
        <v>13344872</v>
      </c>
      <c r="E24" s="168">
        <v>7020000</v>
      </c>
      <c r="F24" s="168">
        <v>7689864</v>
      </c>
      <c r="G24" s="168">
        <v>7020000</v>
      </c>
      <c r="H24" s="168">
        <v>3744000</v>
      </c>
      <c r="I24" s="168"/>
      <c r="J24" s="168"/>
      <c r="K24" s="168"/>
      <c r="L24" s="168"/>
      <c r="M24" s="168"/>
      <c r="N24" s="168"/>
      <c r="O24" s="168">
        <f>SUM(C24:N24)</f>
        <v>38818736</v>
      </c>
      <c r="P24" s="187"/>
      <c r="Q24" s="169"/>
      <c r="R24" s="326">
        <v>21154323</v>
      </c>
      <c r="S24" s="326">
        <v>112763688</v>
      </c>
      <c r="T24" s="326">
        <v>112763688</v>
      </c>
      <c r="U24" s="326">
        <v>98302488</v>
      </c>
      <c r="V24" s="326">
        <v>98302488</v>
      </c>
      <c r="W24" s="326">
        <v>121196488</v>
      </c>
      <c r="X24" s="326">
        <v>98302488</v>
      </c>
      <c r="Y24" s="326">
        <v>98302488</v>
      </c>
      <c r="Z24" s="326">
        <v>143967448</v>
      </c>
      <c r="AA24" s="326">
        <v>98302488</v>
      </c>
      <c r="AB24" s="326">
        <v>89879958</v>
      </c>
      <c r="AC24" s="326">
        <v>1093238033</v>
      </c>
      <c r="AD24" s="177"/>
      <c r="AE24" s="3"/>
      <c r="AF24" s="3"/>
    </row>
    <row r="25" spans="1:41" ht="32.25" customHeight="1" thickBot="1">
      <c r="A25" s="549" t="s">
        <v>46</v>
      </c>
      <c r="B25" s="550"/>
      <c r="C25" s="170"/>
      <c r="D25" s="171">
        <v>13344872</v>
      </c>
      <c r="E25" s="171">
        <v>7689864</v>
      </c>
      <c r="F25" s="267">
        <v>7020000</v>
      </c>
      <c r="G25" s="171">
        <v>7020000</v>
      </c>
      <c r="H25" s="171">
        <v>3744000</v>
      </c>
      <c r="I25" s="171"/>
      <c r="J25" s="171"/>
      <c r="K25" s="171"/>
      <c r="L25" s="171"/>
      <c r="M25" s="171"/>
      <c r="N25" s="171"/>
      <c r="O25" s="171">
        <f>SUM(C25:N25)</f>
        <v>38818736</v>
      </c>
      <c r="P25" s="176">
        <f>IFERROR(O25/(SUMIF(C25:N25,"&gt;0",C24:N24))," ")</f>
        <v>1</v>
      </c>
      <c r="Q25" s="170"/>
      <c r="R25" s="171">
        <v>15429962</v>
      </c>
      <c r="S25" s="171">
        <v>103601743</v>
      </c>
      <c r="T25" s="267">
        <v>95311450</v>
      </c>
      <c r="U25" s="171">
        <v>103802770</v>
      </c>
      <c r="V25" s="171">
        <v>95700790</v>
      </c>
      <c r="W25" s="171">
        <v>89193250</v>
      </c>
      <c r="X25" s="171">
        <v>83595539</v>
      </c>
      <c r="Y25" s="171">
        <v>91853917</v>
      </c>
      <c r="Z25" s="171">
        <v>72154505</v>
      </c>
      <c r="AA25" s="171"/>
      <c r="AB25" s="171"/>
      <c r="AC25" s="171">
        <f>SUM(Q25:AB25)</f>
        <v>750643926</v>
      </c>
      <c r="AD25" s="178">
        <f>IFERROR(AC25/(SUMIF(Q25:AB25,"&gt;0",Q24:AB24))," ")</f>
        <v>0.82938985934352338</v>
      </c>
      <c r="AE25" s="3"/>
      <c r="AF25" s="3"/>
    </row>
    <row r="26" spans="1:41" ht="32.25" customHeight="1" thickBot="1">
      <c r="A26" s="551"/>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3"/>
    </row>
    <row r="27" spans="1:41" ht="33.950000000000003" customHeight="1">
      <c r="A27" s="417" t="s">
        <v>48</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c r="A28" s="421" t="s">
        <v>49</v>
      </c>
      <c r="B28" s="423" t="s">
        <v>50</v>
      </c>
      <c r="C28" s="424"/>
      <c r="D28" s="425" t="s">
        <v>51</v>
      </c>
      <c r="E28" s="426"/>
      <c r="F28" s="426"/>
      <c r="G28" s="426"/>
      <c r="H28" s="426"/>
      <c r="I28" s="426"/>
      <c r="J28" s="426"/>
      <c r="K28" s="426"/>
      <c r="L28" s="426"/>
      <c r="M28" s="426"/>
      <c r="N28" s="426"/>
      <c r="O28" s="427"/>
      <c r="P28" s="363" t="s">
        <v>41</v>
      </c>
      <c r="Q28" s="363" t="s">
        <v>52</v>
      </c>
      <c r="R28" s="363"/>
      <c r="S28" s="363"/>
      <c r="T28" s="363"/>
      <c r="U28" s="363"/>
      <c r="V28" s="363"/>
      <c r="W28" s="363"/>
      <c r="X28" s="363"/>
      <c r="Y28" s="363"/>
      <c r="Z28" s="363"/>
      <c r="AA28" s="363"/>
      <c r="AB28" s="363"/>
      <c r="AC28" s="363"/>
      <c r="AD28" s="413"/>
    </row>
    <row r="29" spans="1:41" ht="27" customHeight="1">
      <c r="A29" s="422"/>
      <c r="B29" s="375"/>
      <c r="C29" s="414"/>
      <c r="D29" s="88" t="s">
        <v>30</v>
      </c>
      <c r="E29" s="88" t="s">
        <v>31</v>
      </c>
      <c r="F29" s="88" t="s">
        <v>32</v>
      </c>
      <c r="G29" s="88" t="s">
        <v>33</v>
      </c>
      <c r="H29" s="88" t="s">
        <v>34</v>
      </c>
      <c r="I29" s="88" t="s">
        <v>35</v>
      </c>
      <c r="J29" s="88" t="s">
        <v>36</v>
      </c>
      <c r="K29" s="88" t="s">
        <v>37</v>
      </c>
      <c r="L29" s="88" t="s">
        <v>38</v>
      </c>
      <c r="M29" s="88" t="s">
        <v>8</v>
      </c>
      <c r="N29" s="88" t="s">
        <v>39</v>
      </c>
      <c r="O29" s="88" t="s">
        <v>40</v>
      </c>
      <c r="P29" s="427"/>
      <c r="Q29" s="363"/>
      <c r="R29" s="363"/>
      <c r="S29" s="363"/>
      <c r="T29" s="363"/>
      <c r="U29" s="363"/>
      <c r="V29" s="363"/>
      <c r="W29" s="363"/>
      <c r="X29" s="363"/>
      <c r="Y29" s="363"/>
      <c r="Z29" s="363"/>
      <c r="AA29" s="363"/>
      <c r="AB29" s="363"/>
      <c r="AC29" s="363"/>
      <c r="AD29" s="413"/>
    </row>
    <row r="30" spans="1:41" ht="42" customHeight="1" thickBot="1">
      <c r="A30" s="85"/>
      <c r="B30" s="428"/>
      <c r="C30" s="429"/>
      <c r="D30" s="89"/>
      <c r="E30" s="89"/>
      <c r="F30" s="89"/>
      <c r="G30" s="89"/>
      <c r="H30" s="89"/>
      <c r="I30" s="89"/>
      <c r="J30" s="89"/>
      <c r="K30" s="89"/>
      <c r="L30" s="89"/>
      <c r="M30" s="89"/>
      <c r="N30" s="89"/>
      <c r="O30" s="89"/>
      <c r="P30" s="86">
        <f>SUM(D30:O30)</f>
        <v>0</v>
      </c>
      <c r="Q30" s="554"/>
      <c r="R30" s="554"/>
      <c r="S30" s="554"/>
      <c r="T30" s="554"/>
      <c r="U30" s="554"/>
      <c r="V30" s="554"/>
      <c r="W30" s="554"/>
      <c r="X30" s="554"/>
      <c r="Y30" s="554"/>
      <c r="Z30" s="554"/>
      <c r="AA30" s="554"/>
      <c r="AB30" s="554"/>
      <c r="AC30" s="554"/>
      <c r="AD30" s="555"/>
    </row>
    <row r="31" spans="1:41" ht="45" customHeight="1">
      <c r="A31" s="432" t="s">
        <v>53</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1" ht="23.25" customHeight="1">
      <c r="A32" s="397" t="s">
        <v>54</v>
      </c>
      <c r="B32" s="363" t="s">
        <v>55</v>
      </c>
      <c r="C32" s="363" t="s">
        <v>50</v>
      </c>
      <c r="D32" s="363" t="s">
        <v>56</v>
      </c>
      <c r="E32" s="363"/>
      <c r="F32" s="363"/>
      <c r="G32" s="363"/>
      <c r="H32" s="363"/>
      <c r="I32" s="363"/>
      <c r="J32" s="363"/>
      <c r="K32" s="363"/>
      <c r="L32" s="363"/>
      <c r="M32" s="363"/>
      <c r="N32" s="363"/>
      <c r="O32" s="363"/>
      <c r="P32" s="363"/>
      <c r="Q32" s="363" t="s">
        <v>57</v>
      </c>
      <c r="R32" s="363"/>
      <c r="S32" s="363"/>
      <c r="T32" s="363"/>
      <c r="U32" s="363"/>
      <c r="V32" s="363"/>
      <c r="W32" s="363"/>
      <c r="X32" s="363"/>
      <c r="Y32" s="363"/>
      <c r="Z32" s="363"/>
      <c r="AA32" s="363"/>
      <c r="AB32" s="363"/>
      <c r="AC32" s="363"/>
      <c r="AD32" s="413"/>
      <c r="AG32" s="87"/>
      <c r="AH32" s="87"/>
      <c r="AI32" s="87"/>
      <c r="AJ32" s="87"/>
      <c r="AK32" s="87"/>
      <c r="AL32" s="87"/>
      <c r="AM32" s="87"/>
      <c r="AN32" s="87"/>
      <c r="AO32" s="87"/>
    </row>
    <row r="33" spans="1:41" ht="23.25" customHeight="1">
      <c r="A33" s="397"/>
      <c r="B33" s="363"/>
      <c r="C33" s="364"/>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75" t="s">
        <v>58</v>
      </c>
      <c r="R33" s="376"/>
      <c r="S33" s="376"/>
      <c r="T33" s="376"/>
      <c r="U33" s="376"/>
      <c r="V33" s="414"/>
      <c r="W33" s="375" t="s">
        <v>59</v>
      </c>
      <c r="X33" s="376"/>
      <c r="Y33" s="376"/>
      <c r="Z33" s="414"/>
      <c r="AA33" s="375" t="s">
        <v>60</v>
      </c>
      <c r="AB33" s="376"/>
      <c r="AC33" s="376"/>
      <c r="AD33" s="377"/>
      <c r="AG33" s="87"/>
      <c r="AH33" s="87"/>
      <c r="AI33" s="87"/>
      <c r="AJ33" s="87"/>
      <c r="AK33" s="87"/>
      <c r="AL33" s="87"/>
      <c r="AM33" s="87"/>
      <c r="AN33" s="87"/>
      <c r="AO33" s="87"/>
    </row>
    <row r="34" spans="1:41" ht="108.75" customHeight="1" thickBot="1">
      <c r="A34" s="407" t="s">
        <v>86</v>
      </c>
      <c r="B34" s="188">
        <v>0.2</v>
      </c>
      <c r="C34" s="219">
        <v>1239</v>
      </c>
      <c r="D34" s="89">
        <v>0</v>
      </c>
      <c r="E34" s="190"/>
      <c r="F34" s="195">
        <v>39</v>
      </c>
      <c r="G34" s="195">
        <v>300</v>
      </c>
      <c r="H34" s="195"/>
      <c r="I34" s="195">
        <v>300</v>
      </c>
      <c r="J34" s="195"/>
      <c r="K34" s="195">
        <v>300</v>
      </c>
      <c r="L34" s="195"/>
      <c r="M34" s="195">
        <v>150</v>
      </c>
      <c r="N34" s="195"/>
      <c r="O34" s="195">
        <v>150</v>
      </c>
      <c r="P34" s="196">
        <f>SUM(D34:O34)</f>
        <v>1239</v>
      </c>
      <c r="Q34" s="529" t="s">
        <v>564</v>
      </c>
      <c r="R34" s="530"/>
      <c r="S34" s="530"/>
      <c r="T34" s="530"/>
      <c r="U34" s="530"/>
      <c r="V34" s="531"/>
      <c r="W34" s="535"/>
      <c r="X34" s="536"/>
      <c r="Y34" s="536"/>
      <c r="Z34" s="537"/>
      <c r="AA34" s="541" t="s">
        <v>87</v>
      </c>
      <c r="AB34" s="542"/>
      <c r="AC34" s="542"/>
      <c r="AD34" s="543"/>
      <c r="AG34" s="87"/>
      <c r="AH34" s="87"/>
      <c r="AI34" s="87"/>
      <c r="AJ34" s="87"/>
      <c r="AK34" s="87"/>
      <c r="AL34" s="87"/>
      <c r="AM34" s="87"/>
      <c r="AN34" s="87"/>
      <c r="AO34" s="87"/>
    </row>
    <row r="35" spans="1:41" ht="171" customHeight="1" thickBot="1">
      <c r="A35" s="408"/>
      <c r="B35" s="188">
        <f>AA18</f>
        <v>0</v>
      </c>
      <c r="C35" s="91" t="s">
        <v>63</v>
      </c>
      <c r="D35" s="92"/>
      <c r="E35" s="92"/>
      <c r="F35" s="218">
        <v>151</v>
      </c>
      <c r="G35" s="265">
        <v>90</v>
      </c>
      <c r="H35" s="265">
        <v>77</v>
      </c>
      <c r="I35" s="265">
        <v>287</v>
      </c>
      <c r="J35" s="265">
        <v>38</v>
      </c>
      <c r="K35" s="209">
        <v>102</v>
      </c>
      <c r="L35" s="209">
        <v>69</v>
      </c>
      <c r="M35" s="209">
        <v>109</v>
      </c>
      <c r="N35" s="93"/>
      <c r="O35" s="93"/>
      <c r="P35" s="209">
        <f>SUM(D35:O35)</f>
        <v>923</v>
      </c>
      <c r="Q35" s="532"/>
      <c r="R35" s="533"/>
      <c r="S35" s="533"/>
      <c r="T35" s="533"/>
      <c r="U35" s="533"/>
      <c r="V35" s="534"/>
      <c r="W35" s="538"/>
      <c r="X35" s="539"/>
      <c r="Y35" s="539"/>
      <c r="Z35" s="540"/>
      <c r="AA35" s="544"/>
      <c r="AB35" s="545"/>
      <c r="AC35" s="545"/>
      <c r="AD35" s="546"/>
      <c r="AE35" s="49"/>
      <c r="AG35" s="87"/>
      <c r="AH35" s="87"/>
      <c r="AI35" s="87"/>
      <c r="AJ35" s="87"/>
      <c r="AK35" s="87"/>
      <c r="AL35" s="87"/>
      <c r="AM35" s="87"/>
      <c r="AN35" s="87"/>
      <c r="AO35" s="87"/>
    </row>
    <row r="36" spans="1:41" ht="26.25" customHeight="1">
      <c r="A36" s="396" t="s">
        <v>64</v>
      </c>
      <c r="B36" s="398" t="s">
        <v>65</v>
      </c>
      <c r="C36" s="400" t="s">
        <v>66</v>
      </c>
      <c r="D36" s="400"/>
      <c r="E36" s="400"/>
      <c r="F36" s="400"/>
      <c r="G36" s="400"/>
      <c r="H36" s="400"/>
      <c r="I36" s="400"/>
      <c r="J36" s="400"/>
      <c r="K36" s="400"/>
      <c r="L36" s="400"/>
      <c r="M36" s="400"/>
      <c r="N36" s="400"/>
      <c r="O36" s="400"/>
      <c r="P36" s="400"/>
      <c r="Q36" s="547" t="s">
        <v>67</v>
      </c>
      <c r="R36" s="548"/>
      <c r="S36" s="548"/>
      <c r="T36" s="548"/>
      <c r="U36" s="548"/>
      <c r="V36" s="548"/>
      <c r="W36" s="548"/>
      <c r="X36" s="548"/>
      <c r="Y36" s="548"/>
      <c r="Z36" s="548"/>
      <c r="AA36" s="548"/>
      <c r="AB36" s="548"/>
      <c r="AC36" s="548"/>
      <c r="AD36" s="445"/>
      <c r="AG36" s="87"/>
      <c r="AH36" s="87"/>
      <c r="AI36" s="87"/>
      <c r="AJ36" s="87"/>
      <c r="AK36" s="87"/>
      <c r="AL36" s="87"/>
      <c r="AM36" s="87"/>
      <c r="AN36" s="87"/>
      <c r="AO36" s="87"/>
    </row>
    <row r="37" spans="1:41" ht="58.5" customHeight="1">
      <c r="A37" s="397"/>
      <c r="B37" s="399"/>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425" t="s">
        <v>82</v>
      </c>
      <c r="R37" s="426"/>
      <c r="S37" s="426"/>
      <c r="T37" s="426"/>
      <c r="U37" s="426"/>
      <c r="V37" s="426"/>
      <c r="W37" s="426"/>
      <c r="X37" s="426"/>
      <c r="Y37" s="426"/>
      <c r="Z37" s="426"/>
      <c r="AA37" s="426"/>
      <c r="AB37" s="426"/>
      <c r="AC37" s="426"/>
      <c r="AD37" s="412"/>
      <c r="AG37" s="94"/>
      <c r="AH37" s="94"/>
      <c r="AI37" s="94"/>
      <c r="AJ37" s="94"/>
      <c r="AK37" s="94"/>
      <c r="AL37" s="94"/>
      <c r="AM37" s="94"/>
      <c r="AN37" s="94"/>
      <c r="AO37" s="94"/>
    </row>
    <row r="38" spans="1:41" ht="51.75" customHeight="1">
      <c r="A38" s="365" t="s">
        <v>88</v>
      </c>
      <c r="B38" s="367">
        <v>25</v>
      </c>
      <c r="C38" s="189" t="s">
        <v>84</v>
      </c>
      <c r="D38" s="190">
        <v>0.08</v>
      </c>
      <c r="E38" s="190">
        <v>0.09</v>
      </c>
      <c r="F38" s="223">
        <v>0.08</v>
      </c>
      <c r="G38" s="190">
        <v>0.09</v>
      </c>
      <c r="H38" s="190">
        <v>0.08</v>
      </c>
      <c r="I38" s="190">
        <v>0.09</v>
      </c>
      <c r="J38" s="190">
        <v>0.08</v>
      </c>
      <c r="K38" s="190">
        <v>0.09</v>
      </c>
      <c r="L38" s="190">
        <v>0.08</v>
      </c>
      <c r="M38" s="190">
        <v>0.08</v>
      </c>
      <c r="N38" s="190">
        <v>0.08</v>
      </c>
      <c r="O38" s="190">
        <v>0.08</v>
      </c>
      <c r="P38" s="191">
        <f>SUM(D38:O38)</f>
        <v>0.99999999999999978</v>
      </c>
      <c r="Q38" s="528" t="s">
        <v>89</v>
      </c>
      <c r="R38" s="528"/>
      <c r="S38" s="528"/>
      <c r="T38" s="528"/>
      <c r="U38" s="528"/>
      <c r="V38" s="528"/>
      <c r="W38" s="528"/>
      <c r="X38" s="528"/>
      <c r="Y38" s="528"/>
      <c r="Z38" s="528"/>
      <c r="AA38" s="528"/>
      <c r="AB38" s="528"/>
      <c r="AC38" s="528"/>
      <c r="AD38" s="528"/>
      <c r="AE38" s="97"/>
      <c r="AG38" s="98"/>
      <c r="AH38" s="98"/>
      <c r="AI38" s="98"/>
      <c r="AJ38" s="98"/>
      <c r="AK38" s="98"/>
      <c r="AL38" s="98"/>
      <c r="AM38" s="98"/>
      <c r="AN38" s="98"/>
      <c r="AO38" s="98"/>
    </row>
    <row r="39" spans="1:41" ht="105.75" customHeight="1">
      <c r="A39" s="366"/>
      <c r="B39" s="368"/>
      <c r="C39" s="192" t="s">
        <v>63</v>
      </c>
      <c r="D39" s="1">
        <v>0.08</v>
      </c>
      <c r="E39" s="1">
        <v>0.09</v>
      </c>
      <c r="F39" s="1">
        <v>0.08</v>
      </c>
      <c r="G39" s="1">
        <v>0.09</v>
      </c>
      <c r="H39" s="1">
        <v>0.08</v>
      </c>
      <c r="I39" s="1">
        <v>0.1</v>
      </c>
      <c r="J39" s="193">
        <v>0.08</v>
      </c>
      <c r="K39" s="1">
        <v>0.09</v>
      </c>
      <c r="L39" s="333">
        <v>0.08</v>
      </c>
      <c r="M39" s="1">
        <v>0.08</v>
      </c>
      <c r="N39" s="193"/>
      <c r="O39" s="194"/>
      <c r="P39" s="1">
        <f>SUM(D39:O39)</f>
        <v>0.84999999999999987</v>
      </c>
      <c r="Q39" s="528"/>
      <c r="R39" s="528"/>
      <c r="S39" s="528"/>
      <c r="T39" s="528"/>
      <c r="U39" s="528"/>
      <c r="V39" s="528"/>
      <c r="W39" s="528"/>
      <c r="X39" s="528"/>
      <c r="Y39" s="528"/>
      <c r="Z39" s="528"/>
      <c r="AA39" s="528"/>
      <c r="AB39" s="528"/>
      <c r="AC39" s="528"/>
      <c r="AD39" s="528"/>
      <c r="AE39" s="97"/>
    </row>
    <row r="40" spans="1:41">
      <c r="A40" s="50" t="s">
        <v>85</v>
      </c>
    </row>
    <row r="46" spans="1:41">
      <c r="F46" s="50">
        <f>+F35+G35+H35+I35</f>
        <v>605</v>
      </c>
    </row>
  </sheetData>
  <mergeCells count="71">
    <mergeCell ref="AC17:AD17"/>
    <mergeCell ref="Q20:AD20"/>
    <mergeCell ref="Y17:AB17"/>
    <mergeCell ref="C16:AB16"/>
    <mergeCell ref="A22:B22"/>
    <mergeCell ref="A17:B17"/>
    <mergeCell ref="C17:Q17"/>
    <mergeCell ref="W17:X17"/>
    <mergeCell ref="C20:P20"/>
    <mergeCell ref="A11:B13"/>
    <mergeCell ref="A1:A4"/>
    <mergeCell ref="A7:B9"/>
    <mergeCell ref="B2:AA2"/>
    <mergeCell ref="AB2:AD2"/>
    <mergeCell ref="B1:AA1"/>
    <mergeCell ref="M7:N7"/>
    <mergeCell ref="AB3:AD3"/>
    <mergeCell ref="D7:H9"/>
    <mergeCell ref="I7:J9"/>
    <mergeCell ref="C11:AD13"/>
    <mergeCell ref="AB4:AD4"/>
    <mergeCell ref="AB1:AD1"/>
    <mergeCell ref="M9:N9"/>
    <mergeCell ref="O9:P9"/>
    <mergeCell ref="M8:N8"/>
    <mergeCell ref="O7:P7"/>
    <mergeCell ref="B3:AA4"/>
    <mergeCell ref="O8:P8"/>
    <mergeCell ref="C7:C9"/>
    <mergeCell ref="K7:L9"/>
    <mergeCell ref="A15:B15"/>
    <mergeCell ref="R17:V17"/>
    <mergeCell ref="A31:AD31"/>
    <mergeCell ref="A28:A29"/>
    <mergeCell ref="B28:C29"/>
    <mergeCell ref="D28:O28"/>
    <mergeCell ref="P28:P29"/>
    <mergeCell ref="A27:AD27"/>
    <mergeCell ref="B30:C30"/>
    <mergeCell ref="Q30:AD30"/>
    <mergeCell ref="L15:Q15"/>
    <mergeCell ref="AA15:AD15"/>
    <mergeCell ref="Y15:Z15"/>
    <mergeCell ref="C15:K15"/>
    <mergeCell ref="R15:X15"/>
    <mergeCell ref="A19:AD19"/>
    <mergeCell ref="A32:A33"/>
    <mergeCell ref="C32:C33"/>
    <mergeCell ref="Q28:AD29"/>
    <mergeCell ref="A23:B23"/>
    <mergeCell ref="A25:B25"/>
    <mergeCell ref="A24:B24"/>
    <mergeCell ref="W33:Z33"/>
    <mergeCell ref="Q33:V33"/>
    <mergeCell ref="B32:B33"/>
    <mergeCell ref="AA33:AD33"/>
    <mergeCell ref="Q32:AD32"/>
    <mergeCell ref="D32:P32"/>
    <mergeCell ref="A26:AD26"/>
    <mergeCell ref="A38:A39"/>
    <mergeCell ref="B38:B39"/>
    <mergeCell ref="Q38:AD39"/>
    <mergeCell ref="Q34:V35"/>
    <mergeCell ref="W34:Z35"/>
    <mergeCell ref="A34:A35"/>
    <mergeCell ref="A36:A37"/>
    <mergeCell ref="AA34:AD35"/>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Q38:AD39 Q34 W34 AA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483"/>
      <c r="B1" s="486" t="s">
        <v>0</v>
      </c>
      <c r="C1" s="487"/>
      <c r="D1" s="487"/>
      <c r="E1" s="487"/>
      <c r="F1" s="487"/>
      <c r="G1" s="487"/>
      <c r="H1" s="487"/>
      <c r="I1" s="487"/>
      <c r="J1" s="487"/>
      <c r="K1" s="487"/>
      <c r="L1" s="487"/>
      <c r="M1" s="487"/>
      <c r="N1" s="487"/>
      <c r="O1" s="487"/>
      <c r="P1" s="487"/>
      <c r="Q1" s="487"/>
      <c r="R1" s="487"/>
      <c r="S1" s="487"/>
      <c r="T1" s="487"/>
      <c r="U1" s="487"/>
      <c r="V1" s="487"/>
      <c r="W1" s="487"/>
      <c r="X1" s="487"/>
      <c r="Y1" s="488"/>
      <c r="Z1" s="639" t="s">
        <v>1</v>
      </c>
      <c r="AA1" s="640"/>
      <c r="AB1" s="641"/>
    </row>
    <row r="2" spans="1:28" ht="30.75" customHeight="1">
      <c r="A2" s="484"/>
      <c r="B2" s="468" t="s">
        <v>2</v>
      </c>
      <c r="C2" s="469"/>
      <c r="D2" s="469"/>
      <c r="E2" s="469"/>
      <c r="F2" s="469"/>
      <c r="G2" s="469"/>
      <c r="H2" s="469"/>
      <c r="I2" s="469"/>
      <c r="J2" s="469"/>
      <c r="K2" s="469"/>
      <c r="L2" s="469"/>
      <c r="M2" s="469"/>
      <c r="N2" s="469"/>
      <c r="O2" s="469"/>
      <c r="P2" s="469"/>
      <c r="Q2" s="469"/>
      <c r="R2" s="469"/>
      <c r="S2" s="469"/>
      <c r="T2" s="469"/>
      <c r="U2" s="469"/>
      <c r="V2" s="469"/>
      <c r="W2" s="469"/>
      <c r="X2" s="469"/>
      <c r="Y2" s="470"/>
      <c r="Z2" s="626" t="s">
        <v>90</v>
      </c>
      <c r="AA2" s="627"/>
      <c r="AB2" s="628"/>
    </row>
    <row r="3" spans="1:28" ht="24" customHeight="1">
      <c r="A3" s="484"/>
      <c r="B3" s="474" t="s">
        <v>4</v>
      </c>
      <c r="C3" s="475"/>
      <c r="D3" s="475"/>
      <c r="E3" s="475"/>
      <c r="F3" s="475"/>
      <c r="G3" s="475"/>
      <c r="H3" s="475"/>
      <c r="I3" s="475"/>
      <c r="J3" s="475"/>
      <c r="K3" s="475"/>
      <c r="L3" s="475"/>
      <c r="M3" s="475"/>
      <c r="N3" s="475"/>
      <c r="O3" s="475"/>
      <c r="P3" s="475"/>
      <c r="Q3" s="475"/>
      <c r="R3" s="475"/>
      <c r="S3" s="475"/>
      <c r="T3" s="475"/>
      <c r="U3" s="475"/>
      <c r="V3" s="475"/>
      <c r="W3" s="475"/>
      <c r="X3" s="475"/>
      <c r="Y3" s="476"/>
      <c r="Z3" s="626" t="s">
        <v>91</v>
      </c>
      <c r="AA3" s="627"/>
      <c r="AB3" s="628"/>
    </row>
    <row r="4" spans="1:28" ht="15.75" customHeight="1" thickBot="1">
      <c r="A4" s="485"/>
      <c r="B4" s="477"/>
      <c r="C4" s="478"/>
      <c r="D4" s="478"/>
      <c r="E4" s="478"/>
      <c r="F4" s="478"/>
      <c r="G4" s="478"/>
      <c r="H4" s="478"/>
      <c r="I4" s="478"/>
      <c r="J4" s="478"/>
      <c r="K4" s="478"/>
      <c r="L4" s="478"/>
      <c r="M4" s="478"/>
      <c r="N4" s="478"/>
      <c r="O4" s="478"/>
      <c r="P4" s="478"/>
      <c r="Q4" s="478"/>
      <c r="R4" s="478"/>
      <c r="S4" s="478"/>
      <c r="T4" s="478"/>
      <c r="U4" s="478"/>
      <c r="V4" s="478"/>
      <c r="W4" s="478"/>
      <c r="X4" s="478"/>
      <c r="Y4" s="479"/>
      <c r="Z4" s="629" t="s">
        <v>6</v>
      </c>
      <c r="AA4" s="630"/>
      <c r="AB4" s="631"/>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499" t="s">
        <v>15</v>
      </c>
      <c r="B7" s="500"/>
      <c r="C7" s="636"/>
      <c r="D7" s="637"/>
      <c r="E7" s="637"/>
      <c r="F7" s="637"/>
      <c r="G7" s="637"/>
      <c r="H7" s="637"/>
      <c r="I7" s="637"/>
      <c r="J7" s="637"/>
      <c r="K7" s="638"/>
      <c r="L7" s="62"/>
      <c r="M7" s="63"/>
      <c r="N7" s="63"/>
      <c r="O7" s="63"/>
      <c r="P7" s="63"/>
      <c r="Q7" s="64"/>
      <c r="R7" s="569" t="s">
        <v>9</v>
      </c>
      <c r="S7" s="632"/>
      <c r="T7" s="570"/>
      <c r="U7" s="563" t="s">
        <v>92</v>
      </c>
      <c r="V7" s="564"/>
      <c r="W7" s="569" t="s">
        <v>10</v>
      </c>
      <c r="X7" s="570"/>
      <c r="Y7" s="526" t="s">
        <v>11</v>
      </c>
      <c r="Z7" s="527"/>
      <c r="AA7" s="497"/>
      <c r="AB7" s="498"/>
    </row>
    <row r="8" spans="1:28" ht="15" customHeight="1">
      <c r="A8" s="501"/>
      <c r="B8" s="502"/>
      <c r="C8" s="474"/>
      <c r="D8" s="475"/>
      <c r="E8" s="475"/>
      <c r="F8" s="475"/>
      <c r="G8" s="475"/>
      <c r="H8" s="475"/>
      <c r="I8" s="475"/>
      <c r="J8" s="475"/>
      <c r="K8" s="476"/>
      <c r="L8" s="62"/>
      <c r="M8" s="63"/>
      <c r="N8" s="63"/>
      <c r="O8" s="63"/>
      <c r="P8" s="63"/>
      <c r="Q8" s="64"/>
      <c r="R8" s="441"/>
      <c r="S8" s="442"/>
      <c r="T8" s="443"/>
      <c r="U8" s="565"/>
      <c r="V8" s="566"/>
      <c r="W8" s="441"/>
      <c r="X8" s="443"/>
      <c r="Y8" s="489" t="s">
        <v>12</v>
      </c>
      <c r="Z8" s="490"/>
      <c r="AA8" s="491"/>
      <c r="AB8" s="492"/>
    </row>
    <row r="9" spans="1:28" ht="15" customHeight="1" thickBot="1">
      <c r="A9" s="503"/>
      <c r="B9" s="504"/>
      <c r="C9" s="477"/>
      <c r="D9" s="478"/>
      <c r="E9" s="478"/>
      <c r="F9" s="478"/>
      <c r="G9" s="478"/>
      <c r="H9" s="478"/>
      <c r="I9" s="478"/>
      <c r="J9" s="478"/>
      <c r="K9" s="479"/>
      <c r="L9" s="62"/>
      <c r="M9" s="63"/>
      <c r="N9" s="63"/>
      <c r="O9" s="63"/>
      <c r="P9" s="63"/>
      <c r="Q9" s="64"/>
      <c r="R9" s="438"/>
      <c r="S9" s="439"/>
      <c r="T9" s="440"/>
      <c r="U9" s="567"/>
      <c r="V9" s="568"/>
      <c r="W9" s="438"/>
      <c r="X9" s="440"/>
      <c r="Y9" s="493" t="s">
        <v>13</v>
      </c>
      <c r="Z9" s="494"/>
      <c r="AA9" s="642"/>
      <c r="AB9" s="643"/>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450" t="s">
        <v>17</v>
      </c>
      <c r="B11" s="451"/>
      <c r="C11" s="446"/>
      <c r="D11" s="447"/>
      <c r="E11" s="447"/>
      <c r="F11" s="447"/>
      <c r="G11" s="447"/>
      <c r="H11" s="447"/>
      <c r="I11" s="447"/>
      <c r="J11" s="447"/>
      <c r="K11" s="448"/>
      <c r="L11" s="72"/>
      <c r="M11" s="435" t="s">
        <v>19</v>
      </c>
      <c r="N11" s="436"/>
      <c r="O11" s="436"/>
      <c r="P11" s="436"/>
      <c r="Q11" s="437"/>
      <c r="R11" s="633"/>
      <c r="S11" s="634"/>
      <c r="T11" s="634"/>
      <c r="U11" s="634"/>
      <c r="V11" s="635"/>
      <c r="W11" s="435" t="s">
        <v>21</v>
      </c>
      <c r="X11" s="437"/>
      <c r="Y11" s="590"/>
      <c r="Z11" s="591"/>
      <c r="AA11" s="591"/>
      <c r="AB11" s="592"/>
    </row>
    <row r="12" spans="1:28" ht="9" customHeight="1" thickBot="1">
      <c r="A12" s="59"/>
      <c r="B12" s="54"/>
      <c r="C12" s="449"/>
      <c r="D12" s="449"/>
      <c r="E12" s="449"/>
      <c r="F12" s="449"/>
      <c r="G12" s="449"/>
      <c r="H12" s="449"/>
      <c r="I12" s="449"/>
      <c r="J12" s="449"/>
      <c r="K12" s="449"/>
      <c r="L12" s="449"/>
      <c r="M12" s="449"/>
      <c r="N12" s="449"/>
      <c r="O12" s="449"/>
      <c r="P12" s="449"/>
      <c r="Q12" s="449"/>
      <c r="R12" s="449"/>
      <c r="S12" s="449"/>
      <c r="T12" s="449"/>
      <c r="U12" s="449"/>
      <c r="V12" s="449"/>
      <c r="W12" s="449"/>
      <c r="X12" s="449"/>
      <c r="Y12" s="449"/>
      <c r="Z12" s="449"/>
      <c r="AA12" s="73"/>
      <c r="AB12" s="74"/>
    </row>
    <row r="13" spans="1:28" s="76" customFormat="1" ht="37.5" customHeight="1" thickBot="1">
      <c r="A13" s="450" t="s">
        <v>23</v>
      </c>
      <c r="B13" s="451"/>
      <c r="C13" s="551"/>
      <c r="D13" s="552"/>
      <c r="E13" s="552"/>
      <c r="F13" s="552"/>
      <c r="G13" s="552"/>
      <c r="H13" s="552"/>
      <c r="I13" s="552"/>
      <c r="J13" s="552"/>
      <c r="K13" s="552"/>
      <c r="L13" s="552"/>
      <c r="M13" s="552"/>
      <c r="N13" s="552"/>
      <c r="O13" s="552"/>
      <c r="P13" s="552"/>
      <c r="Q13" s="553"/>
      <c r="R13" s="54"/>
      <c r="S13" s="589" t="s">
        <v>93</v>
      </c>
      <c r="T13" s="589"/>
      <c r="U13" s="75"/>
      <c r="V13" s="605" t="s">
        <v>26</v>
      </c>
      <c r="W13" s="589"/>
      <c r="X13" s="589"/>
      <c r="Y13" s="589"/>
      <c r="Z13" s="54"/>
      <c r="AA13" s="609"/>
      <c r="AB13" s="610"/>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499" t="s">
        <v>7</v>
      </c>
      <c r="B15" s="500"/>
      <c r="C15" s="619" t="s">
        <v>94</v>
      </c>
      <c r="D15" s="80"/>
      <c r="E15" s="80"/>
      <c r="F15" s="80"/>
      <c r="G15" s="80"/>
      <c r="H15" s="80"/>
      <c r="I15" s="80"/>
      <c r="J15" s="70"/>
      <c r="K15" s="81"/>
      <c r="L15" s="70"/>
      <c r="M15" s="60"/>
      <c r="N15" s="60"/>
      <c r="O15" s="60"/>
      <c r="P15" s="60"/>
      <c r="Q15" s="606" t="s">
        <v>27</v>
      </c>
      <c r="R15" s="607"/>
      <c r="S15" s="607"/>
      <c r="T15" s="607"/>
      <c r="U15" s="607"/>
      <c r="V15" s="607"/>
      <c r="W15" s="607"/>
      <c r="X15" s="607"/>
      <c r="Y15" s="607"/>
      <c r="Z15" s="607"/>
      <c r="AA15" s="607"/>
      <c r="AB15" s="608"/>
    </row>
    <row r="16" spans="1:28" ht="35.25" customHeight="1" thickBot="1">
      <c r="A16" s="503"/>
      <c r="B16" s="504"/>
      <c r="C16" s="620"/>
      <c r="D16" s="80"/>
      <c r="E16" s="80"/>
      <c r="F16" s="80"/>
      <c r="G16" s="80"/>
      <c r="H16" s="80"/>
      <c r="I16" s="80"/>
      <c r="J16" s="70"/>
      <c r="K16" s="70"/>
      <c r="L16" s="70"/>
      <c r="M16" s="60"/>
      <c r="N16" s="60"/>
      <c r="O16" s="60"/>
      <c r="P16" s="60"/>
      <c r="Q16" s="601" t="s">
        <v>95</v>
      </c>
      <c r="R16" s="561"/>
      <c r="S16" s="561"/>
      <c r="T16" s="561"/>
      <c r="U16" s="561"/>
      <c r="V16" s="602"/>
      <c r="W16" s="560" t="s">
        <v>96</v>
      </c>
      <c r="X16" s="561"/>
      <c r="Y16" s="561"/>
      <c r="Z16" s="561"/>
      <c r="AA16" s="561"/>
      <c r="AB16" s="562"/>
    </row>
    <row r="17" spans="1:39" ht="27" customHeight="1">
      <c r="A17" s="82"/>
      <c r="B17" s="60"/>
      <c r="C17" s="60"/>
      <c r="D17" s="80"/>
      <c r="E17" s="80"/>
      <c r="F17" s="80"/>
      <c r="G17" s="80"/>
      <c r="H17" s="80"/>
      <c r="I17" s="80"/>
      <c r="J17" s="80"/>
      <c r="K17" s="80"/>
      <c r="L17" s="80"/>
      <c r="M17" s="60"/>
      <c r="N17" s="60"/>
      <c r="O17" s="60"/>
      <c r="P17" s="60"/>
      <c r="Q17" s="574" t="s">
        <v>97</v>
      </c>
      <c r="R17" s="575"/>
      <c r="S17" s="576"/>
      <c r="T17" s="580" t="s">
        <v>98</v>
      </c>
      <c r="U17" s="581"/>
      <c r="V17" s="582"/>
      <c r="W17" s="644" t="s">
        <v>97</v>
      </c>
      <c r="X17" s="576"/>
      <c r="Y17" s="644" t="s">
        <v>99</v>
      </c>
      <c r="Z17" s="576"/>
      <c r="AA17" s="580" t="s">
        <v>100</v>
      </c>
      <c r="AB17" s="645"/>
      <c r="AC17" s="83"/>
      <c r="AD17" s="83"/>
    </row>
    <row r="18" spans="1:39" ht="27" customHeight="1">
      <c r="A18" s="82"/>
      <c r="B18" s="60"/>
      <c r="C18" s="60"/>
      <c r="D18" s="80"/>
      <c r="E18" s="80"/>
      <c r="F18" s="80"/>
      <c r="G18" s="80"/>
      <c r="H18" s="80"/>
      <c r="I18" s="80"/>
      <c r="J18" s="80"/>
      <c r="K18" s="80"/>
      <c r="L18" s="80"/>
      <c r="M18" s="60"/>
      <c r="N18" s="60"/>
      <c r="O18" s="60"/>
      <c r="P18" s="60"/>
      <c r="Q18" s="157"/>
      <c r="R18" s="158"/>
      <c r="S18" s="159"/>
      <c r="T18" s="580"/>
      <c r="U18" s="581"/>
      <c r="V18" s="582"/>
      <c r="W18" s="135"/>
      <c r="X18" s="136"/>
      <c r="Y18" s="135"/>
      <c r="Z18" s="136"/>
      <c r="AA18" s="137"/>
      <c r="AB18" s="138"/>
      <c r="AC18" s="83"/>
      <c r="AD18" s="83"/>
    </row>
    <row r="19" spans="1:39" ht="18" customHeight="1" thickBot="1">
      <c r="A19" s="59"/>
      <c r="B19" s="54"/>
      <c r="C19" s="80"/>
      <c r="D19" s="80"/>
      <c r="E19" s="80"/>
      <c r="F19" s="80"/>
      <c r="G19" s="84"/>
      <c r="H19" s="84"/>
      <c r="I19" s="84"/>
      <c r="J19" s="84"/>
      <c r="K19" s="84"/>
      <c r="L19" s="84"/>
      <c r="M19" s="80"/>
      <c r="N19" s="80"/>
      <c r="O19" s="80"/>
      <c r="P19" s="80"/>
      <c r="Q19" s="571"/>
      <c r="R19" s="572"/>
      <c r="S19" s="573"/>
      <c r="T19" s="579"/>
      <c r="U19" s="572"/>
      <c r="V19" s="573"/>
      <c r="W19" s="611"/>
      <c r="X19" s="612"/>
      <c r="Y19" s="646"/>
      <c r="Z19" s="647"/>
      <c r="AA19" s="577"/>
      <c r="AB19" s="578"/>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417" t="s">
        <v>48</v>
      </c>
      <c r="B21" s="418"/>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20"/>
    </row>
    <row r="22" spans="1:39" ht="15" customHeight="1">
      <c r="A22" s="421" t="s">
        <v>49</v>
      </c>
      <c r="B22" s="423" t="s">
        <v>50</v>
      </c>
      <c r="C22" s="424"/>
      <c r="D22" s="425" t="s">
        <v>101</v>
      </c>
      <c r="E22" s="426"/>
      <c r="F22" s="426"/>
      <c r="G22" s="426"/>
      <c r="H22" s="426"/>
      <c r="I22" s="426"/>
      <c r="J22" s="426"/>
      <c r="K22" s="426"/>
      <c r="L22" s="426"/>
      <c r="M22" s="426"/>
      <c r="N22" s="426"/>
      <c r="O22" s="427"/>
      <c r="P22" s="363" t="s">
        <v>41</v>
      </c>
      <c r="Q22" s="363" t="s">
        <v>52</v>
      </c>
      <c r="R22" s="363"/>
      <c r="S22" s="363"/>
      <c r="T22" s="363"/>
      <c r="U22" s="363"/>
      <c r="V22" s="363"/>
      <c r="W22" s="363"/>
      <c r="X22" s="363"/>
      <c r="Y22" s="363"/>
      <c r="Z22" s="363"/>
      <c r="AA22" s="363"/>
      <c r="AB22" s="413"/>
    </row>
    <row r="23" spans="1:39" ht="27" customHeight="1">
      <c r="A23" s="422"/>
      <c r="B23" s="375"/>
      <c r="C23" s="414"/>
      <c r="D23" s="88" t="s">
        <v>30</v>
      </c>
      <c r="E23" s="88" t="s">
        <v>31</v>
      </c>
      <c r="F23" s="88" t="s">
        <v>32</v>
      </c>
      <c r="G23" s="88" t="s">
        <v>33</v>
      </c>
      <c r="H23" s="88" t="s">
        <v>34</v>
      </c>
      <c r="I23" s="88" t="s">
        <v>35</v>
      </c>
      <c r="J23" s="88" t="s">
        <v>36</v>
      </c>
      <c r="K23" s="88" t="s">
        <v>37</v>
      </c>
      <c r="L23" s="88" t="s">
        <v>38</v>
      </c>
      <c r="M23" s="88" t="s">
        <v>8</v>
      </c>
      <c r="N23" s="88" t="s">
        <v>39</v>
      </c>
      <c r="O23" s="88" t="s">
        <v>40</v>
      </c>
      <c r="P23" s="427"/>
      <c r="Q23" s="363"/>
      <c r="R23" s="363"/>
      <c r="S23" s="363"/>
      <c r="T23" s="363"/>
      <c r="U23" s="363"/>
      <c r="V23" s="363"/>
      <c r="W23" s="363"/>
      <c r="X23" s="363"/>
      <c r="Y23" s="363"/>
      <c r="Z23" s="363"/>
      <c r="AA23" s="363"/>
      <c r="AB23" s="413"/>
    </row>
    <row r="24" spans="1:39" ht="42" customHeight="1" thickBot="1">
      <c r="A24" s="85"/>
      <c r="B24" s="428"/>
      <c r="C24" s="429"/>
      <c r="D24" s="89"/>
      <c r="E24" s="89"/>
      <c r="F24" s="89"/>
      <c r="G24" s="89"/>
      <c r="H24" s="89"/>
      <c r="I24" s="89"/>
      <c r="J24" s="89"/>
      <c r="K24" s="89"/>
      <c r="L24" s="89"/>
      <c r="M24" s="89"/>
      <c r="N24" s="89"/>
      <c r="O24" s="89"/>
      <c r="P24" s="86">
        <f>SUM(D24:O24)</f>
        <v>0</v>
      </c>
      <c r="Q24" s="430" t="s">
        <v>102</v>
      </c>
      <c r="R24" s="430"/>
      <c r="S24" s="430"/>
      <c r="T24" s="430"/>
      <c r="U24" s="430"/>
      <c r="V24" s="430"/>
      <c r="W24" s="430"/>
      <c r="X24" s="430"/>
      <c r="Y24" s="430"/>
      <c r="Z24" s="430"/>
      <c r="AA24" s="430"/>
      <c r="AB24" s="431"/>
    </row>
    <row r="25" spans="1:39" ht="21.95" customHeight="1">
      <c r="A25" s="432" t="s">
        <v>53</v>
      </c>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4"/>
    </row>
    <row r="26" spans="1:39" ht="23.25" customHeight="1">
      <c r="A26" s="397" t="s">
        <v>54</v>
      </c>
      <c r="B26" s="363" t="s">
        <v>55</v>
      </c>
      <c r="C26" s="363" t="s">
        <v>50</v>
      </c>
      <c r="D26" s="363" t="s">
        <v>56</v>
      </c>
      <c r="E26" s="363"/>
      <c r="F26" s="363"/>
      <c r="G26" s="363"/>
      <c r="H26" s="363"/>
      <c r="I26" s="363"/>
      <c r="J26" s="363"/>
      <c r="K26" s="363"/>
      <c r="L26" s="363"/>
      <c r="M26" s="363"/>
      <c r="N26" s="363"/>
      <c r="O26" s="363"/>
      <c r="P26" s="363"/>
      <c r="Q26" s="363" t="s">
        <v>57</v>
      </c>
      <c r="R26" s="363"/>
      <c r="S26" s="363"/>
      <c r="T26" s="363"/>
      <c r="U26" s="363"/>
      <c r="V26" s="363"/>
      <c r="W26" s="363"/>
      <c r="X26" s="363"/>
      <c r="Y26" s="363"/>
      <c r="Z26" s="363"/>
      <c r="AA26" s="363"/>
      <c r="AB26" s="413"/>
      <c r="AE26" s="87"/>
      <c r="AF26" s="87"/>
      <c r="AG26" s="87"/>
      <c r="AH26" s="87"/>
      <c r="AI26" s="87"/>
      <c r="AJ26" s="87"/>
      <c r="AK26" s="87"/>
      <c r="AL26" s="87"/>
      <c r="AM26" s="87"/>
    </row>
    <row r="27" spans="1:39" ht="23.25" customHeight="1">
      <c r="A27" s="397"/>
      <c r="B27" s="363"/>
      <c r="C27" s="364"/>
      <c r="D27" s="88" t="s">
        <v>30</v>
      </c>
      <c r="E27" s="88" t="s">
        <v>31</v>
      </c>
      <c r="F27" s="88" t="s">
        <v>32</v>
      </c>
      <c r="G27" s="88" t="s">
        <v>33</v>
      </c>
      <c r="H27" s="88" t="s">
        <v>34</v>
      </c>
      <c r="I27" s="88" t="s">
        <v>35</v>
      </c>
      <c r="J27" s="88" t="s">
        <v>36</v>
      </c>
      <c r="K27" s="88" t="s">
        <v>37</v>
      </c>
      <c r="L27" s="88" t="s">
        <v>38</v>
      </c>
      <c r="M27" s="88" t="s">
        <v>8</v>
      </c>
      <c r="N27" s="88" t="s">
        <v>39</v>
      </c>
      <c r="O27" s="88" t="s">
        <v>40</v>
      </c>
      <c r="P27" s="88" t="s">
        <v>41</v>
      </c>
      <c r="Q27" s="375" t="s">
        <v>58</v>
      </c>
      <c r="R27" s="376"/>
      <c r="S27" s="376"/>
      <c r="T27" s="414"/>
      <c r="U27" s="375" t="s">
        <v>59</v>
      </c>
      <c r="V27" s="376"/>
      <c r="W27" s="376"/>
      <c r="X27" s="414"/>
      <c r="Y27" s="375" t="s">
        <v>60</v>
      </c>
      <c r="Z27" s="376"/>
      <c r="AA27" s="376"/>
      <c r="AB27" s="377"/>
      <c r="AE27" s="87"/>
      <c r="AF27" s="87"/>
      <c r="AG27" s="87"/>
      <c r="AH27" s="87"/>
      <c r="AI27" s="87"/>
      <c r="AJ27" s="87"/>
      <c r="AK27" s="87"/>
      <c r="AL27" s="87"/>
      <c r="AM27" s="87"/>
    </row>
    <row r="28" spans="1:39" ht="33" customHeight="1">
      <c r="A28" s="648"/>
      <c r="B28" s="558"/>
      <c r="C28" s="90" t="s">
        <v>84</v>
      </c>
      <c r="D28" s="89"/>
      <c r="E28" s="89"/>
      <c r="F28" s="89"/>
      <c r="G28" s="89"/>
      <c r="H28" s="89"/>
      <c r="I28" s="89"/>
      <c r="J28" s="89"/>
      <c r="K28" s="89"/>
      <c r="L28" s="89"/>
      <c r="M28" s="89"/>
      <c r="N28" s="89"/>
      <c r="O28" s="89"/>
      <c r="P28" s="155">
        <f>SUM(D28:O28)</f>
        <v>0</v>
      </c>
      <c r="Q28" s="593" t="s">
        <v>103</v>
      </c>
      <c r="R28" s="594"/>
      <c r="S28" s="594"/>
      <c r="T28" s="595"/>
      <c r="U28" s="593" t="s">
        <v>104</v>
      </c>
      <c r="V28" s="594"/>
      <c r="W28" s="594"/>
      <c r="X28" s="595"/>
      <c r="Y28" s="593" t="s">
        <v>105</v>
      </c>
      <c r="Z28" s="594"/>
      <c r="AA28" s="594"/>
      <c r="AB28" s="599"/>
      <c r="AE28" s="87"/>
      <c r="AF28" s="87"/>
      <c r="AG28" s="87"/>
      <c r="AH28" s="87"/>
      <c r="AI28" s="87"/>
      <c r="AJ28" s="87"/>
      <c r="AK28" s="87"/>
      <c r="AL28" s="87"/>
      <c r="AM28" s="87"/>
    </row>
    <row r="29" spans="1:39" ht="33.950000000000003" customHeight="1" thickBot="1">
      <c r="A29" s="649"/>
      <c r="B29" s="559"/>
      <c r="C29" s="91" t="s">
        <v>63</v>
      </c>
      <c r="D29" s="92"/>
      <c r="E29" s="92"/>
      <c r="F29" s="92"/>
      <c r="G29" s="93"/>
      <c r="H29" s="93"/>
      <c r="I29" s="93"/>
      <c r="J29" s="93"/>
      <c r="K29" s="93"/>
      <c r="L29" s="93"/>
      <c r="M29" s="93"/>
      <c r="N29" s="93"/>
      <c r="O29" s="93"/>
      <c r="P29" s="156">
        <f>SUM(D29:O29)</f>
        <v>0</v>
      </c>
      <c r="Q29" s="596"/>
      <c r="R29" s="597"/>
      <c r="S29" s="597"/>
      <c r="T29" s="598"/>
      <c r="U29" s="596"/>
      <c r="V29" s="597"/>
      <c r="W29" s="597"/>
      <c r="X29" s="598"/>
      <c r="Y29" s="596"/>
      <c r="Z29" s="597"/>
      <c r="AA29" s="597"/>
      <c r="AB29" s="600"/>
      <c r="AC29" s="49"/>
      <c r="AE29" s="87"/>
      <c r="AF29" s="87"/>
      <c r="AG29" s="87"/>
      <c r="AH29" s="87"/>
      <c r="AI29" s="87"/>
      <c r="AJ29" s="87"/>
      <c r="AK29" s="87"/>
      <c r="AL29" s="87"/>
      <c r="AM29" s="87"/>
    </row>
    <row r="30" spans="1:39" ht="26.25" customHeight="1">
      <c r="A30" s="396" t="s">
        <v>64</v>
      </c>
      <c r="B30" s="398" t="s">
        <v>65</v>
      </c>
      <c r="C30" s="400" t="s">
        <v>66</v>
      </c>
      <c r="D30" s="400"/>
      <c r="E30" s="400"/>
      <c r="F30" s="400"/>
      <c r="G30" s="400"/>
      <c r="H30" s="400"/>
      <c r="I30" s="400"/>
      <c r="J30" s="400"/>
      <c r="K30" s="400"/>
      <c r="L30" s="400"/>
      <c r="M30" s="400"/>
      <c r="N30" s="400"/>
      <c r="O30" s="400"/>
      <c r="P30" s="400"/>
      <c r="Q30" s="547" t="s">
        <v>67</v>
      </c>
      <c r="R30" s="548"/>
      <c r="S30" s="548"/>
      <c r="T30" s="548"/>
      <c r="U30" s="548"/>
      <c r="V30" s="548"/>
      <c r="W30" s="548"/>
      <c r="X30" s="548"/>
      <c r="Y30" s="548"/>
      <c r="Z30" s="548"/>
      <c r="AA30" s="548"/>
      <c r="AB30" s="445"/>
      <c r="AE30" s="87"/>
      <c r="AF30" s="87"/>
      <c r="AG30" s="87"/>
      <c r="AH30" s="87"/>
      <c r="AI30" s="87"/>
      <c r="AJ30" s="87"/>
      <c r="AK30" s="87"/>
      <c r="AL30" s="87"/>
      <c r="AM30" s="87"/>
    </row>
    <row r="31" spans="1:39" ht="26.25" customHeight="1">
      <c r="A31" s="397"/>
      <c r="B31" s="399"/>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425" t="s">
        <v>82</v>
      </c>
      <c r="R31" s="426"/>
      <c r="S31" s="426"/>
      <c r="T31" s="426"/>
      <c r="U31" s="426"/>
      <c r="V31" s="426"/>
      <c r="W31" s="426"/>
      <c r="X31" s="426"/>
      <c r="Y31" s="426"/>
      <c r="Z31" s="426"/>
      <c r="AA31" s="426"/>
      <c r="AB31" s="412"/>
      <c r="AE31" s="94"/>
      <c r="AF31" s="94"/>
      <c r="AG31" s="94"/>
      <c r="AH31" s="94"/>
      <c r="AI31" s="94"/>
      <c r="AJ31" s="94"/>
      <c r="AK31" s="94"/>
      <c r="AL31" s="94"/>
      <c r="AM31" s="94"/>
    </row>
    <row r="32" spans="1:39" ht="28.5" customHeight="1">
      <c r="A32" s="654"/>
      <c r="B32" s="652"/>
      <c r="C32" s="90" t="s">
        <v>84</v>
      </c>
      <c r="D32" s="95"/>
      <c r="E32" s="95"/>
      <c r="F32" s="95"/>
      <c r="G32" s="95"/>
      <c r="H32" s="95"/>
      <c r="I32" s="95"/>
      <c r="J32" s="95"/>
      <c r="K32" s="95"/>
      <c r="L32" s="95"/>
      <c r="M32" s="95"/>
      <c r="N32" s="95"/>
      <c r="O32" s="95"/>
      <c r="P32" s="96">
        <f t="shared" ref="P32:P39" si="0">SUM(D32:O32)</f>
        <v>0</v>
      </c>
      <c r="Q32" s="613" t="s">
        <v>106</v>
      </c>
      <c r="R32" s="614"/>
      <c r="S32" s="614"/>
      <c r="T32" s="614"/>
      <c r="U32" s="614"/>
      <c r="V32" s="614"/>
      <c r="W32" s="614"/>
      <c r="X32" s="614"/>
      <c r="Y32" s="614"/>
      <c r="Z32" s="614"/>
      <c r="AA32" s="614"/>
      <c r="AB32" s="615"/>
      <c r="AC32" s="97"/>
      <c r="AE32" s="98"/>
      <c r="AF32" s="98"/>
      <c r="AG32" s="98"/>
      <c r="AH32" s="98"/>
      <c r="AI32" s="98"/>
      <c r="AJ32" s="98"/>
      <c r="AK32" s="98"/>
      <c r="AL32" s="98"/>
      <c r="AM32" s="98"/>
    </row>
    <row r="33" spans="1:29" ht="28.5" customHeight="1">
      <c r="A33" s="655"/>
      <c r="B33" s="653"/>
      <c r="C33" s="99" t="s">
        <v>63</v>
      </c>
      <c r="D33" s="100"/>
      <c r="E33" s="100"/>
      <c r="F33" s="100"/>
      <c r="G33" s="100"/>
      <c r="H33" s="100"/>
      <c r="I33" s="100"/>
      <c r="J33" s="100"/>
      <c r="K33" s="100"/>
      <c r="L33" s="100"/>
      <c r="M33" s="100"/>
      <c r="N33" s="100"/>
      <c r="O33" s="100"/>
      <c r="P33" s="101">
        <f t="shared" si="0"/>
        <v>0</v>
      </c>
      <c r="Q33" s="616"/>
      <c r="R33" s="617"/>
      <c r="S33" s="617"/>
      <c r="T33" s="617"/>
      <c r="U33" s="617"/>
      <c r="V33" s="617"/>
      <c r="W33" s="617"/>
      <c r="X33" s="617"/>
      <c r="Y33" s="617"/>
      <c r="Z33" s="617"/>
      <c r="AA33" s="617"/>
      <c r="AB33" s="618"/>
      <c r="AC33" s="97"/>
    </row>
    <row r="34" spans="1:29" ht="28.5" customHeight="1">
      <c r="A34" s="655"/>
      <c r="B34" s="621"/>
      <c r="C34" s="102" t="s">
        <v>84</v>
      </c>
      <c r="D34" s="103"/>
      <c r="E34" s="103"/>
      <c r="F34" s="103"/>
      <c r="G34" s="103"/>
      <c r="H34" s="103"/>
      <c r="I34" s="103"/>
      <c r="J34" s="103"/>
      <c r="K34" s="103"/>
      <c r="L34" s="103"/>
      <c r="M34" s="103"/>
      <c r="N34" s="103"/>
      <c r="O34" s="103"/>
      <c r="P34" s="101">
        <f t="shared" si="0"/>
        <v>0</v>
      </c>
      <c r="Q34" s="583"/>
      <c r="R34" s="584"/>
      <c r="S34" s="584"/>
      <c r="T34" s="584"/>
      <c r="U34" s="584"/>
      <c r="V34" s="584"/>
      <c r="W34" s="584"/>
      <c r="X34" s="584"/>
      <c r="Y34" s="584"/>
      <c r="Z34" s="584"/>
      <c r="AA34" s="584"/>
      <c r="AB34" s="585"/>
      <c r="AC34" s="97"/>
    </row>
    <row r="35" spans="1:29" ht="28.5" customHeight="1">
      <c r="A35" s="655"/>
      <c r="B35" s="653"/>
      <c r="C35" s="99" t="s">
        <v>63</v>
      </c>
      <c r="D35" s="100"/>
      <c r="E35" s="100"/>
      <c r="F35" s="100"/>
      <c r="G35" s="100"/>
      <c r="H35" s="100"/>
      <c r="I35" s="100"/>
      <c r="J35" s="100"/>
      <c r="K35" s="100"/>
      <c r="L35" s="104"/>
      <c r="M35" s="104"/>
      <c r="N35" s="104"/>
      <c r="O35" s="104"/>
      <c r="P35" s="101">
        <f t="shared" si="0"/>
        <v>0</v>
      </c>
      <c r="Q35" s="586"/>
      <c r="R35" s="587"/>
      <c r="S35" s="587"/>
      <c r="T35" s="587"/>
      <c r="U35" s="587"/>
      <c r="V35" s="587"/>
      <c r="W35" s="587"/>
      <c r="X35" s="587"/>
      <c r="Y35" s="587"/>
      <c r="Z35" s="587"/>
      <c r="AA35" s="587"/>
      <c r="AB35" s="588"/>
      <c r="AC35" s="97"/>
    </row>
    <row r="36" spans="1:29" ht="28.5" customHeight="1">
      <c r="A36" s="650"/>
      <c r="B36" s="621"/>
      <c r="C36" s="102" t="s">
        <v>84</v>
      </c>
      <c r="D36" s="103"/>
      <c r="E36" s="103"/>
      <c r="F36" s="103"/>
      <c r="G36" s="103"/>
      <c r="H36" s="103"/>
      <c r="I36" s="103"/>
      <c r="J36" s="103"/>
      <c r="K36" s="103"/>
      <c r="L36" s="103"/>
      <c r="M36" s="103"/>
      <c r="N36" s="103"/>
      <c r="O36" s="103"/>
      <c r="P36" s="101">
        <f t="shared" si="0"/>
        <v>0</v>
      </c>
      <c r="Q36" s="583"/>
      <c r="R36" s="584"/>
      <c r="S36" s="584"/>
      <c r="T36" s="584"/>
      <c r="U36" s="584"/>
      <c r="V36" s="584"/>
      <c r="W36" s="584"/>
      <c r="X36" s="584"/>
      <c r="Y36" s="584"/>
      <c r="Z36" s="584"/>
      <c r="AA36" s="584"/>
      <c r="AB36" s="585"/>
      <c r="AC36" s="97"/>
    </row>
    <row r="37" spans="1:29" ht="28.5" customHeight="1">
      <c r="A37" s="651"/>
      <c r="B37" s="653"/>
      <c r="C37" s="99" t="s">
        <v>63</v>
      </c>
      <c r="D37" s="100"/>
      <c r="E37" s="100"/>
      <c r="F37" s="100"/>
      <c r="G37" s="100"/>
      <c r="H37" s="100"/>
      <c r="I37" s="100"/>
      <c r="J37" s="100"/>
      <c r="K37" s="100"/>
      <c r="L37" s="104"/>
      <c r="M37" s="104"/>
      <c r="N37" s="104"/>
      <c r="O37" s="104"/>
      <c r="P37" s="101">
        <f t="shared" si="0"/>
        <v>0</v>
      </c>
      <c r="Q37" s="586"/>
      <c r="R37" s="587"/>
      <c r="S37" s="587"/>
      <c r="T37" s="587"/>
      <c r="U37" s="587"/>
      <c r="V37" s="587"/>
      <c r="W37" s="587"/>
      <c r="X37" s="587"/>
      <c r="Y37" s="587"/>
      <c r="Z37" s="587"/>
      <c r="AA37" s="587"/>
      <c r="AB37" s="588"/>
      <c r="AC37" s="97"/>
    </row>
    <row r="38" spans="1:29" ht="28.5" customHeight="1">
      <c r="A38" s="603"/>
      <c r="B38" s="621"/>
      <c r="C38" s="102" t="s">
        <v>84</v>
      </c>
      <c r="D38" s="103"/>
      <c r="E38" s="103"/>
      <c r="F38" s="103"/>
      <c r="G38" s="103"/>
      <c r="H38" s="103"/>
      <c r="I38" s="103"/>
      <c r="J38" s="103"/>
      <c r="K38" s="103"/>
      <c r="L38" s="103"/>
      <c r="M38" s="103"/>
      <c r="N38" s="103"/>
      <c r="O38" s="103"/>
      <c r="P38" s="101">
        <f t="shared" si="0"/>
        <v>0</v>
      </c>
      <c r="Q38" s="583"/>
      <c r="R38" s="584"/>
      <c r="S38" s="584"/>
      <c r="T38" s="584"/>
      <c r="U38" s="584"/>
      <c r="V38" s="584"/>
      <c r="W38" s="584"/>
      <c r="X38" s="584"/>
      <c r="Y38" s="584"/>
      <c r="Z38" s="584"/>
      <c r="AA38" s="584"/>
      <c r="AB38" s="585"/>
      <c r="AC38" s="97"/>
    </row>
    <row r="39" spans="1:29" ht="28.5" customHeight="1" thickBot="1">
      <c r="A39" s="604"/>
      <c r="B39" s="622"/>
      <c r="C39" s="91" t="s">
        <v>63</v>
      </c>
      <c r="D39" s="105"/>
      <c r="E39" s="105"/>
      <c r="F39" s="105"/>
      <c r="G39" s="105"/>
      <c r="H39" s="105"/>
      <c r="I39" s="105"/>
      <c r="J39" s="105"/>
      <c r="K39" s="105"/>
      <c r="L39" s="106"/>
      <c r="M39" s="106"/>
      <c r="N39" s="106"/>
      <c r="O39" s="106"/>
      <c r="P39" s="107">
        <f t="shared" si="0"/>
        <v>0</v>
      </c>
      <c r="Q39" s="623"/>
      <c r="R39" s="624"/>
      <c r="S39" s="624"/>
      <c r="T39" s="624"/>
      <c r="U39" s="624"/>
      <c r="V39" s="624"/>
      <c r="W39" s="624"/>
      <c r="X39" s="624"/>
      <c r="Y39" s="624"/>
      <c r="Z39" s="624"/>
      <c r="AA39" s="624"/>
      <c r="AB39" s="625"/>
      <c r="AC39" s="97"/>
    </row>
    <row r="40" spans="1:29">
      <c r="A40" s="50" t="s">
        <v>85</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2"/>
  <sheetViews>
    <sheetView showGridLines="0" topLeftCell="G1" zoomScale="56" zoomScaleNormal="100" workbookViewId="0">
      <selection activeCell="Q34" sqref="Q34:V35"/>
    </sheetView>
  </sheetViews>
  <sheetFormatPr baseColWidth="10" defaultColWidth="10.85546875" defaultRowHeight="1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c r="A1" s="483"/>
      <c r="B1" s="486" t="s">
        <v>0</v>
      </c>
      <c r="C1" s="487"/>
      <c r="D1" s="487"/>
      <c r="E1" s="487"/>
      <c r="F1" s="487"/>
      <c r="G1" s="487"/>
      <c r="H1" s="487"/>
      <c r="I1" s="487"/>
      <c r="J1" s="487"/>
      <c r="K1" s="487"/>
      <c r="L1" s="487"/>
      <c r="M1" s="487"/>
      <c r="N1" s="487"/>
      <c r="O1" s="487"/>
      <c r="P1" s="487"/>
      <c r="Q1" s="487"/>
      <c r="R1" s="487"/>
      <c r="S1" s="487"/>
      <c r="T1" s="487"/>
      <c r="U1" s="487"/>
      <c r="V1" s="487"/>
      <c r="W1" s="487"/>
      <c r="X1" s="487"/>
      <c r="Y1" s="487"/>
      <c r="Z1" s="487"/>
      <c r="AA1" s="488"/>
      <c r="AB1" s="465" t="s">
        <v>1</v>
      </c>
      <c r="AC1" s="466"/>
      <c r="AD1" s="467"/>
    </row>
    <row r="2" spans="1:30" ht="30.75" customHeight="1">
      <c r="A2" s="484"/>
      <c r="B2" s="468" t="s">
        <v>2</v>
      </c>
      <c r="C2" s="469"/>
      <c r="D2" s="469"/>
      <c r="E2" s="469"/>
      <c r="F2" s="469"/>
      <c r="G2" s="469"/>
      <c r="H2" s="469"/>
      <c r="I2" s="469"/>
      <c r="J2" s="469"/>
      <c r="K2" s="469"/>
      <c r="L2" s="469"/>
      <c r="M2" s="469"/>
      <c r="N2" s="469"/>
      <c r="O2" s="469"/>
      <c r="P2" s="469"/>
      <c r="Q2" s="469"/>
      <c r="R2" s="469"/>
      <c r="S2" s="469"/>
      <c r="T2" s="469"/>
      <c r="U2" s="469"/>
      <c r="V2" s="469"/>
      <c r="W2" s="469"/>
      <c r="X2" s="469"/>
      <c r="Y2" s="469"/>
      <c r="Z2" s="469"/>
      <c r="AA2" s="470"/>
      <c r="AB2" s="471" t="s">
        <v>3</v>
      </c>
      <c r="AC2" s="472"/>
      <c r="AD2" s="473"/>
    </row>
    <row r="3" spans="1:30" ht="24" customHeight="1">
      <c r="A3" s="484"/>
      <c r="B3" s="474" t="s">
        <v>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471" t="s">
        <v>5</v>
      </c>
      <c r="AC3" s="472"/>
      <c r="AD3" s="473"/>
    </row>
    <row r="4" spans="1:30" ht="21.95" customHeight="1" thickBot="1">
      <c r="A4" s="485"/>
      <c r="B4" s="477"/>
      <c r="C4" s="478"/>
      <c r="D4" s="478"/>
      <c r="E4" s="478"/>
      <c r="F4" s="478"/>
      <c r="G4" s="478"/>
      <c r="H4" s="478"/>
      <c r="I4" s="478"/>
      <c r="J4" s="478"/>
      <c r="K4" s="478"/>
      <c r="L4" s="478"/>
      <c r="M4" s="478"/>
      <c r="N4" s="478"/>
      <c r="O4" s="478"/>
      <c r="P4" s="478"/>
      <c r="Q4" s="478"/>
      <c r="R4" s="478"/>
      <c r="S4" s="478"/>
      <c r="T4" s="478"/>
      <c r="U4" s="478"/>
      <c r="V4" s="478"/>
      <c r="W4" s="478"/>
      <c r="X4" s="478"/>
      <c r="Y4" s="478"/>
      <c r="Z4" s="478"/>
      <c r="AA4" s="479"/>
      <c r="AB4" s="480" t="s">
        <v>6</v>
      </c>
      <c r="AC4" s="481"/>
      <c r="AD4" s="482"/>
    </row>
    <row r="5" spans="1:30"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c r="A7" s="499" t="s">
        <v>7</v>
      </c>
      <c r="B7" s="500"/>
      <c r="C7" s="674" t="s">
        <v>8</v>
      </c>
      <c r="D7" s="499" t="s">
        <v>9</v>
      </c>
      <c r="E7" s="517"/>
      <c r="F7" s="517"/>
      <c r="G7" s="517"/>
      <c r="H7" s="500"/>
      <c r="I7" s="520">
        <v>44873</v>
      </c>
      <c r="J7" s="521"/>
      <c r="K7" s="499" t="s">
        <v>10</v>
      </c>
      <c r="L7" s="517"/>
      <c r="M7" s="677" t="s">
        <v>11</v>
      </c>
      <c r="N7" s="678"/>
      <c r="O7" s="679"/>
      <c r="P7" s="498"/>
      <c r="Q7" s="54"/>
      <c r="R7" s="54"/>
      <c r="S7" s="54"/>
      <c r="T7" s="54"/>
      <c r="U7" s="54"/>
      <c r="V7" s="54"/>
      <c r="W7" s="54"/>
      <c r="X7" s="54"/>
      <c r="Y7" s="54"/>
      <c r="Z7" s="55"/>
      <c r="AA7" s="54"/>
      <c r="AB7" s="54"/>
      <c r="AC7" s="60"/>
      <c r="AD7" s="61"/>
    </row>
    <row r="8" spans="1:30" ht="15.75" customHeight="1">
      <c r="A8" s="501"/>
      <c r="B8" s="502"/>
      <c r="C8" s="675"/>
      <c r="D8" s="501"/>
      <c r="E8" s="518"/>
      <c r="F8" s="518"/>
      <c r="G8" s="518"/>
      <c r="H8" s="502"/>
      <c r="I8" s="522"/>
      <c r="J8" s="523"/>
      <c r="K8" s="501"/>
      <c r="L8" s="518"/>
      <c r="M8" s="682" t="s">
        <v>12</v>
      </c>
      <c r="N8" s="683"/>
      <c r="O8" s="684"/>
      <c r="P8" s="685"/>
      <c r="Q8" s="54"/>
      <c r="R8" s="54"/>
      <c r="S8" s="54"/>
      <c r="T8" s="54"/>
      <c r="U8" s="54"/>
      <c r="V8" s="54"/>
      <c r="W8" s="54"/>
      <c r="X8" s="54"/>
      <c r="Y8" s="54"/>
      <c r="Z8" s="55"/>
      <c r="AA8" s="54"/>
      <c r="AB8" s="54"/>
      <c r="AC8" s="60"/>
      <c r="AD8" s="61"/>
    </row>
    <row r="9" spans="1:30" ht="15.75" customHeight="1" thickBot="1">
      <c r="A9" s="503"/>
      <c r="B9" s="504"/>
      <c r="C9" s="676"/>
      <c r="D9" s="503"/>
      <c r="E9" s="519"/>
      <c r="F9" s="519"/>
      <c r="G9" s="519"/>
      <c r="H9" s="504"/>
      <c r="I9" s="524"/>
      <c r="J9" s="525"/>
      <c r="K9" s="503"/>
      <c r="L9" s="519"/>
      <c r="M9" s="686" t="s">
        <v>13</v>
      </c>
      <c r="N9" s="687"/>
      <c r="O9" s="680" t="s">
        <v>14</v>
      </c>
      <c r="P9" s="681"/>
      <c r="Q9" s="54"/>
      <c r="R9" s="54"/>
      <c r="S9" s="54"/>
      <c r="T9" s="54"/>
      <c r="U9" s="54"/>
      <c r="V9" s="54"/>
      <c r="W9" s="54"/>
      <c r="X9" s="54"/>
      <c r="Y9" s="54"/>
      <c r="Z9" s="55"/>
      <c r="AA9" s="54"/>
      <c r="AB9" s="54"/>
      <c r="AC9" s="60"/>
      <c r="AD9" s="61"/>
    </row>
    <row r="10" spans="1:30" ht="15" customHeight="1" thickBot="1">
      <c r="A10" s="163"/>
      <c r="B10" s="164"/>
      <c r="C10" s="164"/>
      <c r="D10" s="65"/>
      <c r="E10" s="65"/>
      <c r="F10" s="65"/>
      <c r="G10" s="65"/>
      <c r="H10" s="65"/>
      <c r="I10" s="160"/>
      <c r="J10" s="160"/>
      <c r="K10" s="65"/>
      <c r="L10" s="65"/>
      <c r="M10" s="161"/>
      <c r="N10" s="161"/>
      <c r="O10" s="162"/>
      <c r="P10" s="162"/>
      <c r="Q10" s="164"/>
      <c r="R10" s="164"/>
      <c r="S10" s="164"/>
      <c r="T10" s="164"/>
      <c r="U10" s="164"/>
      <c r="V10" s="164"/>
      <c r="W10" s="164"/>
      <c r="X10" s="164"/>
      <c r="Y10" s="164"/>
      <c r="Z10" s="165"/>
      <c r="AA10" s="164"/>
      <c r="AB10" s="164"/>
      <c r="AC10" s="166"/>
      <c r="AD10" s="167"/>
    </row>
    <row r="11" spans="1:30" ht="15" customHeight="1">
      <c r="A11" s="499" t="s">
        <v>15</v>
      </c>
      <c r="B11" s="500"/>
      <c r="C11" s="505" t="s">
        <v>16</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30" ht="15" customHeight="1">
      <c r="A12" s="501"/>
      <c r="B12" s="502"/>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30" ht="15" customHeight="1" thickBot="1">
      <c r="A13" s="503"/>
      <c r="B13" s="504"/>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450" t="s">
        <v>17</v>
      </c>
      <c r="B15" s="451"/>
      <c r="C15" s="459" t="s">
        <v>18</v>
      </c>
      <c r="D15" s="460"/>
      <c r="E15" s="460"/>
      <c r="F15" s="460"/>
      <c r="G15" s="460"/>
      <c r="H15" s="460"/>
      <c r="I15" s="460"/>
      <c r="J15" s="460"/>
      <c r="K15" s="461"/>
      <c r="L15" s="435" t="s">
        <v>19</v>
      </c>
      <c r="M15" s="436"/>
      <c r="N15" s="436"/>
      <c r="O15" s="436"/>
      <c r="P15" s="436"/>
      <c r="Q15" s="437"/>
      <c r="R15" s="462" t="s">
        <v>20</v>
      </c>
      <c r="S15" s="463"/>
      <c r="T15" s="463"/>
      <c r="U15" s="463"/>
      <c r="V15" s="463"/>
      <c r="W15" s="463"/>
      <c r="X15" s="464"/>
      <c r="Y15" s="435" t="s">
        <v>21</v>
      </c>
      <c r="Z15" s="437"/>
      <c r="AA15" s="446" t="s">
        <v>22</v>
      </c>
      <c r="AB15" s="447"/>
      <c r="AC15" s="447"/>
      <c r="AD15" s="448"/>
    </row>
    <row r="16" spans="1:30" ht="9" customHeight="1" thickBot="1">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row>
    <row r="17" spans="1:41" s="76" customFormat="1" ht="37.5" customHeight="1" thickBot="1">
      <c r="A17" s="450" t="s">
        <v>23</v>
      </c>
      <c r="B17" s="451"/>
      <c r="C17" s="452" t="s">
        <v>107</v>
      </c>
      <c r="D17" s="453"/>
      <c r="E17" s="453"/>
      <c r="F17" s="453"/>
      <c r="G17" s="453"/>
      <c r="H17" s="453"/>
      <c r="I17" s="453"/>
      <c r="J17" s="453"/>
      <c r="K17" s="453"/>
      <c r="L17" s="453"/>
      <c r="M17" s="453"/>
      <c r="N17" s="453"/>
      <c r="O17" s="453"/>
      <c r="P17" s="453"/>
      <c r="Q17" s="454"/>
      <c r="R17" s="435" t="s">
        <v>25</v>
      </c>
      <c r="S17" s="436"/>
      <c r="T17" s="436"/>
      <c r="U17" s="436"/>
      <c r="V17" s="437"/>
      <c r="W17" s="455">
        <v>19</v>
      </c>
      <c r="X17" s="456"/>
      <c r="Y17" s="436" t="s">
        <v>26</v>
      </c>
      <c r="Z17" s="436"/>
      <c r="AA17" s="436"/>
      <c r="AB17" s="437"/>
      <c r="AC17" s="457">
        <v>0.25</v>
      </c>
      <c r="AD17" s="458"/>
    </row>
    <row r="18" spans="1:41"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c r="A19" s="435" t="s">
        <v>27</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7"/>
      <c r="AE19" s="83"/>
      <c r="AF19" s="83"/>
    </row>
    <row r="20" spans="1:41" ht="32.25" customHeight="1" thickBot="1">
      <c r="A20" s="82"/>
      <c r="B20" s="60"/>
      <c r="C20" s="438" t="s">
        <v>28</v>
      </c>
      <c r="D20" s="439"/>
      <c r="E20" s="439"/>
      <c r="F20" s="439"/>
      <c r="G20" s="439"/>
      <c r="H20" s="439"/>
      <c r="I20" s="439"/>
      <c r="J20" s="439"/>
      <c r="K20" s="439"/>
      <c r="L20" s="439"/>
      <c r="M20" s="439"/>
      <c r="N20" s="439"/>
      <c r="O20" s="439"/>
      <c r="P20" s="440"/>
      <c r="Q20" s="441" t="s">
        <v>29</v>
      </c>
      <c r="R20" s="442"/>
      <c r="S20" s="442"/>
      <c r="T20" s="442"/>
      <c r="U20" s="442"/>
      <c r="V20" s="442"/>
      <c r="W20" s="442"/>
      <c r="X20" s="442"/>
      <c r="Y20" s="442"/>
      <c r="Z20" s="442"/>
      <c r="AA20" s="442"/>
      <c r="AB20" s="442"/>
      <c r="AC20" s="442"/>
      <c r="AD20" s="443"/>
      <c r="AE20" s="83"/>
      <c r="AF20" s="83"/>
    </row>
    <row r="21" spans="1:41" ht="32.25" customHeight="1" thickBot="1">
      <c r="A21" s="59"/>
      <c r="B21" s="54"/>
      <c r="C21" s="152" t="s">
        <v>30</v>
      </c>
      <c r="D21" s="153" t="s">
        <v>31</v>
      </c>
      <c r="E21" s="153" t="s">
        <v>32</v>
      </c>
      <c r="F21" s="153" t="s">
        <v>33</v>
      </c>
      <c r="G21" s="153" t="s">
        <v>34</v>
      </c>
      <c r="H21" s="153" t="s">
        <v>35</v>
      </c>
      <c r="I21" s="153" t="s">
        <v>36</v>
      </c>
      <c r="J21" s="153" t="s">
        <v>37</v>
      </c>
      <c r="K21" s="153" t="s">
        <v>38</v>
      </c>
      <c r="L21" s="153" t="s">
        <v>8</v>
      </c>
      <c r="M21" s="153" t="s">
        <v>39</v>
      </c>
      <c r="N21" s="153" t="s">
        <v>40</v>
      </c>
      <c r="O21" s="153" t="s">
        <v>41</v>
      </c>
      <c r="P21" s="154" t="s">
        <v>42</v>
      </c>
      <c r="Q21" s="152" t="s">
        <v>30</v>
      </c>
      <c r="R21" s="153" t="s">
        <v>31</v>
      </c>
      <c r="S21" s="153" t="s">
        <v>32</v>
      </c>
      <c r="T21" s="153" t="s">
        <v>33</v>
      </c>
      <c r="U21" s="153" t="s">
        <v>34</v>
      </c>
      <c r="V21" s="153" t="s">
        <v>35</v>
      </c>
      <c r="W21" s="153" t="s">
        <v>36</v>
      </c>
      <c r="X21" s="153" t="s">
        <v>37</v>
      </c>
      <c r="Y21" s="153" t="s">
        <v>38</v>
      </c>
      <c r="Z21" s="153" t="s">
        <v>8</v>
      </c>
      <c r="AA21" s="153" t="s">
        <v>39</v>
      </c>
      <c r="AB21" s="153" t="s">
        <v>40</v>
      </c>
      <c r="AC21" s="153" t="s">
        <v>41</v>
      </c>
      <c r="AD21" s="154" t="s">
        <v>42</v>
      </c>
      <c r="AE21" s="3"/>
      <c r="AF21" s="3"/>
    </row>
    <row r="22" spans="1:41" ht="32.25" customHeight="1">
      <c r="A22" s="396" t="s">
        <v>43</v>
      </c>
      <c r="B22" s="547"/>
      <c r="C22" s="174"/>
      <c r="D22" s="172"/>
      <c r="E22" s="172"/>
      <c r="F22" s="172"/>
      <c r="G22" s="172"/>
      <c r="H22" s="172"/>
      <c r="I22" s="172"/>
      <c r="J22" s="172"/>
      <c r="K22" s="172"/>
      <c r="L22" s="172"/>
      <c r="M22" s="172"/>
      <c r="N22" s="172"/>
      <c r="O22" s="172">
        <f>SUM(C22:N22)</f>
        <v>0</v>
      </c>
      <c r="P22" s="175"/>
      <c r="Q22" s="329">
        <v>122360000</v>
      </c>
      <c r="R22" s="325"/>
      <c r="S22" s="325"/>
      <c r="T22" s="325"/>
      <c r="U22" s="325"/>
      <c r="V22" s="325"/>
      <c r="W22" s="325"/>
      <c r="X22" s="325"/>
      <c r="Y22" s="325"/>
      <c r="Z22" s="325"/>
      <c r="AA22" s="326">
        <v>9660000</v>
      </c>
      <c r="AB22" s="330"/>
      <c r="AC22" s="328">
        <v>132020000</v>
      </c>
      <c r="AD22" s="179"/>
      <c r="AE22" s="3"/>
      <c r="AF22" s="3"/>
    </row>
    <row r="23" spans="1:41" ht="32.25" customHeight="1">
      <c r="A23" s="397" t="s">
        <v>44</v>
      </c>
      <c r="B23" s="425"/>
      <c r="C23" s="169"/>
      <c r="D23" s="168"/>
      <c r="E23" s="168"/>
      <c r="F23" s="168"/>
      <c r="G23" s="168"/>
      <c r="H23" s="168"/>
      <c r="I23" s="168"/>
      <c r="J23" s="168"/>
      <c r="K23" s="168"/>
      <c r="L23" s="168"/>
      <c r="M23" s="168"/>
      <c r="N23" s="168"/>
      <c r="O23" s="168">
        <f>SUM(C23:N23)</f>
        <v>0</v>
      </c>
      <c r="P23" s="187" t="str">
        <f>IFERROR(O23/(SUMIF(C23:N23,"&gt;0",C22:N22))," ")</f>
        <v xml:space="preserve"> </v>
      </c>
      <c r="Q23" s="174">
        <v>122360000</v>
      </c>
      <c r="R23" s="210"/>
      <c r="S23" s="210"/>
      <c r="T23" s="210"/>
      <c r="U23" s="210"/>
      <c r="V23" s="210"/>
      <c r="W23" s="210"/>
      <c r="X23" s="210"/>
      <c r="Y23" s="174">
        <v>9660000</v>
      </c>
      <c r="Z23" s="210"/>
      <c r="AA23" s="210"/>
      <c r="AB23" s="210"/>
      <c r="AC23" s="211">
        <f>SUM(Q23:AB23)</f>
        <v>132020000</v>
      </c>
      <c r="AD23" s="177">
        <f>IFERROR(AC23/(SUMIF(Q23:AB23,"&gt;0",Q22:AB22))," ")</f>
        <v>1.0789473684210527</v>
      </c>
      <c r="AE23" s="3"/>
      <c r="AF23" s="3"/>
    </row>
    <row r="24" spans="1:41" ht="32.25" customHeight="1">
      <c r="A24" s="397" t="s">
        <v>45</v>
      </c>
      <c r="B24" s="425"/>
      <c r="C24" s="169"/>
      <c r="D24" s="168"/>
      <c r="E24" s="168"/>
      <c r="F24" s="168"/>
      <c r="G24" s="168"/>
      <c r="H24" s="168"/>
      <c r="I24" s="168"/>
      <c r="J24" s="168"/>
      <c r="K24" s="168"/>
      <c r="L24" s="168"/>
      <c r="M24" s="168"/>
      <c r="N24" s="168"/>
      <c r="O24" s="168">
        <f>SUM(C24:N24)</f>
        <v>0</v>
      </c>
      <c r="P24" s="173"/>
      <c r="Q24" s="169"/>
      <c r="R24" s="326">
        <v>1073333</v>
      </c>
      <c r="S24" s="326">
        <v>12880000</v>
      </c>
      <c r="T24" s="326">
        <v>12880000</v>
      </c>
      <c r="U24" s="326">
        <v>12880000</v>
      </c>
      <c r="V24" s="326">
        <v>12880000</v>
      </c>
      <c r="W24" s="326">
        <v>12880000</v>
      </c>
      <c r="X24" s="326">
        <v>12880000</v>
      </c>
      <c r="Y24" s="326">
        <v>12880000</v>
      </c>
      <c r="Z24" s="326">
        <v>12880000</v>
      </c>
      <c r="AA24" s="326">
        <v>12880000</v>
      </c>
      <c r="AB24" s="328">
        <v>15026667</v>
      </c>
      <c r="AC24" s="326">
        <v>132020000</v>
      </c>
      <c r="AD24" s="177"/>
      <c r="AE24" s="3"/>
      <c r="AF24" s="3"/>
    </row>
    <row r="25" spans="1:41" ht="32.25" customHeight="1" thickBot="1">
      <c r="A25" s="549" t="s">
        <v>46</v>
      </c>
      <c r="B25" s="550"/>
      <c r="C25" s="170"/>
      <c r="D25" s="171"/>
      <c r="E25" s="171"/>
      <c r="F25" s="171"/>
      <c r="G25" s="171"/>
      <c r="H25" s="171"/>
      <c r="I25" s="171"/>
      <c r="J25" s="171"/>
      <c r="K25" s="171"/>
      <c r="L25" s="171"/>
      <c r="M25" s="171"/>
      <c r="N25" s="171"/>
      <c r="O25" s="171">
        <f>SUM(C25:N25)</f>
        <v>0</v>
      </c>
      <c r="P25" s="176" t="str">
        <f>IFERROR(O25/(SUMIF(C25:N25,"&gt;0",C24:N24))," ")</f>
        <v xml:space="preserve"> </v>
      </c>
      <c r="Q25" s="170"/>
      <c r="R25" s="171">
        <v>858667</v>
      </c>
      <c r="S25" s="171">
        <v>12880000</v>
      </c>
      <c r="T25" s="267">
        <v>12880000</v>
      </c>
      <c r="U25" s="171">
        <v>12880000</v>
      </c>
      <c r="V25" s="171">
        <v>12880000</v>
      </c>
      <c r="W25" s="171">
        <v>12880000</v>
      </c>
      <c r="X25" s="171">
        <v>12880000</v>
      </c>
      <c r="Y25" s="171">
        <v>12880000</v>
      </c>
      <c r="Z25" s="171">
        <v>12880000</v>
      </c>
      <c r="AA25" s="171"/>
      <c r="AB25" s="171"/>
      <c r="AC25" s="171">
        <f>SUM(Q25:AB25)</f>
        <v>103898667</v>
      </c>
      <c r="AD25" s="178">
        <f>IFERROR(AC25/(SUMIF(Q25:AB25,"&gt;0",Q24:AB24))," ")</f>
        <v>0.9979381507265741</v>
      </c>
      <c r="AE25" s="3"/>
      <c r="AF25" s="3"/>
    </row>
    <row r="26" spans="1:41" ht="32.25"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7"/>
    </row>
    <row r="27" spans="1:41" ht="33.950000000000003" customHeight="1">
      <c r="A27" s="417" t="s">
        <v>48</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1" ht="15" customHeight="1">
      <c r="A28" s="421" t="s">
        <v>49</v>
      </c>
      <c r="B28" s="423" t="s">
        <v>50</v>
      </c>
      <c r="C28" s="424"/>
      <c r="D28" s="425" t="s">
        <v>51</v>
      </c>
      <c r="E28" s="426"/>
      <c r="F28" s="426"/>
      <c r="G28" s="426"/>
      <c r="H28" s="426"/>
      <c r="I28" s="426"/>
      <c r="J28" s="426"/>
      <c r="K28" s="426"/>
      <c r="L28" s="426"/>
      <c r="M28" s="426"/>
      <c r="N28" s="426"/>
      <c r="O28" s="427"/>
      <c r="P28" s="363" t="s">
        <v>41</v>
      </c>
      <c r="Q28" s="363" t="s">
        <v>52</v>
      </c>
      <c r="R28" s="363"/>
      <c r="S28" s="363"/>
      <c r="T28" s="363"/>
      <c r="U28" s="363"/>
      <c r="V28" s="363"/>
      <c r="W28" s="363"/>
      <c r="X28" s="363"/>
      <c r="Y28" s="363"/>
      <c r="Z28" s="363"/>
      <c r="AA28" s="363"/>
      <c r="AB28" s="363"/>
      <c r="AC28" s="363"/>
      <c r="AD28" s="413"/>
    </row>
    <row r="29" spans="1:41" ht="27" customHeight="1">
      <c r="A29" s="422"/>
      <c r="B29" s="375"/>
      <c r="C29" s="414"/>
      <c r="D29" s="88" t="s">
        <v>30</v>
      </c>
      <c r="E29" s="88" t="s">
        <v>31</v>
      </c>
      <c r="F29" s="88" t="s">
        <v>32</v>
      </c>
      <c r="G29" s="88" t="s">
        <v>33</v>
      </c>
      <c r="H29" s="88" t="s">
        <v>34</v>
      </c>
      <c r="I29" s="88" t="s">
        <v>35</v>
      </c>
      <c r="J29" s="88" t="s">
        <v>36</v>
      </c>
      <c r="K29" s="88" t="s">
        <v>37</v>
      </c>
      <c r="L29" s="88" t="s">
        <v>38</v>
      </c>
      <c r="M29" s="88" t="s">
        <v>8</v>
      </c>
      <c r="N29" s="88" t="s">
        <v>39</v>
      </c>
      <c r="O29" s="88" t="s">
        <v>40</v>
      </c>
      <c r="P29" s="427"/>
      <c r="Q29" s="363"/>
      <c r="R29" s="363"/>
      <c r="S29" s="363"/>
      <c r="T29" s="363"/>
      <c r="U29" s="363"/>
      <c r="V29" s="363"/>
      <c r="W29" s="363"/>
      <c r="X29" s="363"/>
      <c r="Y29" s="363"/>
      <c r="Z29" s="363"/>
      <c r="AA29" s="363"/>
      <c r="AB29" s="363"/>
      <c r="AC29" s="363"/>
      <c r="AD29" s="413"/>
    </row>
    <row r="30" spans="1:41" ht="42" customHeight="1" thickBot="1">
      <c r="A30" s="85"/>
      <c r="B30" s="428"/>
      <c r="C30" s="429"/>
      <c r="D30" s="89"/>
      <c r="E30" s="89"/>
      <c r="F30" s="89">
        <v>19</v>
      </c>
      <c r="G30" s="89"/>
      <c r="H30" s="89"/>
      <c r="I30" s="89">
        <v>19</v>
      </c>
      <c r="J30" s="89"/>
      <c r="K30" s="89"/>
      <c r="L30" s="89">
        <v>19</v>
      </c>
      <c r="M30" s="89"/>
      <c r="N30" s="89">
        <v>19</v>
      </c>
      <c r="O30" s="89"/>
      <c r="P30" s="86">
        <v>19</v>
      </c>
      <c r="Q30" s="430"/>
      <c r="R30" s="430"/>
      <c r="S30" s="430"/>
      <c r="T30" s="430"/>
      <c r="U30" s="430"/>
      <c r="V30" s="430"/>
      <c r="W30" s="430"/>
      <c r="X30" s="430"/>
      <c r="Y30" s="430"/>
      <c r="Z30" s="430"/>
      <c r="AA30" s="430"/>
      <c r="AB30" s="430"/>
      <c r="AC30" s="430"/>
      <c r="AD30" s="431"/>
    </row>
    <row r="31" spans="1:41" ht="45" customHeight="1">
      <c r="A31" s="432" t="s">
        <v>53</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1" ht="23.25" customHeight="1">
      <c r="A32" s="397" t="s">
        <v>54</v>
      </c>
      <c r="B32" s="363" t="s">
        <v>55</v>
      </c>
      <c r="C32" s="363" t="s">
        <v>50</v>
      </c>
      <c r="D32" s="363" t="s">
        <v>56</v>
      </c>
      <c r="E32" s="363"/>
      <c r="F32" s="363"/>
      <c r="G32" s="363"/>
      <c r="H32" s="363"/>
      <c r="I32" s="363"/>
      <c r="J32" s="363"/>
      <c r="K32" s="363"/>
      <c r="L32" s="363"/>
      <c r="M32" s="363"/>
      <c r="N32" s="363"/>
      <c r="O32" s="363"/>
      <c r="P32" s="363"/>
      <c r="Q32" s="363" t="s">
        <v>57</v>
      </c>
      <c r="R32" s="363"/>
      <c r="S32" s="363"/>
      <c r="T32" s="363"/>
      <c r="U32" s="363"/>
      <c r="V32" s="363"/>
      <c r="W32" s="363"/>
      <c r="X32" s="363"/>
      <c r="Y32" s="363"/>
      <c r="Z32" s="363"/>
      <c r="AA32" s="363"/>
      <c r="AB32" s="363"/>
      <c r="AC32" s="363"/>
      <c r="AD32" s="413"/>
      <c r="AG32" s="87"/>
      <c r="AH32" s="87"/>
      <c r="AI32" s="87"/>
      <c r="AJ32" s="87"/>
      <c r="AK32" s="87"/>
      <c r="AL32" s="87"/>
      <c r="AM32" s="87"/>
      <c r="AN32" s="87"/>
      <c r="AO32" s="87"/>
    </row>
    <row r="33" spans="1:41" ht="23.25" customHeight="1">
      <c r="A33" s="397"/>
      <c r="B33" s="363"/>
      <c r="C33" s="364"/>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75" t="s">
        <v>58</v>
      </c>
      <c r="R33" s="376"/>
      <c r="S33" s="376"/>
      <c r="T33" s="376"/>
      <c r="U33" s="376"/>
      <c r="V33" s="414"/>
      <c r="W33" s="375" t="s">
        <v>59</v>
      </c>
      <c r="X33" s="376"/>
      <c r="Y33" s="376"/>
      <c r="Z33" s="414"/>
      <c r="AA33" s="375" t="s">
        <v>60</v>
      </c>
      <c r="AB33" s="376"/>
      <c r="AC33" s="376"/>
      <c r="AD33" s="377"/>
      <c r="AG33" s="87"/>
      <c r="AH33" s="87"/>
      <c r="AI33" s="87"/>
      <c r="AJ33" s="87"/>
      <c r="AK33" s="87"/>
      <c r="AL33" s="87"/>
      <c r="AM33" s="87"/>
      <c r="AN33" s="87"/>
      <c r="AO33" s="87"/>
    </row>
    <row r="34" spans="1:41" ht="104.1" customHeight="1" thickBot="1">
      <c r="A34" s="407" t="s">
        <v>107</v>
      </c>
      <c r="B34" s="188">
        <v>0.2</v>
      </c>
      <c r="C34" s="212">
        <v>19</v>
      </c>
      <c r="D34" s="89">
        <v>0</v>
      </c>
      <c r="E34" s="220"/>
      <c r="F34" s="221">
        <v>19</v>
      </c>
      <c r="G34" s="221"/>
      <c r="H34" s="221"/>
      <c r="I34" s="221">
        <v>19</v>
      </c>
      <c r="J34" s="221"/>
      <c r="K34" s="221"/>
      <c r="L34" s="221">
        <v>19</v>
      </c>
      <c r="M34" s="221"/>
      <c r="N34" s="221">
        <v>19</v>
      </c>
      <c r="O34" s="89"/>
      <c r="P34" s="221">
        <v>19</v>
      </c>
      <c r="Q34" s="535" t="s">
        <v>563</v>
      </c>
      <c r="R34" s="536"/>
      <c r="S34" s="536"/>
      <c r="T34" s="536"/>
      <c r="U34" s="536"/>
      <c r="V34" s="537"/>
      <c r="W34" s="662"/>
      <c r="X34" s="663"/>
      <c r="Y34" s="663"/>
      <c r="Z34" s="664"/>
      <c r="AA34" s="668" t="s">
        <v>108</v>
      </c>
      <c r="AB34" s="669"/>
      <c r="AC34" s="669"/>
      <c r="AD34" s="670"/>
      <c r="AG34" s="87"/>
      <c r="AH34" s="87"/>
      <c r="AI34" s="87"/>
      <c r="AJ34" s="87"/>
      <c r="AK34" s="87"/>
      <c r="AL34" s="87"/>
      <c r="AM34" s="87"/>
      <c r="AN34" s="87"/>
      <c r="AO34" s="87"/>
    </row>
    <row r="35" spans="1:41" ht="159.75" customHeight="1" thickBot="1">
      <c r="A35" s="408"/>
      <c r="B35" s="188">
        <f>AA18</f>
        <v>0</v>
      </c>
      <c r="C35" s="91" t="s">
        <v>63</v>
      </c>
      <c r="D35" s="222">
        <v>0</v>
      </c>
      <c r="E35" s="218">
        <v>1</v>
      </c>
      <c r="F35" s="218">
        <v>11</v>
      </c>
      <c r="G35" s="218">
        <v>11</v>
      </c>
      <c r="H35" s="218">
        <v>9</v>
      </c>
      <c r="I35" s="218">
        <v>16</v>
      </c>
      <c r="J35" s="218">
        <v>9</v>
      </c>
      <c r="K35" s="218">
        <v>13</v>
      </c>
      <c r="L35" s="218">
        <v>12</v>
      </c>
      <c r="M35" s="345">
        <v>9</v>
      </c>
      <c r="N35" s="93"/>
      <c r="O35" s="93"/>
      <c r="P35" s="209">
        <v>19</v>
      </c>
      <c r="Q35" s="538"/>
      <c r="R35" s="539"/>
      <c r="S35" s="539"/>
      <c r="T35" s="539"/>
      <c r="U35" s="539"/>
      <c r="V35" s="540"/>
      <c r="W35" s="665"/>
      <c r="X35" s="666"/>
      <c r="Y35" s="666"/>
      <c r="Z35" s="667"/>
      <c r="AA35" s="671"/>
      <c r="AB35" s="672"/>
      <c r="AC35" s="672"/>
      <c r="AD35" s="673"/>
      <c r="AE35" s="49"/>
      <c r="AG35" s="87"/>
      <c r="AH35" s="87"/>
      <c r="AI35" s="87"/>
      <c r="AJ35" s="87"/>
      <c r="AK35" s="87"/>
      <c r="AL35" s="87"/>
      <c r="AM35" s="87"/>
      <c r="AN35" s="87"/>
      <c r="AO35" s="87"/>
    </row>
    <row r="36" spans="1:41" ht="26.25" customHeight="1">
      <c r="A36" s="396" t="s">
        <v>64</v>
      </c>
      <c r="B36" s="398" t="s">
        <v>65</v>
      </c>
      <c r="C36" s="400" t="s">
        <v>66</v>
      </c>
      <c r="D36" s="400"/>
      <c r="E36" s="400"/>
      <c r="F36" s="400"/>
      <c r="G36" s="400"/>
      <c r="H36" s="400"/>
      <c r="I36" s="400"/>
      <c r="J36" s="400"/>
      <c r="K36" s="400"/>
      <c r="L36" s="400"/>
      <c r="M36" s="400"/>
      <c r="N36" s="400"/>
      <c r="O36" s="400"/>
      <c r="P36" s="400"/>
      <c r="Q36" s="401" t="s">
        <v>67</v>
      </c>
      <c r="R36" s="402"/>
      <c r="S36" s="402"/>
      <c r="T36" s="402"/>
      <c r="U36" s="402"/>
      <c r="V36" s="402"/>
      <c r="W36" s="402"/>
      <c r="X36" s="402"/>
      <c r="Y36" s="402"/>
      <c r="Z36" s="402"/>
      <c r="AA36" s="402"/>
      <c r="AB36" s="402"/>
      <c r="AC36" s="402"/>
      <c r="AD36" s="403"/>
      <c r="AG36" s="87"/>
      <c r="AH36" s="87"/>
      <c r="AI36" s="87"/>
      <c r="AJ36" s="87"/>
      <c r="AK36" s="87"/>
      <c r="AL36" s="87"/>
      <c r="AM36" s="87"/>
      <c r="AN36" s="87"/>
      <c r="AO36" s="87"/>
    </row>
    <row r="37" spans="1:41" ht="58.5" customHeight="1">
      <c r="A37" s="397"/>
      <c r="B37" s="399"/>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404" t="s">
        <v>82</v>
      </c>
      <c r="R37" s="405"/>
      <c r="S37" s="405"/>
      <c r="T37" s="405"/>
      <c r="U37" s="405"/>
      <c r="V37" s="405"/>
      <c r="W37" s="405"/>
      <c r="X37" s="405"/>
      <c r="Y37" s="405"/>
      <c r="Z37" s="405"/>
      <c r="AA37" s="405"/>
      <c r="AB37" s="405"/>
      <c r="AC37" s="405"/>
      <c r="AD37" s="406"/>
      <c r="AG37" s="94"/>
      <c r="AH37" s="94"/>
      <c r="AI37" s="94"/>
      <c r="AJ37" s="94"/>
      <c r="AK37" s="94"/>
      <c r="AL37" s="94"/>
      <c r="AM37" s="94"/>
      <c r="AN37" s="94"/>
      <c r="AO37" s="94"/>
    </row>
    <row r="38" spans="1:41" ht="56.25" customHeight="1">
      <c r="A38" s="655" t="s">
        <v>109</v>
      </c>
      <c r="B38" s="367" t="s">
        <v>110</v>
      </c>
      <c r="C38" s="189" t="s">
        <v>84</v>
      </c>
      <c r="D38" s="190">
        <v>0</v>
      </c>
      <c r="E38" s="190">
        <v>0.1</v>
      </c>
      <c r="F38" s="190">
        <v>0.11</v>
      </c>
      <c r="G38" s="190">
        <v>0.09</v>
      </c>
      <c r="H38" s="190">
        <v>0.11</v>
      </c>
      <c r="I38" s="190">
        <v>0.11</v>
      </c>
      <c r="J38" s="190">
        <v>0.11</v>
      </c>
      <c r="K38" s="190">
        <v>0.11</v>
      </c>
      <c r="L38" s="190">
        <v>0.11</v>
      </c>
      <c r="M38" s="190">
        <v>0.11</v>
      </c>
      <c r="N38" s="190">
        <v>0.04</v>
      </c>
      <c r="O38" s="190"/>
      <c r="P38" s="191">
        <f>SUM(D38:O38)</f>
        <v>1</v>
      </c>
      <c r="Q38" s="656" t="s">
        <v>111</v>
      </c>
      <c r="R38" s="657"/>
      <c r="S38" s="657"/>
      <c r="T38" s="657"/>
      <c r="U38" s="657"/>
      <c r="V38" s="657"/>
      <c r="W38" s="657"/>
      <c r="X38" s="657"/>
      <c r="Y38" s="657"/>
      <c r="Z38" s="657"/>
      <c r="AA38" s="657"/>
      <c r="AB38" s="657"/>
      <c r="AC38" s="657"/>
      <c r="AD38" s="658"/>
      <c r="AE38" s="97"/>
      <c r="AG38" s="98"/>
      <c r="AH38" s="98"/>
      <c r="AI38" s="98"/>
      <c r="AJ38" s="98"/>
      <c r="AK38" s="98"/>
      <c r="AL38" s="98"/>
      <c r="AM38" s="98"/>
      <c r="AN38" s="98"/>
      <c r="AO38" s="98"/>
    </row>
    <row r="39" spans="1:41" ht="91.5" customHeight="1">
      <c r="A39" s="655"/>
      <c r="B39" s="368"/>
      <c r="C39" s="192" t="s">
        <v>63</v>
      </c>
      <c r="D39" s="1"/>
      <c r="E39" s="1">
        <v>0.1</v>
      </c>
      <c r="F39" s="1">
        <v>0.11</v>
      </c>
      <c r="G39" s="1">
        <v>0.09</v>
      </c>
      <c r="H39" s="1">
        <v>0.11</v>
      </c>
      <c r="I39" s="1">
        <v>0.11</v>
      </c>
      <c r="J39" s="1">
        <v>0.11</v>
      </c>
      <c r="K39" s="1">
        <v>0.11</v>
      </c>
      <c r="L39" s="1">
        <v>0.11</v>
      </c>
      <c r="M39" s="1">
        <v>0.11</v>
      </c>
      <c r="N39" s="193"/>
      <c r="O39" s="194"/>
      <c r="P39" s="1">
        <f>SUM(D39:O39)</f>
        <v>0.96</v>
      </c>
      <c r="Q39" s="659"/>
      <c r="R39" s="660"/>
      <c r="S39" s="660"/>
      <c r="T39" s="660"/>
      <c r="U39" s="660"/>
      <c r="V39" s="660"/>
      <c r="W39" s="660"/>
      <c r="X39" s="660"/>
      <c r="Y39" s="660"/>
      <c r="Z39" s="660"/>
      <c r="AA39" s="660"/>
      <c r="AB39" s="660"/>
      <c r="AC39" s="660"/>
      <c r="AD39" s="661"/>
      <c r="AE39" s="97"/>
    </row>
    <row r="40" spans="1:41" ht="28.5" customHeight="1">
      <c r="A40" s="655" t="s">
        <v>112</v>
      </c>
      <c r="B40" s="367" t="s">
        <v>110</v>
      </c>
      <c r="C40" s="190">
        <v>0</v>
      </c>
      <c r="D40" s="190">
        <v>0</v>
      </c>
      <c r="E40" s="190">
        <v>0.1</v>
      </c>
      <c r="F40" s="190">
        <v>0.1</v>
      </c>
      <c r="G40" s="190">
        <v>0.1</v>
      </c>
      <c r="H40" s="190">
        <v>0.1</v>
      </c>
      <c r="I40" s="190">
        <v>0.1</v>
      </c>
      <c r="J40" s="190">
        <v>0.1</v>
      </c>
      <c r="K40" s="190">
        <v>0.1</v>
      </c>
      <c r="L40" s="190">
        <v>0.1</v>
      </c>
      <c r="M40" s="190">
        <v>0.1</v>
      </c>
      <c r="N40" s="190">
        <v>0.1</v>
      </c>
      <c r="O40" s="103"/>
      <c r="P40" s="191">
        <f>SUM(D40:O40)</f>
        <v>0.99999999999999989</v>
      </c>
      <c r="Q40" s="528" t="s">
        <v>113</v>
      </c>
      <c r="R40" s="528"/>
      <c r="S40" s="528"/>
      <c r="T40" s="528"/>
      <c r="U40" s="528"/>
      <c r="V40" s="528"/>
      <c r="W40" s="528"/>
      <c r="X40" s="528"/>
      <c r="Y40" s="528"/>
      <c r="Z40" s="528"/>
      <c r="AA40" s="528"/>
      <c r="AB40" s="528"/>
      <c r="AC40" s="528"/>
      <c r="AD40" s="528"/>
      <c r="AE40" s="97"/>
    </row>
    <row r="41" spans="1:41" ht="63.75" customHeight="1">
      <c r="A41" s="655"/>
      <c r="B41" s="368"/>
      <c r="C41" s="192" t="s">
        <v>63</v>
      </c>
      <c r="D41" s="100"/>
      <c r="E41" s="100">
        <v>0.1</v>
      </c>
      <c r="F41" s="100">
        <v>0.1</v>
      </c>
      <c r="G41" s="100">
        <v>0.1</v>
      </c>
      <c r="H41" s="100">
        <v>0.08</v>
      </c>
      <c r="I41" s="100">
        <v>0.1</v>
      </c>
      <c r="J41" s="100">
        <v>0.08</v>
      </c>
      <c r="K41" s="100">
        <v>0.1</v>
      </c>
      <c r="L41" s="104">
        <v>0.1</v>
      </c>
      <c r="M41" s="104">
        <v>0.1</v>
      </c>
      <c r="N41" s="104"/>
      <c r="O41" s="104"/>
      <c r="P41" s="1">
        <f>SUM(D41:O41)</f>
        <v>0.86</v>
      </c>
      <c r="Q41" s="528"/>
      <c r="R41" s="528"/>
      <c r="S41" s="528"/>
      <c r="T41" s="528"/>
      <c r="U41" s="528"/>
      <c r="V41" s="528"/>
      <c r="W41" s="528"/>
      <c r="X41" s="528"/>
      <c r="Y41" s="528"/>
      <c r="Z41" s="528"/>
      <c r="AA41" s="528"/>
      <c r="AB41" s="528"/>
      <c r="AC41" s="528"/>
      <c r="AD41" s="528"/>
      <c r="AE41" s="97"/>
    </row>
    <row r="42" spans="1:41">
      <c r="A42" s="50" t="s">
        <v>85</v>
      </c>
    </row>
  </sheetData>
  <mergeCells count="73">
    <mergeCell ref="A1:A4"/>
    <mergeCell ref="B1:AA1"/>
    <mergeCell ref="O9:P9"/>
    <mergeCell ref="M8:N8"/>
    <mergeCell ref="O8:P8"/>
    <mergeCell ref="M9:N9"/>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38:A39"/>
    <mergeCell ref="B38:B39"/>
    <mergeCell ref="Q38:AD39"/>
    <mergeCell ref="A40:A41"/>
    <mergeCell ref="B40:B41"/>
    <mergeCell ref="Q40:AD41"/>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8:AD41 AA34 Q34 W34" xr:uid="{00000000-0002-0000-0300-000002000000}">
      <formula1>2000</formula1>
    </dataValidation>
  </dataValidations>
  <pageMargins left="0.25" right="0.25" top="0.75" bottom="0.75" header="0.3" footer="0.3"/>
  <pageSetup scale="2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V44"/>
  <sheetViews>
    <sheetView showGridLines="0" topLeftCell="L8" zoomScale="80" zoomScaleNormal="80" workbookViewId="0">
      <selection activeCell="Q42" sqref="Q42:AD43"/>
    </sheetView>
  </sheetViews>
  <sheetFormatPr baseColWidth="10" defaultColWidth="10.85546875" defaultRowHeight="1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48" ht="32.25" customHeight="1">
      <c r="A1" s="483"/>
      <c r="B1" s="486" t="s">
        <v>0</v>
      </c>
      <c r="C1" s="487"/>
      <c r="D1" s="487"/>
      <c r="E1" s="487"/>
      <c r="F1" s="487"/>
      <c r="G1" s="487"/>
      <c r="H1" s="487"/>
      <c r="I1" s="487"/>
      <c r="J1" s="487"/>
      <c r="K1" s="487"/>
      <c r="L1" s="487"/>
      <c r="M1" s="487"/>
      <c r="N1" s="487"/>
      <c r="O1" s="487"/>
      <c r="P1" s="487"/>
      <c r="Q1" s="487"/>
      <c r="R1" s="487"/>
      <c r="S1" s="487"/>
      <c r="T1" s="487"/>
      <c r="U1" s="487"/>
      <c r="V1" s="487"/>
      <c r="W1" s="487"/>
      <c r="X1" s="487"/>
      <c r="Y1" s="487"/>
      <c r="Z1" s="487"/>
      <c r="AA1" s="488"/>
      <c r="AB1" s="465" t="s">
        <v>1</v>
      </c>
      <c r="AC1" s="466"/>
      <c r="AD1" s="467"/>
    </row>
    <row r="2" spans="1:48" ht="30.75" customHeight="1">
      <c r="A2" s="484"/>
      <c r="B2" s="468" t="s">
        <v>2</v>
      </c>
      <c r="C2" s="469"/>
      <c r="D2" s="469"/>
      <c r="E2" s="469"/>
      <c r="F2" s="469"/>
      <c r="G2" s="469"/>
      <c r="H2" s="469"/>
      <c r="I2" s="469"/>
      <c r="J2" s="469"/>
      <c r="K2" s="469"/>
      <c r="L2" s="469"/>
      <c r="M2" s="469"/>
      <c r="N2" s="469"/>
      <c r="O2" s="469"/>
      <c r="P2" s="469"/>
      <c r="Q2" s="469"/>
      <c r="R2" s="469"/>
      <c r="S2" s="469"/>
      <c r="T2" s="469"/>
      <c r="U2" s="469"/>
      <c r="V2" s="469"/>
      <c r="W2" s="469"/>
      <c r="X2" s="469"/>
      <c r="Y2" s="469"/>
      <c r="Z2" s="469"/>
      <c r="AA2" s="470"/>
      <c r="AB2" s="471" t="s">
        <v>3</v>
      </c>
      <c r="AC2" s="472"/>
      <c r="AD2" s="473"/>
    </row>
    <row r="3" spans="1:48" ht="24" customHeight="1">
      <c r="A3" s="484"/>
      <c r="B3" s="474" t="s">
        <v>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471" t="s">
        <v>5</v>
      </c>
      <c r="AC3" s="472"/>
      <c r="AD3" s="473"/>
    </row>
    <row r="4" spans="1:48" ht="21.95" customHeight="1" thickBot="1">
      <c r="A4" s="485"/>
      <c r="B4" s="477"/>
      <c r="C4" s="478"/>
      <c r="D4" s="478"/>
      <c r="E4" s="478"/>
      <c r="F4" s="478"/>
      <c r="G4" s="478"/>
      <c r="H4" s="478"/>
      <c r="I4" s="478"/>
      <c r="J4" s="478"/>
      <c r="K4" s="478"/>
      <c r="L4" s="478"/>
      <c r="M4" s="478"/>
      <c r="N4" s="478"/>
      <c r="O4" s="478"/>
      <c r="P4" s="478"/>
      <c r="Q4" s="478"/>
      <c r="R4" s="478"/>
      <c r="S4" s="478"/>
      <c r="T4" s="478"/>
      <c r="U4" s="478"/>
      <c r="V4" s="478"/>
      <c r="W4" s="478"/>
      <c r="X4" s="478"/>
      <c r="Y4" s="478"/>
      <c r="Z4" s="478"/>
      <c r="AA4" s="479"/>
      <c r="AB4" s="480" t="s">
        <v>6</v>
      </c>
      <c r="AC4" s="481"/>
      <c r="AD4" s="482"/>
    </row>
    <row r="5" spans="1:48"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8"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8" ht="15" customHeight="1">
      <c r="A7" s="499" t="s">
        <v>7</v>
      </c>
      <c r="B7" s="500"/>
      <c r="C7" s="692" t="s">
        <v>8</v>
      </c>
      <c r="D7" s="499" t="s">
        <v>9</v>
      </c>
      <c r="E7" s="517"/>
      <c r="F7" s="517"/>
      <c r="G7" s="517"/>
      <c r="H7" s="500"/>
      <c r="I7" s="520">
        <v>44873</v>
      </c>
      <c r="J7" s="521"/>
      <c r="K7" s="499" t="s">
        <v>10</v>
      </c>
      <c r="L7" s="500"/>
      <c r="M7" s="526" t="s">
        <v>11</v>
      </c>
      <c r="N7" s="527"/>
      <c r="O7" s="497"/>
      <c r="P7" s="498"/>
      <c r="Q7" s="54"/>
      <c r="R7" s="54"/>
      <c r="S7" s="54"/>
      <c r="T7" s="54"/>
      <c r="U7" s="54"/>
      <c r="V7" s="54"/>
      <c r="W7" s="54"/>
      <c r="X7" s="54"/>
      <c r="Y7" s="54"/>
      <c r="Z7" s="55"/>
      <c r="AA7" s="54"/>
      <c r="AB7" s="54"/>
      <c r="AC7" s="60"/>
      <c r="AD7" s="61"/>
    </row>
    <row r="8" spans="1:48" ht="15" customHeight="1">
      <c r="A8" s="501"/>
      <c r="B8" s="502"/>
      <c r="C8" s="693"/>
      <c r="D8" s="501"/>
      <c r="E8" s="518"/>
      <c r="F8" s="518"/>
      <c r="G8" s="518"/>
      <c r="H8" s="502"/>
      <c r="I8" s="522"/>
      <c r="J8" s="523"/>
      <c r="K8" s="501"/>
      <c r="L8" s="502"/>
      <c r="M8" s="489" t="s">
        <v>12</v>
      </c>
      <c r="N8" s="490"/>
      <c r="O8" s="491"/>
      <c r="P8" s="492"/>
      <c r="Q8" s="54"/>
      <c r="R8" s="54"/>
      <c r="S8" s="54"/>
      <c r="T8" s="54"/>
      <c r="U8" s="54"/>
      <c r="V8" s="54"/>
      <c r="W8" s="54"/>
      <c r="X8" s="54"/>
      <c r="Y8" s="54"/>
      <c r="Z8" s="55"/>
      <c r="AA8" s="54"/>
      <c r="AB8" s="54"/>
      <c r="AC8" s="60"/>
      <c r="AD8" s="61"/>
    </row>
    <row r="9" spans="1:48" ht="15.75" customHeight="1" thickBot="1">
      <c r="A9" s="503"/>
      <c r="B9" s="504"/>
      <c r="C9" s="694"/>
      <c r="D9" s="503"/>
      <c r="E9" s="519"/>
      <c r="F9" s="519"/>
      <c r="G9" s="519"/>
      <c r="H9" s="504"/>
      <c r="I9" s="524"/>
      <c r="J9" s="525"/>
      <c r="K9" s="503"/>
      <c r="L9" s="504"/>
      <c r="M9" s="493" t="s">
        <v>13</v>
      </c>
      <c r="N9" s="494"/>
      <c r="O9" s="556" t="s">
        <v>14</v>
      </c>
      <c r="P9" s="557"/>
      <c r="Q9" s="54"/>
      <c r="R9" s="54"/>
      <c r="S9" s="54"/>
      <c r="T9" s="54"/>
      <c r="U9" s="54"/>
      <c r="V9" s="54"/>
      <c r="W9" s="54"/>
      <c r="X9" s="54"/>
      <c r="Y9" s="54"/>
      <c r="Z9" s="55"/>
      <c r="AA9" s="54"/>
      <c r="AB9" s="54"/>
      <c r="AC9" s="60"/>
      <c r="AD9" s="61"/>
    </row>
    <row r="10" spans="1:48" ht="15" customHeight="1" thickBot="1">
      <c r="A10" s="163"/>
      <c r="B10" s="164"/>
      <c r="C10" s="164"/>
      <c r="D10" s="65"/>
      <c r="E10" s="65"/>
      <c r="F10" s="65"/>
      <c r="G10" s="65"/>
      <c r="H10" s="65"/>
      <c r="I10" s="160"/>
      <c r="J10" s="160"/>
      <c r="K10" s="65"/>
      <c r="L10" s="65"/>
      <c r="M10" s="161"/>
      <c r="N10" s="161"/>
      <c r="O10" s="162"/>
      <c r="P10" s="162"/>
      <c r="Q10" s="164"/>
      <c r="R10" s="164"/>
      <c r="S10" s="164"/>
      <c r="T10" s="164"/>
      <c r="U10" s="164"/>
      <c r="V10" s="164"/>
      <c r="W10" s="164"/>
      <c r="X10" s="164"/>
      <c r="Y10" s="164"/>
      <c r="Z10" s="165"/>
      <c r="AA10" s="164"/>
      <c r="AB10" s="164"/>
      <c r="AC10" s="166"/>
      <c r="AD10" s="167"/>
    </row>
    <row r="11" spans="1:48" ht="15" customHeight="1">
      <c r="A11" s="499" t="s">
        <v>15</v>
      </c>
      <c r="B11" s="500"/>
      <c r="C11" s="505" t="s">
        <v>16</v>
      </c>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7"/>
    </row>
    <row r="12" spans="1:48" ht="15" customHeight="1">
      <c r="A12" s="501"/>
      <c r="B12" s="502"/>
      <c r="C12" s="508"/>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10"/>
    </row>
    <row r="13" spans="1:48" ht="15" customHeight="1" thickBot="1">
      <c r="A13" s="503"/>
      <c r="B13" s="504"/>
      <c r="C13" s="511"/>
      <c r="D13" s="512"/>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3"/>
      <c r="AV13" s="314" t="s">
        <v>114</v>
      </c>
    </row>
    <row r="14" spans="1:48"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8" ht="39" customHeight="1" thickBot="1">
      <c r="A15" s="450" t="s">
        <v>17</v>
      </c>
      <c r="B15" s="451"/>
      <c r="C15" s="459" t="s">
        <v>18</v>
      </c>
      <c r="D15" s="460"/>
      <c r="E15" s="460"/>
      <c r="F15" s="460"/>
      <c r="G15" s="460"/>
      <c r="H15" s="460"/>
      <c r="I15" s="460"/>
      <c r="J15" s="460"/>
      <c r="K15" s="461"/>
      <c r="L15" s="435" t="s">
        <v>19</v>
      </c>
      <c r="M15" s="436"/>
      <c r="N15" s="436"/>
      <c r="O15" s="436"/>
      <c r="P15" s="436"/>
      <c r="Q15" s="437"/>
      <c r="R15" s="462" t="s">
        <v>20</v>
      </c>
      <c r="S15" s="463"/>
      <c r="T15" s="463"/>
      <c r="U15" s="463"/>
      <c r="V15" s="463"/>
      <c r="W15" s="463"/>
      <c r="X15" s="464"/>
      <c r="Y15" s="435" t="s">
        <v>21</v>
      </c>
      <c r="Z15" s="437"/>
      <c r="AA15" s="446" t="s">
        <v>22</v>
      </c>
      <c r="AB15" s="447"/>
      <c r="AC15" s="447"/>
      <c r="AD15" s="448"/>
    </row>
    <row r="16" spans="1:48" ht="9" customHeight="1" thickBot="1">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c r="AV16" s="317" t="s">
        <v>115</v>
      </c>
    </row>
    <row r="17" spans="1:48" s="76" customFormat="1" ht="60.75" customHeight="1" thickBot="1">
      <c r="A17" s="450" t="s">
        <v>23</v>
      </c>
      <c r="B17" s="451"/>
      <c r="C17" s="452" t="s">
        <v>116</v>
      </c>
      <c r="D17" s="453"/>
      <c r="E17" s="453"/>
      <c r="F17" s="453"/>
      <c r="G17" s="453"/>
      <c r="H17" s="453"/>
      <c r="I17" s="453"/>
      <c r="J17" s="453"/>
      <c r="K17" s="453"/>
      <c r="L17" s="453"/>
      <c r="M17" s="453"/>
      <c r="N17" s="453"/>
      <c r="O17" s="453"/>
      <c r="P17" s="453"/>
      <c r="Q17" s="454"/>
      <c r="R17" s="435" t="s">
        <v>25</v>
      </c>
      <c r="S17" s="436"/>
      <c r="T17" s="436"/>
      <c r="U17" s="436"/>
      <c r="V17" s="437"/>
      <c r="W17" s="455">
        <v>60</v>
      </c>
      <c r="X17" s="456"/>
      <c r="Y17" s="436" t="s">
        <v>26</v>
      </c>
      <c r="Z17" s="436"/>
      <c r="AA17" s="436"/>
      <c r="AB17" s="437"/>
      <c r="AC17" s="457">
        <v>0.1</v>
      </c>
      <c r="AD17" s="458"/>
      <c r="AV17" s="319" t="s">
        <v>117</v>
      </c>
    </row>
    <row r="18" spans="1:48"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8" ht="32.25" customHeight="1" thickBot="1">
      <c r="A19" s="435" t="s">
        <v>27</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7"/>
      <c r="AE19" s="83"/>
      <c r="AF19" s="83"/>
    </row>
    <row r="20" spans="1:48" ht="32.25" customHeight="1" thickBot="1">
      <c r="A20" s="82"/>
      <c r="B20" s="60"/>
      <c r="C20" s="438" t="s">
        <v>28</v>
      </c>
      <c r="D20" s="439"/>
      <c r="E20" s="439"/>
      <c r="F20" s="439"/>
      <c r="G20" s="439"/>
      <c r="H20" s="439"/>
      <c r="I20" s="439"/>
      <c r="J20" s="439"/>
      <c r="K20" s="439"/>
      <c r="L20" s="439"/>
      <c r="M20" s="439"/>
      <c r="N20" s="439"/>
      <c r="O20" s="439"/>
      <c r="P20" s="440"/>
      <c r="Q20" s="441" t="s">
        <v>29</v>
      </c>
      <c r="R20" s="442"/>
      <c r="S20" s="442"/>
      <c r="T20" s="442"/>
      <c r="U20" s="442"/>
      <c r="V20" s="442"/>
      <c r="W20" s="442"/>
      <c r="X20" s="442"/>
      <c r="Y20" s="442"/>
      <c r="Z20" s="442"/>
      <c r="AA20" s="442"/>
      <c r="AB20" s="442"/>
      <c r="AC20" s="442"/>
      <c r="AD20" s="443"/>
      <c r="AE20" s="83"/>
      <c r="AF20" s="83"/>
    </row>
    <row r="21" spans="1:48" ht="32.25" customHeight="1" thickBot="1">
      <c r="A21" s="59"/>
      <c r="B21" s="54"/>
      <c r="C21" s="152" t="s">
        <v>30</v>
      </c>
      <c r="D21" s="153" t="s">
        <v>31</v>
      </c>
      <c r="E21" s="153" t="s">
        <v>32</v>
      </c>
      <c r="F21" s="153" t="s">
        <v>33</v>
      </c>
      <c r="G21" s="153" t="s">
        <v>34</v>
      </c>
      <c r="H21" s="153" t="s">
        <v>35</v>
      </c>
      <c r="I21" s="153" t="s">
        <v>36</v>
      </c>
      <c r="J21" s="153" t="s">
        <v>37</v>
      </c>
      <c r="K21" s="153" t="s">
        <v>38</v>
      </c>
      <c r="L21" s="153" t="s">
        <v>8</v>
      </c>
      <c r="M21" s="153" t="s">
        <v>39</v>
      </c>
      <c r="N21" s="153" t="s">
        <v>40</v>
      </c>
      <c r="O21" s="153" t="s">
        <v>41</v>
      </c>
      <c r="P21" s="154" t="s">
        <v>42</v>
      </c>
      <c r="Q21" s="152" t="s">
        <v>30</v>
      </c>
      <c r="R21" s="153" t="s">
        <v>31</v>
      </c>
      <c r="S21" s="153" t="s">
        <v>32</v>
      </c>
      <c r="T21" s="153" t="s">
        <v>33</v>
      </c>
      <c r="U21" s="153" t="s">
        <v>34</v>
      </c>
      <c r="V21" s="153" t="s">
        <v>35</v>
      </c>
      <c r="W21" s="153" t="s">
        <v>36</v>
      </c>
      <c r="X21" s="153" t="s">
        <v>37</v>
      </c>
      <c r="Y21" s="153" t="s">
        <v>38</v>
      </c>
      <c r="Z21" s="153" t="s">
        <v>8</v>
      </c>
      <c r="AA21" s="153" t="s">
        <v>39</v>
      </c>
      <c r="AB21" s="153" t="s">
        <v>40</v>
      </c>
      <c r="AC21" s="153" t="s">
        <v>41</v>
      </c>
      <c r="AD21" s="154" t="s">
        <v>42</v>
      </c>
      <c r="AE21" s="3"/>
      <c r="AF21" s="3"/>
      <c r="AV21" s="312" t="s">
        <v>118</v>
      </c>
    </row>
    <row r="22" spans="1:48" ht="32.25" customHeight="1">
      <c r="A22" s="396" t="s">
        <v>43</v>
      </c>
      <c r="B22" s="547"/>
      <c r="C22" s="174"/>
      <c r="D22" s="172"/>
      <c r="E22" s="172"/>
      <c r="F22" s="172"/>
      <c r="G22" s="172"/>
      <c r="H22" s="172"/>
      <c r="I22" s="172"/>
      <c r="J22" s="172"/>
      <c r="K22" s="172"/>
      <c r="L22" s="172"/>
      <c r="M22" s="172"/>
      <c r="N22" s="172"/>
      <c r="O22" s="172">
        <f>SUM(C22:N22)</f>
        <v>0</v>
      </c>
      <c r="P22" s="175"/>
      <c r="Q22" s="324">
        <v>181733625</v>
      </c>
      <c r="R22" s="330"/>
      <c r="S22" s="330"/>
      <c r="T22" s="330"/>
      <c r="U22" s="330"/>
      <c r="V22" s="330"/>
      <c r="W22" s="328">
        <v>858667</v>
      </c>
      <c r="X22" s="328">
        <v>36708000</v>
      </c>
      <c r="Y22" s="330"/>
      <c r="Z22" s="330"/>
      <c r="AA22" s="328">
        <v>27567508</v>
      </c>
      <c r="AB22" s="330"/>
      <c r="AC22" s="328">
        <v>246867800</v>
      </c>
      <c r="AD22" s="179"/>
      <c r="AE22" s="3"/>
      <c r="AF22" s="3"/>
      <c r="AV22" s="311" t="s">
        <v>119</v>
      </c>
    </row>
    <row r="23" spans="1:48" ht="32.25" customHeight="1">
      <c r="A23" s="397" t="s">
        <v>44</v>
      </c>
      <c r="B23" s="425"/>
      <c r="C23" s="169"/>
      <c r="D23" s="168"/>
      <c r="E23" s="168"/>
      <c r="F23" s="168"/>
      <c r="G23" s="168"/>
      <c r="H23" s="168"/>
      <c r="I23" s="168"/>
      <c r="J23" s="168"/>
      <c r="K23" s="168"/>
      <c r="L23" s="168"/>
      <c r="M23" s="168"/>
      <c r="N23" s="168"/>
      <c r="O23" s="168">
        <f>SUM(C23:N23)</f>
        <v>0</v>
      </c>
      <c r="P23" s="187" t="str">
        <f>IFERROR(O23/(SUMIF(C23:N23,"&gt;0",C22:N22))," ")</f>
        <v xml:space="preserve"> </v>
      </c>
      <c r="Q23" s="169">
        <v>181733625</v>
      </c>
      <c r="R23" s="168"/>
      <c r="S23" s="168"/>
      <c r="T23" s="168"/>
      <c r="U23" s="168"/>
      <c r="V23" s="168"/>
      <c r="W23" s="168">
        <v>37566667</v>
      </c>
      <c r="X23" s="168"/>
      <c r="Y23" s="168">
        <v>19812841</v>
      </c>
      <c r="Z23" s="168"/>
      <c r="AA23" s="168"/>
      <c r="AB23" s="168"/>
      <c r="AC23" s="168">
        <f>SUM(Q23:AB23)</f>
        <v>239113133</v>
      </c>
      <c r="AD23" s="177">
        <f>IFERROR(AC23/(SUMIF(Q23:AB23,"&gt;0",Q22:AB22))," ")</f>
        <v>1.3095466976229204</v>
      </c>
      <c r="AE23" s="3"/>
      <c r="AF23" s="3"/>
      <c r="AN23" s="322">
        <v>165</v>
      </c>
      <c r="AU23" s="322"/>
    </row>
    <row r="24" spans="1:48" ht="32.25" customHeight="1">
      <c r="A24" s="397" t="s">
        <v>45</v>
      </c>
      <c r="B24" s="425"/>
      <c r="C24" s="169"/>
      <c r="D24" s="168"/>
      <c r="E24" s="168"/>
      <c r="F24" s="168"/>
      <c r="G24" s="168"/>
      <c r="H24" s="168"/>
      <c r="I24" s="168"/>
      <c r="J24" s="168"/>
      <c r="K24" s="168"/>
      <c r="L24" s="168"/>
      <c r="M24" s="168"/>
      <c r="N24" s="168"/>
      <c r="O24" s="168">
        <f>SUM(C24:N24)</f>
        <v>0</v>
      </c>
      <c r="P24" s="173"/>
      <c r="Q24" s="169"/>
      <c r="R24" s="328">
        <v>10412750</v>
      </c>
      <c r="S24" s="328">
        <v>20920000</v>
      </c>
      <c r="T24" s="328">
        <v>20920000</v>
      </c>
      <c r="U24" s="328">
        <v>20920000</v>
      </c>
      <c r="V24" s="328">
        <v>20920000</v>
      </c>
      <c r="W24" s="328">
        <v>21638916</v>
      </c>
      <c r="X24" s="328">
        <v>21531583</v>
      </c>
      <c r="Y24" s="328">
        <v>27542250</v>
      </c>
      <c r="Z24" s="328">
        <v>27542250</v>
      </c>
      <c r="AA24" s="328">
        <v>26575583</v>
      </c>
      <c r="AB24" s="328">
        <v>27944468</v>
      </c>
      <c r="AC24" s="326">
        <v>246867800</v>
      </c>
      <c r="AD24" s="177"/>
      <c r="AE24" s="3"/>
      <c r="AF24" s="3"/>
    </row>
    <row r="25" spans="1:48" ht="32.25" customHeight="1" thickBot="1">
      <c r="A25" s="549" t="s">
        <v>46</v>
      </c>
      <c r="B25" s="550"/>
      <c r="C25" s="170"/>
      <c r="D25" s="171"/>
      <c r="E25" s="171"/>
      <c r="F25" s="171"/>
      <c r="G25" s="171"/>
      <c r="H25" s="171"/>
      <c r="I25" s="171"/>
      <c r="J25" s="171"/>
      <c r="K25" s="171"/>
      <c r="L25" s="171"/>
      <c r="M25" s="171"/>
      <c r="N25" s="171"/>
      <c r="O25" s="171">
        <f>SUM(C25:N25)</f>
        <v>0</v>
      </c>
      <c r="P25" s="176" t="str">
        <f>IFERROR(O25/(SUMIF(C25:N25,"&gt;0",C24:N24))," ")</f>
        <v xml:space="preserve"> </v>
      </c>
      <c r="Q25" s="170"/>
      <c r="R25" s="171">
        <v>9135051</v>
      </c>
      <c r="S25" s="171">
        <v>21531584</v>
      </c>
      <c r="T25" s="267">
        <v>21102250</v>
      </c>
      <c r="U25" s="171">
        <v>21102250</v>
      </c>
      <c r="V25" s="171">
        <v>21102250</v>
      </c>
      <c r="W25" s="171">
        <v>21102250</v>
      </c>
      <c r="X25" s="171">
        <v>14662250</v>
      </c>
      <c r="Y25" s="171">
        <v>34411583</v>
      </c>
      <c r="Z25" s="171">
        <v>21775583</v>
      </c>
      <c r="AA25" s="171"/>
      <c r="AB25" s="171"/>
      <c r="AC25" s="171">
        <f>SUM(Q25:AB25)</f>
        <v>185925051</v>
      </c>
      <c r="AD25" s="178">
        <f>IFERROR(AC25/(SUMIF(Q25:AB25,"&gt;0",Q24:AB24))," ")</f>
        <v>0.9666089255871666</v>
      </c>
      <c r="AE25" s="3"/>
      <c r="AF25" s="3"/>
    </row>
    <row r="26" spans="1:48" ht="32.25"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7"/>
    </row>
    <row r="27" spans="1:48" ht="33.950000000000003" customHeight="1">
      <c r="A27" s="417" t="s">
        <v>48</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8" ht="15" customHeight="1">
      <c r="A28" s="421" t="s">
        <v>49</v>
      </c>
      <c r="B28" s="423" t="s">
        <v>50</v>
      </c>
      <c r="C28" s="424"/>
      <c r="D28" s="425" t="s">
        <v>51</v>
      </c>
      <c r="E28" s="426"/>
      <c r="F28" s="426"/>
      <c r="G28" s="426"/>
      <c r="H28" s="426"/>
      <c r="I28" s="426"/>
      <c r="J28" s="426"/>
      <c r="K28" s="426"/>
      <c r="L28" s="426"/>
      <c r="M28" s="426"/>
      <c r="N28" s="426"/>
      <c r="O28" s="427"/>
      <c r="P28" s="363" t="s">
        <v>41</v>
      </c>
      <c r="Q28" s="363" t="s">
        <v>52</v>
      </c>
      <c r="R28" s="363"/>
      <c r="S28" s="363"/>
      <c r="T28" s="363"/>
      <c r="U28" s="363"/>
      <c r="V28" s="363"/>
      <c r="W28" s="363"/>
      <c r="X28" s="363"/>
      <c r="Y28" s="363"/>
      <c r="Z28" s="363"/>
      <c r="AA28" s="363"/>
      <c r="AB28" s="363"/>
      <c r="AC28" s="363"/>
      <c r="AD28" s="413"/>
    </row>
    <row r="29" spans="1:48" ht="27" customHeight="1">
      <c r="A29" s="422"/>
      <c r="B29" s="375"/>
      <c r="C29" s="414"/>
      <c r="D29" s="88" t="s">
        <v>30</v>
      </c>
      <c r="E29" s="88" t="s">
        <v>31</v>
      </c>
      <c r="F29" s="88" t="s">
        <v>32</v>
      </c>
      <c r="G29" s="88" t="s">
        <v>33</v>
      </c>
      <c r="H29" s="88" t="s">
        <v>34</v>
      </c>
      <c r="I29" s="88" t="s">
        <v>35</v>
      </c>
      <c r="J29" s="88" t="s">
        <v>36</v>
      </c>
      <c r="K29" s="88" t="s">
        <v>37</v>
      </c>
      <c r="L29" s="88" t="s">
        <v>38</v>
      </c>
      <c r="M29" s="88" t="s">
        <v>8</v>
      </c>
      <c r="N29" s="88" t="s">
        <v>39</v>
      </c>
      <c r="O29" s="88" t="s">
        <v>40</v>
      </c>
      <c r="P29" s="427"/>
      <c r="Q29" s="363"/>
      <c r="R29" s="363"/>
      <c r="S29" s="363"/>
      <c r="T29" s="363"/>
      <c r="U29" s="363"/>
      <c r="V29" s="363"/>
      <c r="W29" s="363"/>
      <c r="X29" s="363"/>
      <c r="Y29" s="363"/>
      <c r="Z29" s="363"/>
      <c r="AA29" s="363"/>
      <c r="AB29" s="363"/>
      <c r="AC29" s="363"/>
      <c r="AD29" s="413"/>
    </row>
    <row r="30" spans="1:48" ht="42" customHeight="1" thickBot="1">
      <c r="A30" s="85"/>
      <c r="B30" s="428"/>
      <c r="C30" s="429"/>
      <c r="D30" s="89"/>
      <c r="E30" s="89"/>
      <c r="F30" s="89"/>
      <c r="G30" s="89"/>
      <c r="H30" s="89"/>
      <c r="I30" s="89"/>
      <c r="J30" s="89"/>
      <c r="K30" s="89"/>
      <c r="L30" s="89"/>
      <c r="M30" s="89"/>
      <c r="N30" s="89"/>
      <c r="O30" s="89"/>
      <c r="P30" s="86">
        <f>SUM(D30:O30)</f>
        <v>0</v>
      </c>
      <c r="Q30" s="430"/>
      <c r="R30" s="430"/>
      <c r="S30" s="430"/>
      <c r="T30" s="430"/>
      <c r="U30" s="430"/>
      <c r="V30" s="430"/>
      <c r="W30" s="430"/>
      <c r="X30" s="430"/>
      <c r="Y30" s="430"/>
      <c r="Z30" s="430"/>
      <c r="AA30" s="430"/>
      <c r="AB30" s="430"/>
      <c r="AC30" s="430"/>
      <c r="AD30" s="431"/>
    </row>
    <row r="31" spans="1:48" ht="45" customHeight="1">
      <c r="A31" s="432" t="s">
        <v>53</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8" ht="23.25" customHeight="1">
      <c r="A32" s="397" t="s">
        <v>54</v>
      </c>
      <c r="B32" s="363" t="s">
        <v>55</v>
      </c>
      <c r="C32" s="363" t="s">
        <v>50</v>
      </c>
      <c r="D32" s="363" t="s">
        <v>56</v>
      </c>
      <c r="E32" s="363"/>
      <c r="F32" s="363"/>
      <c r="G32" s="363"/>
      <c r="H32" s="363"/>
      <c r="I32" s="363"/>
      <c r="J32" s="363"/>
      <c r="K32" s="363"/>
      <c r="L32" s="363"/>
      <c r="M32" s="363"/>
      <c r="N32" s="363"/>
      <c r="O32" s="363"/>
      <c r="P32" s="363"/>
      <c r="Q32" s="363" t="s">
        <v>57</v>
      </c>
      <c r="R32" s="363"/>
      <c r="S32" s="363"/>
      <c r="T32" s="363"/>
      <c r="U32" s="363"/>
      <c r="V32" s="363"/>
      <c r="W32" s="363"/>
      <c r="X32" s="363"/>
      <c r="Y32" s="363"/>
      <c r="Z32" s="363"/>
      <c r="AA32" s="363"/>
      <c r="AB32" s="363"/>
      <c r="AC32" s="363"/>
      <c r="AD32" s="413"/>
      <c r="AG32" s="87"/>
      <c r="AH32" s="87"/>
      <c r="AI32" s="87"/>
      <c r="AJ32" s="87"/>
      <c r="AK32" s="87"/>
      <c r="AL32" s="87"/>
      <c r="AM32" s="87"/>
      <c r="AN32" s="87"/>
      <c r="AO32" s="87"/>
    </row>
    <row r="33" spans="1:41" ht="23.25" customHeight="1">
      <c r="A33" s="397"/>
      <c r="B33" s="363"/>
      <c r="C33" s="364"/>
      <c r="D33" s="88" t="s">
        <v>30</v>
      </c>
      <c r="E33" s="88" t="s">
        <v>31</v>
      </c>
      <c r="F33" s="88" t="s">
        <v>32</v>
      </c>
      <c r="G33" s="88" t="s">
        <v>33</v>
      </c>
      <c r="H33" s="88" t="s">
        <v>34</v>
      </c>
      <c r="I33" s="88" t="s">
        <v>35</v>
      </c>
      <c r="J33" s="88" t="s">
        <v>36</v>
      </c>
      <c r="K33" s="88" t="s">
        <v>37</v>
      </c>
      <c r="L33" s="88" t="s">
        <v>38</v>
      </c>
      <c r="M33" s="88" t="s">
        <v>8</v>
      </c>
      <c r="N33" s="88" t="s">
        <v>39</v>
      </c>
      <c r="O33" s="88" t="s">
        <v>40</v>
      </c>
      <c r="P33" s="88" t="s">
        <v>41</v>
      </c>
      <c r="Q33" s="375" t="s">
        <v>58</v>
      </c>
      <c r="R33" s="376"/>
      <c r="S33" s="376"/>
      <c r="T33" s="376"/>
      <c r="U33" s="376"/>
      <c r="V33" s="414"/>
      <c r="W33" s="375" t="s">
        <v>59</v>
      </c>
      <c r="X33" s="376"/>
      <c r="Y33" s="376"/>
      <c r="Z33" s="414"/>
      <c r="AA33" s="375" t="s">
        <v>60</v>
      </c>
      <c r="AB33" s="376"/>
      <c r="AC33" s="376"/>
      <c r="AD33" s="377"/>
      <c r="AG33" s="87"/>
      <c r="AH33" s="87"/>
      <c r="AI33" s="87"/>
      <c r="AJ33" s="87"/>
      <c r="AK33" s="87"/>
      <c r="AL33" s="87"/>
      <c r="AM33" s="87"/>
      <c r="AN33" s="87"/>
      <c r="AO33" s="87"/>
    </row>
    <row r="34" spans="1:41" s="162" customFormat="1" ht="54" customHeight="1" thickBot="1">
      <c r="A34" s="407" t="s">
        <v>116</v>
      </c>
      <c r="B34" s="188">
        <v>0.1</v>
      </c>
      <c r="C34" s="212">
        <v>60</v>
      </c>
      <c r="D34" s="89"/>
      <c r="E34" s="258"/>
      <c r="F34" s="258">
        <v>60</v>
      </c>
      <c r="G34" s="258"/>
      <c r="H34" s="258"/>
      <c r="I34" s="258">
        <v>60</v>
      </c>
      <c r="J34" s="258"/>
      <c r="K34" s="258"/>
      <c r="L34" s="258">
        <v>60</v>
      </c>
      <c r="M34" s="258"/>
      <c r="N34" s="258"/>
      <c r="O34" s="258">
        <v>60</v>
      </c>
      <c r="P34" s="196">
        <v>60</v>
      </c>
      <c r="Q34" s="691" t="s">
        <v>562</v>
      </c>
      <c r="R34" s="536"/>
      <c r="S34" s="536"/>
      <c r="T34" s="536"/>
      <c r="U34" s="536"/>
      <c r="V34" s="537"/>
      <c r="W34" s="535"/>
      <c r="X34" s="536"/>
      <c r="Y34" s="536"/>
      <c r="Z34" s="537"/>
      <c r="AA34" s="541" t="s">
        <v>120</v>
      </c>
      <c r="AB34" s="542"/>
      <c r="AC34" s="542"/>
      <c r="AD34" s="543"/>
      <c r="AG34" s="256"/>
      <c r="AH34" s="256"/>
      <c r="AI34" s="256"/>
      <c r="AJ34" s="256"/>
      <c r="AK34" s="256"/>
      <c r="AL34" s="256"/>
      <c r="AM34" s="256"/>
      <c r="AN34" s="256"/>
      <c r="AO34" s="256"/>
    </row>
    <row r="35" spans="1:41" s="162" customFormat="1" ht="114" customHeight="1" thickBot="1">
      <c r="A35" s="408"/>
      <c r="B35" s="188">
        <f>AA18</f>
        <v>0</v>
      </c>
      <c r="C35" s="213" t="s">
        <v>63</v>
      </c>
      <c r="D35" s="218"/>
      <c r="E35" s="218">
        <v>40</v>
      </c>
      <c r="F35" s="218">
        <v>53</v>
      </c>
      <c r="G35" s="218">
        <v>45</v>
      </c>
      <c r="H35" s="265">
        <v>51</v>
      </c>
      <c r="I35" s="265">
        <v>54</v>
      </c>
      <c r="J35" s="265">
        <v>52</v>
      </c>
      <c r="K35" s="265">
        <v>58</v>
      </c>
      <c r="L35" s="265">
        <v>56</v>
      </c>
      <c r="M35" s="344">
        <v>54</v>
      </c>
      <c r="N35" s="257"/>
      <c r="O35" s="257"/>
      <c r="P35" s="265">
        <v>60</v>
      </c>
      <c r="Q35" s="538"/>
      <c r="R35" s="539"/>
      <c r="S35" s="539"/>
      <c r="T35" s="539"/>
      <c r="U35" s="539"/>
      <c r="V35" s="540"/>
      <c r="W35" s="538"/>
      <c r="X35" s="539"/>
      <c r="Y35" s="539"/>
      <c r="Z35" s="540"/>
      <c r="AA35" s="544"/>
      <c r="AB35" s="545"/>
      <c r="AC35" s="545"/>
      <c r="AD35" s="546"/>
      <c r="AE35" s="49"/>
      <c r="AG35" s="256"/>
      <c r="AH35" s="256"/>
      <c r="AI35" s="256"/>
      <c r="AJ35" s="256"/>
      <c r="AK35" s="256"/>
      <c r="AL35" s="256"/>
      <c r="AM35" s="256"/>
      <c r="AN35" s="256"/>
      <c r="AO35" s="256"/>
    </row>
    <row r="36" spans="1:41" ht="26.25" customHeight="1">
      <c r="A36" s="396" t="s">
        <v>64</v>
      </c>
      <c r="B36" s="398" t="s">
        <v>65</v>
      </c>
      <c r="C36" s="400" t="s">
        <v>66</v>
      </c>
      <c r="D36" s="400"/>
      <c r="E36" s="400"/>
      <c r="F36" s="400"/>
      <c r="G36" s="400"/>
      <c r="H36" s="400"/>
      <c r="I36" s="400"/>
      <c r="J36" s="400"/>
      <c r="K36" s="400"/>
      <c r="L36" s="400"/>
      <c r="M36" s="400"/>
      <c r="N36" s="400"/>
      <c r="O36" s="400"/>
      <c r="P36" s="400"/>
      <c r="Q36" s="547" t="s">
        <v>67</v>
      </c>
      <c r="R36" s="548"/>
      <c r="S36" s="548"/>
      <c r="T36" s="548"/>
      <c r="U36" s="548"/>
      <c r="V36" s="548"/>
      <c r="W36" s="548"/>
      <c r="X36" s="548"/>
      <c r="Y36" s="548"/>
      <c r="Z36" s="548"/>
      <c r="AA36" s="548"/>
      <c r="AB36" s="548"/>
      <c r="AC36" s="548"/>
      <c r="AD36" s="445"/>
      <c r="AG36" s="87"/>
      <c r="AH36" s="87"/>
      <c r="AI36" s="87"/>
      <c r="AJ36" s="87"/>
      <c r="AK36" s="87"/>
      <c r="AL36" s="87"/>
      <c r="AM36" s="87"/>
      <c r="AN36" s="87"/>
      <c r="AO36" s="87"/>
    </row>
    <row r="37" spans="1:41" ht="58.5" customHeight="1">
      <c r="A37" s="397"/>
      <c r="B37" s="399"/>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425" t="s">
        <v>82</v>
      </c>
      <c r="R37" s="426"/>
      <c r="S37" s="426"/>
      <c r="T37" s="426"/>
      <c r="U37" s="426"/>
      <c r="V37" s="426"/>
      <c r="W37" s="426"/>
      <c r="X37" s="426"/>
      <c r="Y37" s="426"/>
      <c r="Z37" s="426"/>
      <c r="AA37" s="426"/>
      <c r="AB37" s="426"/>
      <c r="AC37" s="426"/>
      <c r="AD37" s="412"/>
      <c r="AG37" s="94"/>
      <c r="AH37" s="94"/>
      <c r="AI37" s="94"/>
      <c r="AJ37" s="94"/>
      <c r="AK37" s="94"/>
      <c r="AL37" s="94"/>
      <c r="AM37" s="94"/>
      <c r="AN37" s="94"/>
      <c r="AO37" s="94"/>
    </row>
    <row r="38" spans="1:41" ht="28.5" customHeight="1">
      <c r="A38" s="655" t="s">
        <v>121</v>
      </c>
      <c r="B38" s="367">
        <v>3.33</v>
      </c>
      <c r="C38" s="189" t="s">
        <v>84</v>
      </c>
      <c r="D38" s="190">
        <v>0</v>
      </c>
      <c r="E38" s="190">
        <v>0.06</v>
      </c>
      <c r="F38" s="190">
        <v>0.09</v>
      </c>
      <c r="G38" s="190">
        <v>0.09</v>
      </c>
      <c r="H38" s="190">
        <v>0.09</v>
      </c>
      <c r="I38" s="190">
        <v>0.1</v>
      </c>
      <c r="J38" s="190">
        <v>0.1</v>
      </c>
      <c r="K38" s="190">
        <v>0.09</v>
      </c>
      <c r="L38" s="190">
        <v>0.09</v>
      </c>
      <c r="M38" s="190">
        <v>0.09</v>
      </c>
      <c r="N38" s="190">
        <v>0.09</v>
      </c>
      <c r="O38" s="223">
        <v>0.11</v>
      </c>
      <c r="P38" s="191">
        <f t="shared" ref="P38:P43" si="0">SUM(D38:O38)</f>
        <v>0.99999999999999978</v>
      </c>
      <c r="Q38" s="528" t="s">
        <v>122</v>
      </c>
      <c r="R38" s="528"/>
      <c r="S38" s="528"/>
      <c r="T38" s="528"/>
      <c r="U38" s="528"/>
      <c r="V38" s="528"/>
      <c r="W38" s="528"/>
      <c r="X38" s="528"/>
      <c r="Y38" s="528"/>
      <c r="Z38" s="528"/>
      <c r="AA38" s="528"/>
      <c r="AB38" s="528"/>
      <c r="AC38" s="528"/>
      <c r="AD38" s="528"/>
      <c r="AE38" s="97"/>
      <c r="AG38" s="98"/>
      <c r="AH38" s="98"/>
      <c r="AI38" s="98"/>
      <c r="AJ38" s="98"/>
      <c r="AK38" s="98"/>
      <c r="AL38" s="98"/>
      <c r="AM38" s="98"/>
      <c r="AN38" s="98"/>
      <c r="AO38" s="98"/>
    </row>
    <row r="39" spans="1:41" ht="69.75" customHeight="1">
      <c r="A39" s="655"/>
      <c r="B39" s="368"/>
      <c r="C39" s="192" t="s">
        <v>63</v>
      </c>
      <c r="D39" s="1"/>
      <c r="E39" s="1">
        <v>7.0000000000000007E-2</v>
      </c>
      <c r="F39" s="1">
        <v>0.09</v>
      </c>
      <c r="G39" s="1">
        <v>0.09</v>
      </c>
      <c r="H39" s="1">
        <v>0.09</v>
      </c>
      <c r="I39" s="1">
        <v>0.1</v>
      </c>
      <c r="J39" s="1">
        <v>0.1</v>
      </c>
      <c r="K39" s="1">
        <v>0.09</v>
      </c>
      <c r="L39" s="1">
        <v>0.09</v>
      </c>
      <c r="M39" s="1">
        <v>0.09</v>
      </c>
      <c r="N39" s="193"/>
      <c r="O39" s="194"/>
      <c r="P39" s="1">
        <f t="shared" si="0"/>
        <v>0.80999999999999983</v>
      </c>
      <c r="Q39" s="528"/>
      <c r="R39" s="528"/>
      <c r="S39" s="528"/>
      <c r="T39" s="528"/>
      <c r="U39" s="528"/>
      <c r="V39" s="528"/>
      <c r="W39" s="528"/>
      <c r="X39" s="528"/>
      <c r="Y39" s="528"/>
      <c r="Z39" s="528"/>
      <c r="AA39" s="528"/>
      <c r="AB39" s="528"/>
      <c r="AC39" s="528"/>
      <c r="AD39" s="528"/>
      <c r="AE39" s="97"/>
    </row>
    <row r="40" spans="1:41" ht="28.5" customHeight="1">
      <c r="A40" s="655" t="s">
        <v>123</v>
      </c>
      <c r="B40" s="367">
        <v>3.33</v>
      </c>
      <c r="C40" s="189" t="s">
        <v>84</v>
      </c>
      <c r="D40" s="190">
        <v>0</v>
      </c>
      <c r="E40" s="190">
        <v>0.06</v>
      </c>
      <c r="F40" s="190">
        <v>0.09</v>
      </c>
      <c r="G40" s="190">
        <v>0.09</v>
      </c>
      <c r="H40" s="190">
        <v>0.09</v>
      </c>
      <c r="I40" s="190">
        <v>0.1</v>
      </c>
      <c r="J40" s="190">
        <v>0.1</v>
      </c>
      <c r="K40" s="190">
        <v>0.09</v>
      </c>
      <c r="L40" s="190">
        <v>0.09</v>
      </c>
      <c r="M40" s="190">
        <v>0.09</v>
      </c>
      <c r="N40" s="190">
        <v>0.09</v>
      </c>
      <c r="O40" s="223">
        <v>0.11</v>
      </c>
      <c r="P40" s="191">
        <f t="shared" si="0"/>
        <v>0.99999999999999978</v>
      </c>
      <c r="Q40" s="528" t="s">
        <v>124</v>
      </c>
      <c r="R40" s="528"/>
      <c r="S40" s="528"/>
      <c r="T40" s="528"/>
      <c r="U40" s="528"/>
      <c r="V40" s="528"/>
      <c r="W40" s="528"/>
      <c r="X40" s="528"/>
      <c r="Y40" s="528"/>
      <c r="Z40" s="528"/>
      <c r="AA40" s="528"/>
      <c r="AB40" s="528"/>
      <c r="AC40" s="528"/>
      <c r="AD40" s="528"/>
      <c r="AE40" s="97"/>
    </row>
    <row r="41" spans="1:41" ht="62.25" customHeight="1">
      <c r="A41" s="655"/>
      <c r="B41" s="368"/>
      <c r="C41" s="192" t="s">
        <v>63</v>
      </c>
      <c r="D41" s="1"/>
      <c r="E41" s="1">
        <v>7.0000000000000007E-2</v>
      </c>
      <c r="F41" s="1">
        <v>0.09</v>
      </c>
      <c r="G41" s="1">
        <v>0.09</v>
      </c>
      <c r="H41" s="1">
        <v>0.09</v>
      </c>
      <c r="I41" s="1">
        <v>0.11</v>
      </c>
      <c r="J41" s="1">
        <v>0.11</v>
      </c>
      <c r="K41" s="1">
        <v>0.09</v>
      </c>
      <c r="L41" s="1">
        <v>0.09</v>
      </c>
      <c r="M41" s="1">
        <v>0.09</v>
      </c>
      <c r="N41" s="193"/>
      <c r="O41" s="194"/>
      <c r="P41" s="1">
        <f t="shared" si="0"/>
        <v>0.82999999999999985</v>
      </c>
      <c r="Q41" s="528"/>
      <c r="R41" s="528"/>
      <c r="S41" s="528"/>
      <c r="T41" s="528"/>
      <c r="U41" s="528"/>
      <c r="V41" s="528"/>
      <c r="W41" s="528"/>
      <c r="X41" s="528"/>
      <c r="Y41" s="528"/>
      <c r="Z41" s="528"/>
      <c r="AA41" s="528"/>
      <c r="AB41" s="528"/>
      <c r="AC41" s="528"/>
      <c r="AD41" s="528"/>
      <c r="AE41" s="97"/>
    </row>
    <row r="42" spans="1:41" ht="28.5" customHeight="1">
      <c r="A42" s="688" t="s">
        <v>125</v>
      </c>
      <c r="B42" s="367">
        <v>3.33</v>
      </c>
      <c r="C42" s="189" t="s">
        <v>84</v>
      </c>
      <c r="D42" s="190">
        <v>0</v>
      </c>
      <c r="E42" s="190">
        <v>0.06</v>
      </c>
      <c r="F42" s="190">
        <v>0.09</v>
      </c>
      <c r="G42" s="190">
        <v>0.09</v>
      </c>
      <c r="H42" s="190">
        <v>0.09</v>
      </c>
      <c r="I42" s="190">
        <v>0.1</v>
      </c>
      <c r="J42" s="190">
        <v>0.1</v>
      </c>
      <c r="K42" s="190">
        <v>0.09</v>
      </c>
      <c r="L42" s="190">
        <v>0.09</v>
      </c>
      <c r="M42" s="190">
        <v>0.09</v>
      </c>
      <c r="N42" s="190">
        <v>0.09</v>
      </c>
      <c r="O42" s="223">
        <v>0.11</v>
      </c>
      <c r="P42" s="191">
        <f t="shared" si="0"/>
        <v>0.99999999999999978</v>
      </c>
      <c r="Q42" s="528" t="s">
        <v>126</v>
      </c>
      <c r="R42" s="690"/>
      <c r="S42" s="690"/>
      <c r="T42" s="690"/>
      <c r="U42" s="690"/>
      <c r="V42" s="690"/>
      <c r="W42" s="690"/>
      <c r="X42" s="690"/>
      <c r="Y42" s="690"/>
      <c r="Z42" s="690"/>
      <c r="AA42" s="690"/>
      <c r="AB42" s="690"/>
      <c r="AC42" s="690"/>
      <c r="AD42" s="690"/>
      <c r="AE42" s="97"/>
    </row>
    <row r="43" spans="1:41" ht="210" customHeight="1">
      <c r="A43" s="689"/>
      <c r="B43" s="368"/>
      <c r="C43" s="192" t="s">
        <v>63</v>
      </c>
      <c r="D43" s="1"/>
      <c r="E43" s="1">
        <v>7.0000000000000007E-2</v>
      </c>
      <c r="F43" s="1">
        <v>0.09</v>
      </c>
      <c r="G43" s="1">
        <v>0.09</v>
      </c>
      <c r="H43" s="1">
        <v>0.09</v>
      </c>
      <c r="I43" s="1">
        <v>0.1</v>
      </c>
      <c r="J43" s="1">
        <v>0.1</v>
      </c>
      <c r="K43" s="1">
        <v>0.09</v>
      </c>
      <c r="L43" s="1">
        <v>0.09</v>
      </c>
      <c r="M43" s="1">
        <v>0.09</v>
      </c>
      <c r="N43" s="193"/>
      <c r="O43" s="194"/>
      <c r="P43" s="1">
        <f t="shared" si="0"/>
        <v>0.80999999999999983</v>
      </c>
      <c r="Q43" s="690"/>
      <c r="R43" s="690"/>
      <c r="S43" s="690"/>
      <c r="T43" s="690"/>
      <c r="U43" s="690"/>
      <c r="V43" s="690"/>
      <c r="W43" s="690"/>
      <c r="X43" s="690"/>
      <c r="Y43" s="690"/>
      <c r="Z43" s="690"/>
      <c r="AA43" s="690"/>
      <c r="AB43" s="690"/>
      <c r="AC43" s="690"/>
      <c r="AD43" s="690"/>
      <c r="AE43" s="97"/>
    </row>
    <row r="44" spans="1:41">
      <c r="A44" s="50" t="s">
        <v>85</v>
      </c>
    </row>
  </sheetData>
  <mergeCells count="76">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42:A43"/>
    <mergeCell ref="B42:B43"/>
    <mergeCell ref="Q42:AD43"/>
    <mergeCell ref="A38:A39"/>
    <mergeCell ref="B38:B39"/>
    <mergeCell ref="Q38:AD39"/>
    <mergeCell ref="A40:A41"/>
    <mergeCell ref="B40:B41"/>
    <mergeCell ref="Q40:AD41"/>
  </mergeCells>
  <dataValidations count="3">
    <dataValidation type="textLength" operator="lessThanOrEqual" allowBlank="1" showInputMessage="1" showErrorMessage="1" errorTitle="Máximo 2.000 caracteres" error="Máximo 2.000 caracteres" sqref="AA34 Q38:AD43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V43"/>
  <sheetViews>
    <sheetView showGridLines="0" zoomScale="50" zoomScaleNormal="50" workbookViewId="0">
      <selection activeCell="Q30" sqref="Q30:AD30"/>
    </sheetView>
  </sheetViews>
  <sheetFormatPr baseColWidth="10" defaultColWidth="10.85546875" defaultRowHeight="15"/>
  <cols>
    <col min="1" max="1" width="38.42578125" style="50" customWidth="1"/>
    <col min="2" max="2" width="15.42578125" style="50" customWidth="1"/>
    <col min="3" max="14" width="20.42578125" style="50" customWidth="1"/>
    <col min="15" max="15" width="16.140625" style="50" customWidth="1"/>
    <col min="16" max="27" width="18.140625" style="50" customWidth="1"/>
    <col min="28" max="28" width="22.42578125" style="50" customWidth="1"/>
    <col min="29" max="29" width="19" style="50" customWidth="1"/>
    <col min="30" max="30" width="19.42578125" style="50" customWidth="1"/>
    <col min="31" max="31" width="6.425781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42578125" style="50" customWidth="1"/>
    <col min="37" max="37" width="18.42578125" style="50" bestFit="1" customWidth="1"/>
    <col min="38" max="38" width="4.4257812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48" ht="32.25" customHeight="1">
      <c r="A1" s="483"/>
      <c r="B1" s="486" t="s">
        <v>0</v>
      </c>
      <c r="C1" s="487"/>
      <c r="D1" s="487"/>
      <c r="E1" s="487"/>
      <c r="F1" s="487"/>
      <c r="G1" s="487"/>
      <c r="H1" s="487"/>
      <c r="I1" s="487"/>
      <c r="J1" s="487"/>
      <c r="K1" s="487"/>
      <c r="L1" s="487"/>
      <c r="M1" s="487"/>
      <c r="N1" s="487"/>
      <c r="O1" s="487"/>
      <c r="P1" s="487"/>
      <c r="Q1" s="487"/>
      <c r="R1" s="487"/>
      <c r="S1" s="487"/>
      <c r="T1" s="487"/>
      <c r="U1" s="487"/>
      <c r="V1" s="487"/>
      <c r="W1" s="487"/>
      <c r="X1" s="487"/>
      <c r="Y1" s="487"/>
      <c r="Z1" s="487"/>
      <c r="AA1" s="488"/>
      <c r="AB1" s="465" t="s">
        <v>1</v>
      </c>
      <c r="AC1" s="466"/>
      <c r="AD1" s="467"/>
    </row>
    <row r="2" spans="1:48" ht="30.75" customHeight="1">
      <c r="A2" s="484"/>
      <c r="B2" s="468" t="s">
        <v>2</v>
      </c>
      <c r="C2" s="469"/>
      <c r="D2" s="469"/>
      <c r="E2" s="469"/>
      <c r="F2" s="469"/>
      <c r="G2" s="469"/>
      <c r="H2" s="469"/>
      <c r="I2" s="469"/>
      <c r="J2" s="469"/>
      <c r="K2" s="469"/>
      <c r="L2" s="469"/>
      <c r="M2" s="469"/>
      <c r="N2" s="469"/>
      <c r="O2" s="469"/>
      <c r="P2" s="469"/>
      <c r="Q2" s="469"/>
      <c r="R2" s="469"/>
      <c r="S2" s="469"/>
      <c r="T2" s="469"/>
      <c r="U2" s="469"/>
      <c r="V2" s="469"/>
      <c r="W2" s="469"/>
      <c r="X2" s="469"/>
      <c r="Y2" s="469"/>
      <c r="Z2" s="469"/>
      <c r="AA2" s="470"/>
      <c r="AB2" s="471" t="s">
        <v>3</v>
      </c>
      <c r="AC2" s="472"/>
      <c r="AD2" s="473"/>
    </row>
    <row r="3" spans="1:48" ht="24" customHeight="1">
      <c r="A3" s="484"/>
      <c r="B3" s="474" t="s">
        <v>4</v>
      </c>
      <c r="C3" s="475"/>
      <c r="D3" s="475"/>
      <c r="E3" s="475"/>
      <c r="F3" s="475"/>
      <c r="G3" s="475"/>
      <c r="H3" s="475"/>
      <c r="I3" s="475"/>
      <c r="J3" s="475"/>
      <c r="K3" s="475"/>
      <c r="L3" s="475"/>
      <c r="M3" s="475"/>
      <c r="N3" s="475"/>
      <c r="O3" s="475"/>
      <c r="P3" s="475"/>
      <c r="Q3" s="475"/>
      <c r="R3" s="475"/>
      <c r="S3" s="475"/>
      <c r="T3" s="475"/>
      <c r="U3" s="475"/>
      <c r="V3" s="475"/>
      <c r="W3" s="475"/>
      <c r="X3" s="475"/>
      <c r="Y3" s="475"/>
      <c r="Z3" s="475"/>
      <c r="AA3" s="476"/>
      <c r="AB3" s="471" t="s">
        <v>5</v>
      </c>
      <c r="AC3" s="472"/>
      <c r="AD3" s="473"/>
    </row>
    <row r="4" spans="1:48" ht="21.95" customHeight="1" thickBot="1">
      <c r="A4" s="485"/>
      <c r="B4" s="477"/>
      <c r="C4" s="478"/>
      <c r="D4" s="478"/>
      <c r="E4" s="478"/>
      <c r="F4" s="478"/>
      <c r="G4" s="478"/>
      <c r="H4" s="478"/>
      <c r="I4" s="478"/>
      <c r="J4" s="478"/>
      <c r="K4" s="478"/>
      <c r="L4" s="478"/>
      <c r="M4" s="478"/>
      <c r="N4" s="478"/>
      <c r="O4" s="478"/>
      <c r="P4" s="478"/>
      <c r="Q4" s="478"/>
      <c r="R4" s="478"/>
      <c r="S4" s="478"/>
      <c r="T4" s="478"/>
      <c r="U4" s="478"/>
      <c r="V4" s="478"/>
      <c r="W4" s="478"/>
      <c r="X4" s="478"/>
      <c r="Y4" s="478"/>
      <c r="Z4" s="478"/>
      <c r="AA4" s="479"/>
      <c r="AB4" s="480" t="s">
        <v>6</v>
      </c>
      <c r="AC4" s="481"/>
      <c r="AD4" s="482"/>
    </row>
    <row r="5" spans="1:48" ht="9" customHeight="1" thickBot="1">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48"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48" ht="15" customHeight="1">
      <c r="A7" s="499" t="s">
        <v>7</v>
      </c>
      <c r="B7" s="500"/>
      <c r="C7" s="704" t="s">
        <v>8</v>
      </c>
      <c r="D7" s="499" t="s">
        <v>9</v>
      </c>
      <c r="E7" s="517"/>
      <c r="F7" s="517"/>
      <c r="G7" s="517"/>
      <c r="H7" s="500"/>
      <c r="I7" s="520">
        <v>44873</v>
      </c>
      <c r="J7" s="521"/>
      <c r="K7" s="499" t="s">
        <v>10</v>
      </c>
      <c r="L7" s="500"/>
      <c r="M7" s="526" t="s">
        <v>11</v>
      </c>
      <c r="N7" s="527"/>
      <c r="O7" s="497"/>
      <c r="P7" s="498"/>
      <c r="Q7" s="54"/>
      <c r="R7" s="54"/>
      <c r="S7" s="54"/>
      <c r="T7" s="54"/>
      <c r="U7" s="54"/>
      <c r="V7" s="54"/>
      <c r="W7" s="54"/>
      <c r="X7" s="54"/>
      <c r="Y7" s="54"/>
      <c r="Z7" s="55"/>
      <c r="AA7" s="54"/>
      <c r="AB7" s="54"/>
      <c r="AC7" s="60"/>
      <c r="AD7" s="61"/>
    </row>
    <row r="8" spans="1:48" ht="15" customHeight="1">
      <c r="A8" s="501"/>
      <c r="B8" s="502"/>
      <c r="C8" s="705"/>
      <c r="D8" s="501"/>
      <c r="E8" s="518"/>
      <c r="F8" s="518"/>
      <c r="G8" s="518"/>
      <c r="H8" s="502"/>
      <c r="I8" s="522"/>
      <c r="J8" s="523"/>
      <c r="K8" s="501"/>
      <c r="L8" s="502"/>
      <c r="M8" s="489" t="s">
        <v>12</v>
      </c>
      <c r="N8" s="490"/>
      <c r="O8" s="491"/>
      <c r="P8" s="492"/>
      <c r="Q8" s="54"/>
      <c r="R8" s="54"/>
      <c r="S8" s="54"/>
      <c r="T8" s="54"/>
      <c r="U8" s="54"/>
      <c r="V8" s="54"/>
      <c r="W8" s="54"/>
      <c r="X8" s="54"/>
      <c r="Y8" s="54"/>
      <c r="Z8" s="55"/>
      <c r="AA8" s="54"/>
      <c r="AB8" s="54"/>
      <c r="AC8" s="60"/>
      <c r="AD8" s="61"/>
    </row>
    <row r="9" spans="1:48" ht="19.5" customHeight="1" thickBot="1">
      <c r="A9" s="503"/>
      <c r="B9" s="504"/>
      <c r="C9" s="706"/>
      <c r="D9" s="503"/>
      <c r="E9" s="519"/>
      <c r="F9" s="519"/>
      <c r="G9" s="519"/>
      <c r="H9" s="504"/>
      <c r="I9" s="524"/>
      <c r="J9" s="525"/>
      <c r="K9" s="503"/>
      <c r="L9" s="504"/>
      <c r="M9" s="493" t="s">
        <v>13</v>
      </c>
      <c r="N9" s="494"/>
      <c r="O9" s="495" t="s">
        <v>14</v>
      </c>
      <c r="P9" s="496"/>
      <c r="Q9" s="54"/>
      <c r="R9" s="54"/>
      <c r="S9" s="54"/>
      <c r="T9" s="54"/>
      <c r="U9" s="54"/>
      <c r="V9" s="54"/>
      <c r="W9" s="54"/>
      <c r="X9" s="54"/>
      <c r="Y9" s="54"/>
      <c r="Z9" s="55"/>
      <c r="AA9" s="54"/>
      <c r="AB9" s="54"/>
      <c r="AC9" s="60"/>
      <c r="AD9" s="61"/>
    </row>
    <row r="10" spans="1:48" ht="15" customHeight="1" thickBot="1">
      <c r="A10" s="163"/>
      <c r="B10" s="164"/>
      <c r="C10" s="164"/>
      <c r="D10" s="65"/>
      <c r="E10" s="65"/>
      <c r="F10" s="65"/>
      <c r="G10" s="65"/>
      <c r="H10" s="65"/>
      <c r="I10" s="160"/>
      <c r="J10" s="160"/>
      <c r="K10" s="65"/>
      <c r="L10" s="65"/>
      <c r="M10" s="161"/>
      <c r="N10" s="161"/>
      <c r="O10" s="162"/>
      <c r="P10" s="162"/>
      <c r="Q10" s="164"/>
      <c r="R10" s="164"/>
      <c r="S10" s="164"/>
      <c r="T10" s="164"/>
      <c r="U10" s="164"/>
      <c r="V10" s="164"/>
      <c r="W10" s="164"/>
      <c r="X10" s="164"/>
      <c r="Y10" s="164"/>
      <c r="Z10" s="165"/>
      <c r="AA10" s="164"/>
      <c r="AB10" s="164"/>
      <c r="AC10" s="166"/>
      <c r="AD10" s="167"/>
    </row>
    <row r="11" spans="1:48" ht="15" customHeight="1">
      <c r="A11" s="499" t="s">
        <v>15</v>
      </c>
      <c r="B11" s="500"/>
      <c r="C11" s="695" t="s">
        <v>16</v>
      </c>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7"/>
    </row>
    <row r="12" spans="1:48" ht="15" customHeight="1">
      <c r="A12" s="501"/>
      <c r="B12" s="502"/>
      <c r="C12" s="698"/>
      <c r="D12" s="699"/>
      <c r="E12" s="699"/>
      <c r="F12" s="699"/>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700"/>
    </row>
    <row r="13" spans="1:48" ht="15" customHeight="1" thickBot="1">
      <c r="A13" s="503"/>
      <c r="B13" s="504"/>
      <c r="C13" s="701"/>
      <c r="D13" s="702"/>
      <c r="E13" s="702"/>
      <c r="F13" s="702"/>
      <c r="G13" s="702"/>
      <c r="H13" s="702"/>
      <c r="I13" s="702"/>
      <c r="J13" s="702"/>
      <c r="K13" s="702"/>
      <c r="L13" s="702"/>
      <c r="M13" s="702"/>
      <c r="N13" s="702"/>
      <c r="O13" s="702"/>
      <c r="P13" s="702"/>
      <c r="Q13" s="702"/>
      <c r="R13" s="702"/>
      <c r="S13" s="702"/>
      <c r="T13" s="702"/>
      <c r="U13" s="702"/>
      <c r="V13" s="702"/>
      <c r="W13" s="702"/>
      <c r="X13" s="702"/>
      <c r="Y13" s="702"/>
      <c r="Z13" s="702"/>
      <c r="AA13" s="702"/>
      <c r="AB13" s="702"/>
      <c r="AC13" s="702"/>
      <c r="AD13" s="703"/>
      <c r="AV13" s="314" t="s">
        <v>114</v>
      </c>
    </row>
    <row r="14" spans="1:48"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48" ht="39" customHeight="1" thickBot="1">
      <c r="A15" s="450" t="s">
        <v>17</v>
      </c>
      <c r="B15" s="451"/>
      <c r="C15" s="714" t="s">
        <v>18</v>
      </c>
      <c r="D15" s="715"/>
      <c r="E15" s="715"/>
      <c r="F15" s="715"/>
      <c r="G15" s="715"/>
      <c r="H15" s="715"/>
      <c r="I15" s="715"/>
      <c r="J15" s="715"/>
      <c r="K15" s="716"/>
      <c r="L15" s="435" t="s">
        <v>19</v>
      </c>
      <c r="M15" s="436"/>
      <c r="N15" s="436"/>
      <c r="O15" s="436"/>
      <c r="P15" s="436"/>
      <c r="Q15" s="437"/>
      <c r="R15" s="717" t="s">
        <v>20</v>
      </c>
      <c r="S15" s="718"/>
      <c r="T15" s="718"/>
      <c r="U15" s="718"/>
      <c r="V15" s="718"/>
      <c r="W15" s="718"/>
      <c r="X15" s="719"/>
      <c r="Y15" s="435" t="s">
        <v>21</v>
      </c>
      <c r="Z15" s="437"/>
      <c r="AA15" s="446" t="s">
        <v>22</v>
      </c>
      <c r="AB15" s="447"/>
      <c r="AC15" s="447"/>
      <c r="AD15" s="448"/>
    </row>
    <row r="16" spans="1:48" ht="9" customHeight="1" thickBot="1">
      <c r="A16" s="59"/>
      <c r="B16" s="54"/>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73"/>
      <c r="AD16" s="74"/>
      <c r="AV16" s="317" t="s">
        <v>115</v>
      </c>
    </row>
    <row r="17" spans="1:48" s="76" customFormat="1" ht="37.5" customHeight="1" thickBot="1">
      <c r="A17" s="450" t="s">
        <v>23</v>
      </c>
      <c r="B17" s="451"/>
      <c r="C17" s="707" t="s">
        <v>127</v>
      </c>
      <c r="D17" s="708"/>
      <c r="E17" s="708"/>
      <c r="F17" s="708"/>
      <c r="G17" s="708"/>
      <c r="H17" s="708"/>
      <c r="I17" s="708"/>
      <c r="J17" s="708"/>
      <c r="K17" s="708"/>
      <c r="L17" s="708"/>
      <c r="M17" s="708"/>
      <c r="N17" s="708"/>
      <c r="O17" s="708"/>
      <c r="P17" s="708"/>
      <c r="Q17" s="709"/>
      <c r="R17" s="435" t="s">
        <v>25</v>
      </c>
      <c r="S17" s="436"/>
      <c r="T17" s="436"/>
      <c r="U17" s="436"/>
      <c r="V17" s="437"/>
      <c r="W17" s="710">
        <v>1</v>
      </c>
      <c r="X17" s="711"/>
      <c r="Y17" s="436" t="s">
        <v>26</v>
      </c>
      <c r="Z17" s="436"/>
      <c r="AA17" s="436"/>
      <c r="AB17" s="437"/>
      <c r="AC17" s="712">
        <v>0.1</v>
      </c>
      <c r="AD17" s="713"/>
      <c r="AV17" s="319" t="s">
        <v>117</v>
      </c>
    </row>
    <row r="18" spans="1:48"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8" ht="32.25" customHeight="1" thickBot="1">
      <c r="A19" s="435" t="s">
        <v>27</v>
      </c>
      <c r="B19" s="436"/>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7"/>
      <c r="AE19" s="83"/>
      <c r="AF19" s="83"/>
    </row>
    <row r="20" spans="1:48" ht="32.25" customHeight="1" thickBot="1">
      <c r="A20" s="82"/>
      <c r="B20" s="60"/>
      <c r="C20" s="438" t="s">
        <v>28</v>
      </c>
      <c r="D20" s="439"/>
      <c r="E20" s="439"/>
      <c r="F20" s="439"/>
      <c r="G20" s="439"/>
      <c r="H20" s="439"/>
      <c r="I20" s="439"/>
      <c r="J20" s="439"/>
      <c r="K20" s="439"/>
      <c r="L20" s="439"/>
      <c r="M20" s="439"/>
      <c r="N20" s="439"/>
      <c r="O20" s="439"/>
      <c r="P20" s="440"/>
      <c r="Q20" s="441" t="s">
        <v>29</v>
      </c>
      <c r="R20" s="442"/>
      <c r="S20" s="442"/>
      <c r="T20" s="442"/>
      <c r="U20" s="442"/>
      <c r="V20" s="442"/>
      <c r="W20" s="442"/>
      <c r="X20" s="442"/>
      <c r="Y20" s="442"/>
      <c r="Z20" s="442"/>
      <c r="AA20" s="442"/>
      <c r="AB20" s="442"/>
      <c r="AC20" s="442"/>
      <c r="AD20" s="443"/>
      <c r="AE20" s="83"/>
      <c r="AF20" s="83"/>
    </row>
    <row r="21" spans="1:48" ht="32.25" customHeight="1" thickBot="1">
      <c r="A21" s="59"/>
      <c r="B21" s="54"/>
      <c r="C21" s="152" t="s">
        <v>30</v>
      </c>
      <c r="D21" s="153" t="s">
        <v>31</v>
      </c>
      <c r="E21" s="153" t="s">
        <v>32</v>
      </c>
      <c r="F21" s="153" t="s">
        <v>33</v>
      </c>
      <c r="G21" s="153" t="s">
        <v>34</v>
      </c>
      <c r="H21" s="153" t="s">
        <v>35</v>
      </c>
      <c r="I21" s="153" t="s">
        <v>36</v>
      </c>
      <c r="J21" s="153" t="s">
        <v>37</v>
      </c>
      <c r="K21" s="153" t="s">
        <v>38</v>
      </c>
      <c r="L21" s="153" t="s">
        <v>8</v>
      </c>
      <c r="M21" s="153" t="s">
        <v>39</v>
      </c>
      <c r="N21" s="153" t="s">
        <v>40</v>
      </c>
      <c r="O21" s="153" t="s">
        <v>41</v>
      </c>
      <c r="P21" s="154" t="s">
        <v>42</v>
      </c>
      <c r="Q21" s="152" t="s">
        <v>30</v>
      </c>
      <c r="R21" s="153" t="s">
        <v>31</v>
      </c>
      <c r="S21" s="153" t="s">
        <v>32</v>
      </c>
      <c r="T21" s="153" t="s">
        <v>33</v>
      </c>
      <c r="U21" s="153" t="s">
        <v>34</v>
      </c>
      <c r="V21" s="153" t="s">
        <v>35</v>
      </c>
      <c r="W21" s="153" t="s">
        <v>36</v>
      </c>
      <c r="X21" s="153" t="s">
        <v>37</v>
      </c>
      <c r="Y21" s="153" t="s">
        <v>38</v>
      </c>
      <c r="Z21" s="153" t="s">
        <v>8</v>
      </c>
      <c r="AA21" s="153" t="s">
        <v>39</v>
      </c>
      <c r="AB21" s="153" t="s">
        <v>40</v>
      </c>
      <c r="AC21" s="153" t="s">
        <v>41</v>
      </c>
      <c r="AD21" s="154" t="s">
        <v>42</v>
      </c>
      <c r="AE21" s="3"/>
      <c r="AF21" s="3"/>
      <c r="AV21" s="312" t="s">
        <v>118</v>
      </c>
    </row>
    <row r="22" spans="1:48" ht="32.25" customHeight="1">
      <c r="A22" s="396" t="s">
        <v>43</v>
      </c>
      <c r="B22" s="547"/>
      <c r="C22" s="224"/>
      <c r="D22" s="225"/>
      <c r="E22" s="225"/>
      <c r="F22" s="225"/>
      <c r="G22" s="225"/>
      <c r="H22" s="225"/>
      <c r="I22" s="225"/>
      <c r="J22" s="225"/>
      <c r="K22" s="225"/>
      <c r="L22" s="225"/>
      <c r="M22" s="225"/>
      <c r="N22" s="225"/>
      <c r="O22" s="225">
        <f>SUM(C22:N22)</f>
        <v>0</v>
      </c>
      <c r="P22" s="226"/>
      <c r="Q22" s="224"/>
      <c r="R22" s="225"/>
      <c r="S22" s="225"/>
      <c r="T22" s="225"/>
      <c r="U22" s="225"/>
      <c r="V22" s="225"/>
      <c r="W22" s="225"/>
      <c r="X22" s="225"/>
      <c r="Y22" s="225"/>
      <c r="Z22" s="225"/>
      <c r="AA22" s="225"/>
      <c r="AB22" s="225"/>
      <c r="AC22" s="225">
        <f>SUM(Q22:AB22)</f>
        <v>0</v>
      </c>
      <c r="AD22" s="227"/>
      <c r="AE22" s="228"/>
      <c r="AF22" s="228"/>
      <c r="AV22" s="311" t="s">
        <v>119</v>
      </c>
    </row>
    <row r="23" spans="1:48" s="230" customFormat="1" ht="32.25" customHeight="1">
      <c r="A23" s="720" t="s">
        <v>44</v>
      </c>
      <c r="B23" s="721"/>
      <c r="C23" s="231"/>
      <c r="D23" s="232"/>
      <c r="E23" s="232"/>
      <c r="F23" s="232"/>
      <c r="G23" s="232"/>
      <c r="H23" s="232"/>
      <c r="I23" s="232"/>
      <c r="J23" s="232"/>
      <c r="K23" s="232"/>
      <c r="L23" s="232"/>
      <c r="M23" s="232"/>
      <c r="N23" s="232"/>
      <c r="O23" s="232">
        <f>SUM(C23:N23)</f>
        <v>0</v>
      </c>
      <c r="P23" s="233" t="str">
        <f>IFERROR(O23/(SUMIF(C23:N23,"&gt;0",C22:N22))," ")</f>
        <v xml:space="preserve"> </v>
      </c>
      <c r="Q23" s="231"/>
      <c r="R23" s="232"/>
      <c r="S23" s="232"/>
      <c r="T23" s="232"/>
      <c r="U23" s="232"/>
      <c r="V23" s="232"/>
      <c r="W23" s="232"/>
      <c r="X23" s="232"/>
      <c r="Y23" s="232"/>
      <c r="Z23" s="232"/>
      <c r="AA23" s="232"/>
      <c r="AB23" s="232"/>
      <c r="AC23" s="232">
        <f>SUM(Q23:AB23)</f>
        <v>0</v>
      </c>
      <c r="AD23" s="234" t="str">
        <f>IFERROR(AC23/(SUMIF(Q23:AB23,"&gt;0",Q22:AB22))," ")</f>
        <v xml:space="preserve"> </v>
      </c>
      <c r="AE23" s="229"/>
      <c r="AF23" s="229"/>
      <c r="AN23" s="321">
        <v>165</v>
      </c>
      <c r="AU23" s="321"/>
    </row>
    <row r="24" spans="1:48" s="230" customFormat="1" ht="32.25" customHeight="1">
      <c r="A24" s="720" t="s">
        <v>45</v>
      </c>
      <c r="B24" s="721"/>
      <c r="C24" s="231"/>
      <c r="D24" s="232"/>
      <c r="E24" s="232"/>
      <c r="F24" s="232"/>
      <c r="H24" s="232"/>
      <c r="I24" s="232"/>
      <c r="J24" s="232"/>
      <c r="K24" s="232"/>
      <c r="L24" s="232">
        <v>15000000</v>
      </c>
      <c r="M24" s="232"/>
      <c r="N24" s="232"/>
      <c r="O24" s="232">
        <f>SUM(C24:N24)</f>
        <v>15000000</v>
      </c>
      <c r="P24" s="235"/>
      <c r="Q24" s="231"/>
      <c r="R24" s="232"/>
      <c r="S24" s="232"/>
      <c r="T24" s="232"/>
      <c r="U24" s="232"/>
      <c r="V24" s="232"/>
      <c r="W24" s="232"/>
      <c r="X24" s="232"/>
      <c r="Y24" s="232"/>
      <c r="Z24" s="232"/>
      <c r="AA24" s="232"/>
      <c r="AB24" s="232"/>
      <c r="AC24" s="232">
        <f>SUM(Q24:AB24)</f>
        <v>0</v>
      </c>
      <c r="AD24" s="234"/>
      <c r="AE24" s="229"/>
      <c r="AF24" s="229"/>
    </row>
    <row r="25" spans="1:48" s="230" customFormat="1" ht="32.25" customHeight="1">
      <c r="A25" s="725" t="s">
        <v>46</v>
      </c>
      <c r="B25" s="726"/>
      <c r="C25" s="236"/>
      <c r="D25" s="237"/>
      <c r="E25" s="237"/>
      <c r="F25" s="237"/>
      <c r="G25" s="237"/>
      <c r="H25" s="237"/>
      <c r="I25" s="237"/>
      <c r="J25" s="237"/>
      <c r="K25" s="237"/>
      <c r="L25" s="237">
        <v>15000000</v>
      </c>
      <c r="M25" s="237"/>
      <c r="N25" s="237"/>
      <c r="O25" s="237">
        <f>SUM(C25:N25)</f>
        <v>15000000</v>
      </c>
      <c r="P25" s="238">
        <f>IFERROR(O25/(SUMIF(C25:N25,"&gt;0",C24:N24))," ")</f>
        <v>1</v>
      </c>
      <c r="Q25" s="236"/>
      <c r="R25" s="237"/>
      <c r="S25" s="237"/>
      <c r="T25" s="237"/>
      <c r="U25" s="237"/>
      <c r="V25" s="237"/>
      <c r="W25" s="237"/>
      <c r="X25" s="237"/>
      <c r="Y25" s="237"/>
      <c r="Z25" s="237"/>
      <c r="AA25" s="237"/>
      <c r="AB25" s="237"/>
      <c r="AC25" s="237">
        <f>SUM(Q25:AB25)</f>
        <v>0</v>
      </c>
      <c r="AD25" s="239" t="str">
        <f>IFERROR(AC25/(SUMIF(Q25:AB25,"&gt;0",Q24:AB24))," ")</f>
        <v xml:space="preserve"> </v>
      </c>
      <c r="AE25" s="229"/>
      <c r="AF25" s="229"/>
    </row>
    <row r="26" spans="1:48" ht="32.25" customHeight="1">
      <c r="A26" s="59"/>
      <c r="B26" s="54"/>
      <c r="C26" s="727" t="s">
        <v>128</v>
      </c>
      <c r="D26" s="727"/>
      <c r="E26" s="727"/>
      <c r="F26" s="727"/>
      <c r="G26" s="727"/>
      <c r="H26" s="727"/>
      <c r="I26" s="727"/>
      <c r="J26" s="727"/>
      <c r="K26" s="727"/>
      <c r="L26" s="727"/>
      <c r="M26" s="727"/>
      <c r="N26" s="727"/>
      <c r="O26" s="727"/>
      <c r="P26" s="727"/>
      <c r="Q26" s="80"/>
      <c r="R26" s="80"/>
      <c r="S26" s="80"/>
      <c r="T26" s="80"/>
      <c r="U26" s="80"/>
      <c r="V26" s="80"/>
      <c r="W26" s="80"/>
      <c r="X26" s="80"/>
      <c r="Y26" s="80"/>
      <c r="Z26" s="80"/>
      <c r="AA26" s="80"/>
      <c r="AB26" s="80"/>
      <c r="AC26" s="60"/>
      <c r="AD26" s="167"/>
    </row>
    <row r="27" spans="1:48" ht="33.950000000000003" customHeight="1">
      <c r="A27" s="417" t="s">
        <v>48</v>
      </c>
      <c r="B27" s="418"/>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20"/>
    </row>
    <row r="28" spans="1:48" ht="15" customHeight="1">
      <c r="A28" s="421" t="s">
        <v>49</v>
      </c>
      <c r="B28" s="423" t="s">
        <v>50</v>
      </c>
      <c r="C28" s="424"/>
      <c r="D28" s="425" t="s">
        <v>51</v>
      </c>
      <c r="E28" s="426"/>
      <c r="F28" s="426"/>
      <c r="G28" s="426"/>
      <c r="H28" s="426"/>
      <c r="I28" s="426"/>
      <c r="J28" s="426"/>
      <c r="K28" s="426"/>
      <c r="L28" s="426"/>
      <c r="M28" s="426"/>
      <c r="N28" s="426"/>
      <c r="O28" s="427"/>
      <c r="P28" s="363" t="s">
        <v>41</v>
      </c>
      <c r="Q28" s="363" t="s">
        <v>52</v>
      </c>
      <c r="R28" s="363"/>
      <c r="S28" s="363"/>
      <c r="T28" s="363"/>
      <c r="U28" s="363"/>
      <c r="V28" s="363"/>
      <c r="W28" s="363"/>
      <c r="X28" s="363"/>
      <c r="Y28" s="363"/>
      <c r="Z28" s="363"/>
      <c r="AA28" s="363"/>
      <c r="AB28" s="363"/>
      <c r="AC28" s="363"/>
      <c r="AD28" s="413"/>
    </row>
    <row r="29" spans="1:48" ht="27" customHeight="1">
      <c r="A29" s="422"/>
      <c r="B29" s="375"/>
      <c r="C29" s="414"/>
      <c r="D29" s="88" t="s">
        <v>30</v>
      </c>
      <c r="E29" s="88" t="s">
        <v>31</v>
      </c>
      <c r="F29" s="88" t="s">
        <v>32</v>
      </c>
      <c r="G29" s="88" t="s">
        <v>33</v>
      </c>
      <c r="H29" s="88" t="s">
        <v>34</v>
      </c>
      <c r="I29" s="88" t="s">
        <v>35</v>
      </c>
      <c r="J29" s="88" t="s">
        <v>36</v>
      </c>
      <c r="K29" s="88" t="s">
        <v>37</v>
      </c>
      <c r="L29" s="88" t="s">
        <v>38</v>
      </c>
      <c r="M29" s="88" t="s">
        <v>8</v>
      </c>
      <c r="N29" s="88" t="s">
        <v>39</v>
      </c>
      <c r="O29" s="88" t="s">
        <v>40</v>
      </c>
      <c r="P29" s="427"/>
      <c r="Q29" s="363"/>
      <c r="R29" s="363"/>
      <c r="S29" s="363"/>
      <c r="T29" s="363"/>
      <c r="U29" s="363"/>
      <c r="V29" s="363"/>
      <c r="W29" s="363"/>
      <c r="X29" s="363"/>
      <c r="Y29" s="363"/>
      <c r="Z29" s="363"/>
      <c r="AA29" s="363"/>
      <c r="AB29" s="363"/>
      <c r="AC29" s="363"/>
      <c r="AD29" s="413"/>
    </row>
    <row r="30" spans="1:48" ht="205.5" customHeight="1" thickBot="1">
      <c r="A30" s="85" t="s">
        <v>129</v>
      </c>
      <c r="B30" s="428" t="s">
        <v>130</v>
      </c>
      <c r="C30" s="429"/>
      <c r="D30" s="262"/>
      <c r="E30" s="262"/>
      <c r="F30" s="262"/>
      <c r="G30" s="262"/>
      <c r="H30" s="262"/>
      <c r="I30" s="263"/>
      <c r="J30" s="262" t="s">
        <v>130</v>
      </c>
      <c r="K30" s="262"/>
      <c r="L30" s="262"/>
      <c r="M30" s="262"/>
      <c r="N30" s="262"/>
      <c r="O30" s="262"/>
      <c r="P30" s="262" t="s">
        <v>130</v>
      </c>
      <c r="Q30" s="722" t="s">
        <v>131</v>
      </c>
      <c r="R30" s="723"/>
      <c r="S30" s="723"/>
      <c r="T30" s="723"/>
      <c r="U30" s="723"/>
      <c r="V30" s="723"/>
      <c r="W30" s="723"/>
      <c r="X30" s="723"/>
      <c r="Y30" s="723"/>
      <c r="Z30" s="723"/>
      <c r="AA30" s="723"/>
      <c r="AB30" s="723"/>
      <c r="AC30" s="723"/>
      <c r="AD30" s="724"/>
    </row>
    <row r="31" spans="1:48" ht="45" customHeight="1">
      <c r="A31" s="432" t="s">
        <v>53</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4"/>
    </row>
    <row r="32" spans="1:48">
      <c r="A32" s="50" t="s">
        <v>85</v>
      </c>
    </row>
    <row r="42" spans="10:17">
      <c r="Q42" s="309"/>
    </row>
    <row r="43" spans="10:17">
      <c r="J43" s="72"/>
    </row>
  </sheetData>
  <mergeCells count="51">
    <mergeCell ref="A31:AD31"/>
    <mergeCell ref="A25:B25"/>
    <mergeCell ref="A27:AD27"/>
    <mergeCell ref="A28:A29"/>
    <mergeCell ref="B28:C29"/>
    <mergeCell ref="D28:O28"/>
    <mergeCell ref="P28:P29"/>
    <mergeCell ref="Q28:AD29"/>
    <mergeCell ref="C26:P26"/>
    <mergeCell ref="Q20:AD20"/>
    <mergeCell ref="A22:B22"/>
    <mergeCell ref="A23:B23"/>
    <mergeCell ref="B30:C30"/>
    <mergeCell ref="Q30:AD30"/>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s>
  <pageMargins left="0.25" right="0.25" top="0.75" bottom="0.75" header="0.3" footer="0.3"/>
  <pageSetup scale="2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3"/>
  <sheetViews>
    <sheetView tabSelected="1" topLeftCell="A3" zoomScale="85" zoomScaleNormal="85" workbookViewId="0">
      <selection activeCell="H29" sqref="H29"/>
    </sheetView>
  </sheetViews>
  <sheetFormatPr baseColWidth="10" defaultColWidth="9.140625" defaultRowHeight="26.25" customHeight="1"/>
  <cols>
    <col min="1" max="6" width="11.42578125" customWidth="1"/>
    <col min="7" max="7" width="17.85546875" customWidth="1"/>
    <col min="8" max="8" width="11.42578125" customWidth="1"/>
    <col min="9" max="9" width="26.42578125" style="50" customWidth="1"/>
    <col min="10" max="10" width="23.42578125" customWidth="1"/>
    <col min="11" max="11" width="11.42578125" customWidth="1"/>
    <col min="12" max="12" width="11.42578125" style="216" customWidth="1"/>
    <col min="13" max="13" width="11.42578125" customWidth="1"/>
    <col min="14" max="14" width="18.85546875" customWidth="1"/>
    <col min="15" max="15" width="8.42578125" customWidth="1"/>
    <col min="16" max="16" width="8.140625" customWidth="1"/>
    <col min="17" max="17" width="9" customWidth="1"/>
    <col min="18" max="18" width="8.42578125" customWidth="1"/>
    <col min="19" max="19" width="7.42578125" customWidth="1"/>
    <col min="20" max="20" width="11.42578125" customWidth="1"/>
    <col min="21" max="21" width="15" customWidth="1"/>
    <col min="22" max="42" width="11.42578125" customWidth="1"/>
    <col min="43" max="43" width="11.42578125" style="362" customWidth="1"/>
    <col min="44" max="45" width="11.42578125" customWidth="1"/>
    <col min="46" max="46" width="16.140625" style="216" customWidth="1"/>
    <col min="47" max="47" width="17.42578125" style="216" customWidth="1"/>
    <col min="48" max="48" width="58" style="359" customWidth="1"/>
    <col min="49" max="49" width="17.42578125" customWidth="1"/>
    <col min="50" max="50" width="12.140625" customWidth="1"/>
    <col min="51" max="256" width="11.42578125" customWidth="1"/>
  </cols>
  <sheetData>
    <row r="1" spans="1:50" ht="21" customHeight="1" thickBot="1">
      <c r="A1" s="730" t="s">
        <v>132</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2"/>
      <c r="AH1" s="743" t="s">
        <v>13</v>
      </c>
      <c r="AI1" s="744"/>
      <c r="AJ1" s="744"/>
      <c r="AK1" s="744"/>
      <c r="AL1" s="744"/>
      <c r="AM1" s="744"/>
      <c r="AN1" s="744"/>
      <c r="AO1" s="744"/>
      <c r="AP1" s="744"/>
      <c r="AQ1" s="744"/>
      <c r="AR1" s="744"/>
      <c r="AS1" s="744"/>
      <c r="AT1" s="744"/>
      <c r="AU1" s="745"/>
      <c r="AV1" s="752" t="s">
        <v>133</v>
      </c>
      <c r="AW1" s="740" t="s">
        <v>134</v>
      </c>
      <c r="AX1" s="740" t="s">
        <v>135</v>
      </c>
    </row>
    <row r="2" spans="1:50" ht="21" customHeight="1">
      <c r="A2" s="756" t="s">
        <v>9</v>
      </c>
      <c r="B2" s="756"/>
      <c r="C2" s="756"/>
      <c r="D2" s="757">
        <v>44873</v>
      </c>
      <c r="E2" s="758"/>
      <c r="F2" s="756" t="s">
        <v>10</v>
      </c>
      <c r="G2" s="756"/>
      <c r="H2" s="763" t="s">
        <v>11</v>
      </c>
      <c r="I2" s="763"/>
      <c r="J2" s="199"/>
      <c r="K2" s="743"/>
      <c r="L2" s="744"/>
      <c r="M2" s="744"/>
      <c r="N2" s="744"/>
      <c r="O2" s="744"/>
      <c r="P2" s="744"/>
      <c r="Q2" s="744"/>
      <c r="R2" s="744"/>
      <c r="S2" s="744"/>
      <c r="T2" s="744"/>
      <c r="U2" s="744"/>
      <c r="V2" s="200"/>
      <c r="W2" s="200"/>
      <c r="X2" s="200"/>
      <c r="Y2" s="200"/>
      <c r="Z2" s="200"/>
      <c r="AA2" s="200"/>
      <c r="AB2" s="200"/>
      <c r="AC2" s="200"/>
      <c r="AD2" s="200"/>
      <c r="AE2" s="200"/>
      <c r="AF2" s="200"/>
      <c r="AG2" s="201"/>
      <c r="AH2" s="746"/>
      <c r="AI2" s="747"/>
      <c r="AJ2" s="747"/>
      <c r="AK2" s="747"/>
      <c r="AL2" s="747"/>
      <c r="AM2" s="747"/>
      <c r="AN2" s="747"/>
      <c r="AO2" s="747"/>
      <c r="AP2" s="747"/>
      <c r="AQ2" s="747"/>
      <c r="AR2" s="747"/>
      <c r="AS2" s="747"/>
      <c r="AT2" s="747"/>
      <c r="AU2" s="748"/>
      <c r="AV2" s="753"/>
      <c r="AW2" s="755"/>
      <c r="AX2" s="755"/>
    </row>
    <row r="3" spans="1:50" ht="21" customHeight="1">
      <c r="A3" s="756"/>
      <c r="B3" s="756"/>
      <c r="C3" s="756"/>
      <c r="D3" s="759"/>
      <c r="E3" s="760"/>
      <c r="F3" s="756"/>
      <c r="G3" s="756"/>
      <c r="H3" s="763" t="s">
        <v>12</v>
      </c>
      <c r="I3" s="763"/>
      <c r="J3" s="199"/>
      <c r="K3" s="746"/>
      <c r="L3" s="747"/>
      <c r="M3" s="747"/>
      <c r="N3" s="747"/>
      <c r="O3" s="747"/>
      <c r="P3" s="747"/>
      <c r="Q3" s="747"/>
      <c r="R3" s="747"/>
      <c r="S3" s="747"/>
      <c r="T3" s="747"/>
      <c r="U3" s="747"/>
      <c r="V3" s="202"/>
      <c r="W3" s="202"/>
      <c r="X3" s="202"/>
      <c r="Y3" s="202"/>
      <c r="Z3" s="202"/>
      <c r="AA3" s="202"/>
      <c r="AB3" s="202"/>
      <c r="AC3" s="202"/>
      <c r="AD3" s="202"/>
      <c r="AE3" s="202"/>
      <c r="AF3" s="202"/>
      <c r="AG3" s="203"/>
      <c r="AH3" s="746"/>
      <c r="AI3" s="747"/>
      <c r="AJ3" s="747"/>
      <c r="AK3" s="747"/>
      <c r="AL3" s="747"/>
      <c r="AM3" s="747"/>
      <c r="AN3" s="747"/>
      <c r="AO3" s="747"/>
      <c r="AP3" s="747"/>
      <c r="AQ3" s="747"/>
      <c r="AR3" s="747"/>
      <c r="AS3" s="747"/>
      <c r="AT3" s="747"/>
      <c r="AU3" s="748"/>
      <c r="AV3" s="753"/>
      <c r="AW3" s="755"/>
      <c r="AX3" s="755"/>
    </row>
    <row r="4" spans="1:50" ht="21" customHeight="1" thickBot="1">
      <c r="A4" s="756"/>
      <c r="B4" s="756"/>
      <c r="C4" s="756"/>
      <c r="D4" s="761"/>
      <c r="E4" s="762"/>
      <c r="F4" s="756"/>
      <c r="G4" s="756"/>
      <c r="H4" s="763" t="s">
        <v>13</v>
      </c>
      <c r="I4" s="763"/>
      <c r="J4" s="272" t="s">
        <v>136</v>
      </c>
      <c r="K4" s="749"/>
      <c r="L4" s="750"/>
      <c r="M4" s="750"/>
      <c r="N4" s="750"/>
      <c r="O4" s="750"/>
      <c r="P4" s="750"/>
      <c r="Q4" s="750"/>
      <c r="R4" s="750"/>
      <c r="S4" s="750"/>
      <c r="T4" s="750"/>
      <c r="U4" s="750"/>
      <c r="V4" s="204"/>
      <c r="W4" s="204"/>
      <c r="X4" s="204"/>
      <c r="Y4" s="204"/>
      <c r="Z4" s="204"/>
      <c r="AA4" s="204"/>
      <c r="AB4" s="204"/>
      <c r="AC4" s="204"/>
      <c r="AD4" s="204"/>
      <c r="AE4" s="204"/>
      <c r="AF4" s="204"/>
      <c r="AG4" s="205"/>
      <c r="AH4" s="746"/>
      <c r="AI4" s="747"/>
      <c r="AJ4" s="747"/>
      <c r="AK4" s="747"/>
      <c r="AL4" s="747"/>
      <c r="AM4" s="747"/>
      <c r="AN4" s="747"/>
      <c r="AO4" s="747"/>
      <c r="AP4" s="747"/>
      <c r="AQ4" s="747"/>
      <c r="AR4" s="747"/>
      <c r="AS4" s="747"/>
      <c r="AT4" s="747"/>
      <c r="AU4" s="748"/>
      <c r="AV4" s="753"/>
      <c r="AW4" s="755"/>
      <c r="AX4" s="755"/>
    </row>
    <row r="5" spans="1:50" ht="21" customHeight="1">
      <c r="A5" s="764" t="s">
        <v>137</v>
      </c>
      <c r="B5" s="765"/>
      <c r="C5" s="766"/>
      <c r="D5" s="767" t="s">
        <v>138</v>
      </c>
      <c r="E5" s="768"/>
      <c r="F5" s="768"/>
      <c r="G5" s="768"/>
      <c r="H5" s="768"/>
      <c r="I5" s="768"/>
      <c r="J5" s="768"/>
      <c r="K5" s="769"/>
      <c r="L5" s="769"/>
      <c r="M5" s="769"/>
      <c r="N5" s="769"/>
      <c r="O5" s="769"/>
      <c r="P5" s="769"/>
      <c r="Q5" s="769"/>
      <c r="R5" s="769"/>
      <c r="S5" s="769"/>
      <c r="T5" s="769"/>
      <c r="U5" s="769"/>
      <c r="V5" s="769"/>
      <c r="W5" s="769"/>
      <c r="X5" s="769"/>
      <c r="Y5" s="769"/>
      <c r="Z5" s="769"/>
      <c r="AA5" s="769"/>
      <c r="AB5" s="769"/>
      <c r="AC5" s="769"/>
      <c r="AD5" s="769"/>
      <c r="AE5" s="769"/>
      <c r="AF5" s="769"/>
      <c r="AG5" s="770"/>
      <c r="AH5" s="746"/>
      <c r="AI5" s="747"/>
      <c r="AJ5" s="747"/>
      <c r="AK5" s="747"/>
      <c r="AL5" s="747"/>
      <c r="AM5" s="747"/>
      <c r="AN5" s="747"/>
      <c r="AO5" s="747"/>
      <c r="AP5" s="747"/>
      <c r="AQ5" s="747"/>
      <c r="AR5" s="747"/>
      <c r="AS5" s="747"/>
      <c r="AT5" s="747"/>
      <c r="AU5" s="748"/>
      <c r="AV5" s="753"/>
      <c r="AW5" s="755"/>
      <c r="AX5" s="755"/>
    </row>
    <row r="6" spans="1:50" ht="21" customHeight="1">
      <c r="A6" s="771" t="s">
        <v>139</v>
      </c>
      <c r="B6" s="772"/>
      <c r="C6" s="773"/>
      <c r="D6" s="774" t="s">
        <v>140</v>
      </c>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70"/>
      <c r="AH6" s="749"/>
      <c r="AI6" s="750"/>
      <c r="AJ6" s="750"/>
      <c r="AK6" s="750"/>
      <c r="AL6" s="750"/>
      <c r="AM6" s="750"/>
      <c r="AN6" s="750"/>
      <c r="AO6" s="750"/>
      <c r="AP6" s="750"/>
      <c r="AQ6" s="750"/>
      <c r="AR6" s="750"/>
      <c r="AS6" s="750"/>
      <c r="AT6" s="750"/>
      <c r="AU6" s="751"/>
      <c r="AV6" s="753"/>
      <c r="AW6" s="755"/>
      <c r="AX6" s="755"/>
    </row>
    <row r="7" spans="1:50" ht="21" customHeight="1">
      <c r="A7" s="733" t="s">
        <v>141</v>
      </c>
      <c r="B7" s="742"/>
      <c r="C7" s="742"/>
      <c r="D7" s="742"/>
      <c r="E7" s="742"/>
      <c r="F7" s="734"/>
      <c r="G7" s="733" t="s">
        <v>142</v>
      </c>
      <c r="H7" s="734"/>
      <c r="I7" s="740" t="s">
        <v>143</v>
      </c>
      <c r="J7" s="740" t="s">
        <v>144</v>
      </c>
      <c r="K7" s="740" t="s">
        <v>145</v>
      </c>
      <c r="L7" s="740" t="s">
        <v>146</v>
      </c>
      <c r="M7" s="740" t="s">
        <v>147</v>
      </c>
      <c r="N7" s="740" t="s">
        <v>148</v>
      </c>
      <c r="O7" s="733" t="s">
        <v>149</v>
      </c>
      <c r="P7" s="742"/>
      <c r="Q7" s="742"/>
      <c r="R7" s="742"/>
      <c r="S7" s="734"/>
      <c r="T7" s="740" t="s">
        <v>150</v>
      </c>
      <c r="U7" s="740" t="s">
        <v>151</v>
      </c>
      <c r="V7" s="730" t="s">
        <v>152</v>
      </c>
      <c r="W7" s="731"/>
      <c r="X7" s="731"/>
      <c r="Y7" s="731"/>
      <c r="Z7" s="731"/>
      <c r="AA7" s="731"/>
      <c r="AB7" s="731"/>
      <c r="AC7" s="731"/>
      <c r="AD7" s="731"/>
      <c r="AE7" s="731"/>
      <c r="AF7" s="731"/>
      <c r="AG7" s="732"/>
      <c r="AH7" s="730" t="s">
        <v>153</v>
      </c>
      <c r="AI7" s="731"/>
      <c r="AJ7" s="731"/>
      <c r="AK7" s="731"/>
      <c r="AL7" s="731"/>
      <c r="AM7" s="731"/>
      <c r="AN7" s="731"/>
      <c r="AO7" s="731"/>
      <c r="AP7" s="731"/>
      <c r="AQ7" s="731"/>
      <c r="AR7" s="731"/>
      <c r="AS7" s="732"/>
      <c r="AT7" s="733" t="s">
        <v>41</v>
      </c>
      <c r="AU7" s="734"/>
      <c r="AV7" s="753"/>
      <c r="AW7" s="755"/>
      <c r="AX7" s="755"/>
    </row>
    <row r="8" spans="1:50" ht="21" customHeight="1">
      <c r="A8" s="206" t="s">
        <v>154</v>
      </c>
      <c r="B8" s="206" t="s">
        <v>155</v>
      </c>
      <c r="C8" s="206" t="s">
        <v>156</v>
      </c>
      <c r="D8" s="206" t="s">
        <v>157</v>
      </c>
      <c r="E8" s="206" t="s">
        <v>158</v>
      </c>
      <c r="F8" s="206" t="s">
        <v>159</v>
      </c>
      <c r="G8" s="206" t="s">
        <v>160</v>
      </c>
      <c r="H8" s="206" t="s">
        <v>161</v>
      </c>
      <c r="I8" s="741"/>
      <c r="J8" s="741"/>
      <c r="K8" s="741"/>
      <c r="L8" s="741"/>
      <c r="M8" s="741"/>
      <c r="N8" s="741"/>
      <c r="O8" s="206">
        <v>2020</v>
      </c>
      <c r="P8" s="206">
        <v>2021</v>
      </c>
      <c r="Q8" s="206">
        <v>2022</v>
      </c>
      <c r="R8" s="206">
        <v>2023</v>
      </c>
      <c r="S8" s="206">
        <v>2024</v>
      </c>
      <c r="T8" s="741"/>
      <c r="U8" s="741"/>
      <c r="V8" s="207" t="s">
        <v>30</v>
      </c>
      <c r="W8" s="207" t="s">
        <v>31</v>
      </c>
      <c r="X8" s="207" t="s">
        <v>32</v>
      </c>
      <c r="Y8" s="207" t="s">
        <v>33</v>
      </c>
      <c r="Z8" s="207" t="s">
        <v>34</v>
      </c>
      <c r="AA8" s="207" t="s">
        <v>35</v>
      </c>
      <c r="AB8" s="207" t="s">
        <v>36</v>
      </c>
      <c r="AC8" s="207" t="s">
        <v>37</v>
      </c>
      <c r="AD8" s="207" t="s">
        <v>38</v>
      </c>
      <c r="AE8" s="207" t="s">
        <v>8</v>
      </c>
      <c r="AF8" s="207" t="s">
        <v>39</v>
      </c>
      <c r="AG8" s="207" t="s">
        <v>40</v>
      </c>
      <c r="AH8" s="207" t="s">
        <v>30</v>
      </c>
      <c r="AI8" s="207" t="s">
        <v>31</v>
      </c>
      <c r="AJ8" s="207" t="s">
        <v>32</v>
      </c>
      <c r="AK8" s="207" t="s">
        <v>33</v>
      </c>
      <c r="AL8" s="207" t="s">
        <v>34</v>
      </c>
      <c r="AM8" s="207" t="s">
        <v>35</v>
      </c>
      <c r="AN8" s="207" t="s">
        <v>36</v>
      </c>
      <c r="AO8" s="207" t="s">
        <v>37</v>
      </c>
      <c r="AP8" s="207" t="s">
        <v>38</v>
      </c>
      <c r="AQ8" s="207" t="s">
        <v>8</v>
      </c>
      <c r="AR8" s="207" t="s">
        <v>39</v>
      </c>
      <c r="AS8" s="207" t="s">
        <v>40</v>
      </c>
      <c r="AT8" s="206" t="s">
        <v>162</v>
      </c>
      <c r="AU8" s="206" t="s">
        <v>163</v>
      </c>
      <c r="AV8" s="754"/>
      <c r="AW8" s="741"/>
      <c r="AX8" s="741"/>
    </row>
    <row r="9" spans="1:50" s="286" customFormat="1" ht="89.25">
      <c r="A9" s="273"/>
      <c r="B9" s="273"/>
      <c r="C9" s="273"/>
      <c r="D9" s="273"/>
      <c r="E9" s="273"/>
      <c r="F9" s="273"/>
      <c r="G9" s="274"/>
      <c r="H9" s="273" t="s">
        <v>164</v>
      </c>
      <c r="I9" s="275" t="s">
        <v>165</v>
      </c>
      <c r="J9" s="274" t="s">
        <v>166</v>
      </c>
      <c r="K9" s="274" t="s">
        <v>167</v>
      </c>
      <c r="L9" s="274">
        <v>20</v>
      </c>
      <c r="M9" s="274" t="s">
        <v>168</v>
      </c>
      <c r="N9" s="274" t="s">
        <v>169</v>
      </c>
      <c r="O9" s="276"/>
      <c r="P9" s="276">
        <v>1</v>
      </c>
      <c r="Q9" s="276">
        <v>1</v>
      </c>
      <c r="R9" s="276">
        <v>1</v>
      </c>
      <c r="S9" s="276">
        <v>1</v>
      </c>
      <c r="T9" s="277"/>
      <c r="U9" s="278" t="s">
        <v>170</v>
      </c>
      <c r="V9" s="279"/>
      <c r="W9" s="279"/>
      <c r="X9" s="280">
        <v>0.25</v>
      </c>
      <c r="Y9" s="279"/>
      <c r="Z9" s="279"/>
      <c r="AA9" s="280">
        <v>0.25</v>
      </c>
      <c r="AB9" s="279"/>
      <c r="AC9" s="279"/>
      <c r="AD9" s="280">
        <v>0.25</v>
      </c>
      <c r="AE9" s="279"/>
      <c r="AF9" s="279"/>
      <c r="AG9" s="280">
        <v>0.25</v>
      </c>
      <c r="AH9" s="279"/>
      <c r="AI9" s="281"/>
      <c r="AJ9" s="280">
        <v>0.25</v>
      </c>
      <c r="AK9" s="282" t="s">
        <v>171</v>
      </c>
      <c r="AL9" s="283"/>
      <c r="AM9" s="283">
        <v>0.25</v>
      </c>
      <c r="AN9" s="283"/>
      <c r="AO9" s="283"/>
      <c r="AP9" s="304">
        <v>0.25</v>
      </c>
      <c r="AQ9" s="283"/>
      <c r="AR9" s="283"/>
      <c r="AS9" s="283"/>
      <c r="AT9" s="282">
        <v>0.5</v>
      </c>
      <c r="AU9" s="282">
        <f>SUM(AH9:AS9)/Q9</f>
        <v>0.75</v>
      </c>
      <c r="AV9" s="353" t="s">
        <v>172</v>
      </c>
      <c r="AW9" s="284"/>
      <c r="AX9" s="285"/>
    </row>
    <row r="10" spans="1:50" s="286" customFormat="1" ht="91.5" customHeight="1">
      <c r="A10" s="273"/>
      <c r="B10" s="273"/>
      <c r="C10" s="273"/>
      <c r="D10" s="273"/>
      <c r="E10" s="273"/>
      <c r="F10" s="273"/>
      <c r="G10" s="274"/>
      <c r="H10" s="275" t="s">
        <v>173</v>
      </c>
      <c r="I10" s="287" t="s">
        <v>174</v>
      </c>
      <c r="J10" s="275" t="s">
        <v>175</v>
      </c>
      <c r="K10" s="274" t="s">
        <v>176</v>
      </c>
      <c r="L10" s="274">
        <v>1</v>
      </c>
      <c r="M10" s="274" t="s">
        <v>177</v>
      </c>
      <c r="N10" s="274" t="s">
        <v>178</v>
      </c>
      <c r="O10" s="276"/>
      <c r="P10" s="276">
        <v>1</v>
      </c>
      <c r="Q10" s="276">
        <v>0</v>
      </c>
      <c r="R10" s="276">
        <v>0</v>
      </c>
      <c r="S10" s="276">
        <v>0</v>
      </c>
      <c r="T10" s="277"/>
      <c r="U10" s="274" t="s">
        <v>178</v>
      </c>
      <c r="V10" s="279"/>
      <c r="W10" s="279"/>
      <c r="X10" s="280"/>
      <c r="Y10" s="279"/>
      <c r="Z10" s="279"/>
      <c r="AA10" s="280"/>
      <c r="AB10" s="279"/>
      <c r="AC10" s="279"/>
      <c r="AD10" s="280"/>
      <c r="AE10" s="279"/>
      <c r="AF10" s="279"/>
      <c r="AG10" s="280"/>
      <c r="AH10" s="279"/>
      <c r="AI10" s="279"/>
      <c r="AJ10" s="279"/>
      <c r="AK10" s="273" t="s">
        <v>171</v>
      </c>
      <c r="AL10" s="279"/>
      <c r="AM10" s="279"/>
      <c r="AN10" s="279"/>
      <c r="AO10" s="279"/>
      <c r="AP10" s="279"/>
      <c r="AQ10" s="279"/>
      <c r="AR10" s="279"/>
      <c r="AS10" s="279"/>
      <c r="AT10" s="282">
        <v>1</v>
      </c>
      <c r="AU10" s="282">
        <v>1</v>
      </c>
      <c r="AV10" s="354" t="s">
        <v>179</v>
      </c>
      <c r="AW10" s="284"/>
      <c r="AX10" s="285"/>
    </row>
    <row r="11" spans="1:50" s="286" customFormat="1" ht="232.5">
      <c r="A11" s="288"/>
      <c r="B11" s="288"/>
      <c r="C11" s="288"/>
      <c r="D11" s="288"/>
      <c r="E11" s="288" t="s">
        <v>180</v>
      </c>
      <c r="F11" s="288"/>
      <c r="G11" s="275" t="s">
        <v>181</v>
      </c>
      <c r="H11" s="288"/>
      <c r="I11" s="275" t="s">
        <v>24</v>
      </c>
      <c r="J11" s="275" t="s">
        <v>182</v>
      </c>
      <c r="K11" s="275" t="s">
        <v>176</v>
      </c>
      <c r="L11" s="275">
        <v>20</v>
      </c>
      <c r="M11" s="275" t="s">
        <v>183</v>
      </c>
      <c r="N11" s="275"/>
      <c r="O11" s="289">
        <v>20</v>
      </c>
      <c r="P11" s="289">
        <v>20</v>
      </c>
      <c r="Q11" s="289">
        <v>20</v>
      </c>
      <c r="R11" s="289">
        <f>+'Meta 1 Paridad '!P34</f>
        <v>20</v>
      </c>
      <c r="S11" s="289">
        <v>20</v>
      </c>
      <c r="T11" s="290" t="s">
        <v>184</v>
      </c>
      <c r="U11" s="278" t="s">
        <v>185</v>
      </c>
      <c r="V11" s="291">
        <f>+'Meta 1 Paridad '!D35</f>
        <v>0</v>
      </c>
      <c r="W11" s="291">
        <f>+'Meta 1 Paridad '!E34</f>
        <v>0</v>
      </c>
      <c r="X11" s="291">
        <f>+'Meta 1 Paridad '!F34</f>
        <v>20</v>
      </c>
      <c r="Y11" s="291">
        <f>+'Meta 1 Paridad '!G$34</f>
        <v>0</v>
      </c>
      <c r="Z11" s="291">
        <f>+'Meta 1 Paridad '!H$34</f>
        <v>0</v>
      </c>
      <c r="AA11" s="291">
        <f>+'Meta 1 Paridad '!I$34</f>
        <v>20</v>
      </c>
      <c r="AB11" s="291">
        <f>+'Meta 1 Paridad '!J$34</f>
        <v>0</v>
      </c>
      <c r="AC11" s="291">
        <f>+'Meta 1 Paridad '!K$34</f>
        <v>0</v>
      </c>
      <c r="AD11" s="291">
        <f>+'Meta 1 Paridad '!L$34</f>
        <v>20</v>
      </c>
      <c r="AE11" s="291">
        <f>+'Meta 1 Paridad '!M$34</f>
        <v>0</v>
      </c>
      <c r="AF11" s="291">
        <f>+'Meta 1 Paridad '!N34</f>
        <v>20</v>
      </c>
      <c r="AG11" s="291">
        <f>+'Meta 1 Paridad '!O$34</f>
        <v>0</v>
      </c>
      <c r="AH11" s="292">
        <f>+'Meta 1 Paridad '!D35</f>
        <v>0</v>
      </c>
      <c r="AI11" s="273">
        <f>+'Meta 1 Paridad '!E35</f>
        <v>10</v>
      </c>
      <c r="AJ11" s="279">
        <f>+'Meta 1 Paridad '!F35</f>
        <v>20</v>
      </c>
      <c r="AK11" s="279">
        <f>+'Meta 1 Paridad '!G35</f>
        <v>7</v>
      </c>
      <c r="AL11" s="279">
        <f>+'Meta 1 Paridad '!H35</f>
        <v>6</v>
      </c>
      <c r="AM11" s="279">
        <f>+'Meta 1 Paridad '!I35</f>
        <v>15</v>
      </c>
      <c r="AN11" s="279">
        <f>+'Meta 1 Paridad '!J35</f>
        <v>13</v>
      </c>
      <c r="AO11" s="279">
        <f>+'Meta 1 Paridad '!K35</f>
        <v>8</v>
      </c>
      <c r="AP11" s="279">
        <f>+'Meta 1 Paridad '!L35</f>
        <v>11</v>
      </c>
      <c r="AQ11" s="279">
        <f>+'Meta 1 Paridad '!M35</f>
        <v>7</v>
      </c>
      <c r="AR11" s="279">
        <f>+'Meta 1 Paridad '!N35</f>
        <v>0</v>
      </c>
      <c r="AS11" s="279">
        <f>+'Meta 1 Paridad '!O35</f>
        <v>0</v>
      </c>
      <c r="AT11" s="273">
        <v>20</v>
      </c>
      <c r="AU11" s="282">
        <v>1</v>
      </c>
      <c r="AV11" s="353" t="s">
        <v>551</v>
      </c>
      <c r="AW11" s="284"/>
      <c r="AX11" s="285"/>
    </row>
    <row r="12" spans="1:50" s="286" customFormat="1" ht="187.5">
      <c r="A12" s="288"/>
      <c r="B12" s="288"/>
      <c r="C12" s="288"/>
      <c r="D12" s="288"/>
      <c r="E12" s="288" t="s">
        <v>180</v>
      </c>
      <c r="F12" s="288"/>
      <c r="G12" s="275" t="s">
        <v>181</v>
      </c>
      <c r="H12" s="288"/>
      <c r="I12" s="275" t="s">
        <v>24</v>
      </c>
      <c r="J12" s="275" t="s">
        <v>186</v>
      </c>
      <c r="K12" s="288" t="s">
        <v>187</v>
      </c>
      <c r="L12" s="288">
        <v>18</v>
      </c>
      <c r="M12" s="293" t="s">
        <v>188</v>
      </c>
      <c r="N12" s="275" t="s">
        <v>189</v>
      </c>
      <c r="O12" s="293">
        <v>0</v>
      </c>
      <c r="P12" s="293">
        <v>6</v>
      </c>
      <c r="Q12" s="293">
        <v>6</v>
      </c>
      <c r="R12" s="293">
        <v>6</v>
      </c>
      <c r="S12" s="293">
        <v>0</v>
      </c>
      <c r="T12" s="290" t="s">
        <v>184</v>
      </c>
      <c r="U12" s="275" t="s">
        <v>190</v>
      </c>
      <c r="V12" s="293"/>
      <c r="W12" s="293"/>
      <c r="X12" s="293">
        <v>1</v>
      </c>
      <c r="Y12" s="293"/>
      <c r="Z12" s="293">
        <v>1</v>
      </c>
      <c r="AA12" s="293"/>
      <c r="AB12" s="293">
        <v>1</v>
      </c>
      <c r="AC12" s="293"/>
      <c r="AD12" s="293">
        <v>1</v>
      </c>
      <c r="AE12" s="293"/>
      <c r="AF12" s="293">
        <v>1</v>
      </c>
      <c r="AG12" s="293">
        <v>6</v>
      </c>
      <c r="AH12" s="279"/>
      <c r="AI12" s="279"/>
      <c r="AJ12" s="279">
        <v>1</v>
      </c>
      <c r="AK12" s="279"/>
      <c r="AL12" s="279"/>
      <c r="AM12" s="279">
        <v>2</v>
      </c>
      <c r="AN12" s="279"/>
      <c r="AO12" s="279">
        <v>1</v>
      </c>
      <c r="AP12" s="279">
        <v>1</v>
      </c>
      <c r="AQ12" s="293">
        <v>0</v>
      </c>
      <c r="AR12" s="279"/>
      <c r="AS12" s="279"/>
      <c r="AT12" s="331">
        <f>SUM(AH12:AS12)</f>
        <v>5</v>
      </c>
      <c r="AU12" s="332">
        <v>0.8</v>
      </c>
      <c r="AV12" s="355" t="s">
        <v>552</v>
      </c>
      <c r="AW12" s="283"/>
      <c r="AX12" s="279"/>
    </row>
    <row r="13" spans="1:50" s="286" customFormat="1" ht="408" customHeight="1">
      <c r="A13" s="288"/>
      <c r="B13" s="288"/>
      <c r="C13" s="288"/>
      <c r="D13" s="288">
        <v>33</v>
      </c>
      <c r="E13" s="288" t="s">
        <v>191</v>
      </c>
      <c r="F13" s="288"/>
      <c r="G13" s="275" t="s">
        <v>181</v>
      </c>
      <c r="H13" s="288" t="s">
        <v>192</v>
      </c>
      <c r="I13" s="275" t="s">
        <v>86</v>
      </c>
      <c r="J13" s="275" t="s">
        <v>193</v>
      </c>
      <c r="K13" s="288" t="s">
        <v>187</v>
      </c>
      <c r="L13" s="288">
        <v>4800</v>
      </c>
      <c r="M13" s="293" t="s">
        <v>194</v>
      </c>
      <c r="N13" s="275" t="s">
        <v>195</v>
      </c>
      <c r="O13" s="293">
        <v>0</v>
      </c>
      <c r="P13" s="293">
        <v>1400</v>
      </c>
      <c r="Q13" s="293">
        <v>1239</v>
      </c>
      <c r="R13" s="293">
        <v>1200</v>
      </c>
      <c r="S13" s="293">
        <v>1000</v>
      </c>
      <c r="T13" s="290" t="s">
        <v>184</v>
      </c>
      <c r="U13" s="275" t="s">
        <v>196</v>
      </c>
      <c r="V13" s="293"/>
      <c r="W13" s="293"/>
      <c r="X13" s="293"/>
      <c r="Y13" s="220"/>
      <c r="Z13" s="220"/>
      <c r="AA13" s="220">
        <v>439</v>
      </c>
      <c r="AB13" s="220"/>
      <c r="AC13" s="220"/>
      <c r="AD13" s="220">
        <v>400</v>
      </c>
      <c r="AE13" s="220"/>
      <c r="AF13" s="223"/>
      <c r="AG13" s="220">
        <v>400</v>
      </c>
      <c r="AH13" s="292">
        <f>+'Meta 3 Escuela '!D35</f>
        <v>0</v>
      </c>
      <c r="AI13" s="292">
        <f>+'Meta 3 Escuela '!E35</f>
        <v>0</v>
      </c>
      <c r="AJ13" s="292">
        <f>+'Meta 3 Escuela '!F35</f>
        <v>151</v>
      </c>
      <c r="AK13" s="292">
        <f>+'Meta 3 Escuela '!G35</f>
        <v>90</v>
      </c>
      <c r="AL13" s="292">
        <f>+'Meta 3 Escuela '!H35</f>
        <v>77</v>
      </c>
      <c r="AM13" s="292">
        <f>+'Meta 3 Escuela '!I35</f>
        <v>287</v>
      </c>
      <c r="AN13" s="292">
        <f>+'Meta 3 Escuela '!J35</f>
        <v>38</v>
      </c>
      <c r="AO13" s="291">
        <v>102</v>
      </c>
      <c r="AP13" s="292">
        <f>+'Meta 3 Escuela '!L35</f>
        <v>69</v>
      </c>
      <c r="AQ13" s="292">
        <f>+'Meta 3 Escuela '!M35</f>
        <v>109</v>
      </c>
      <c r="AR13" s="292">
        <f>+'Meta 3 Escuela '!N35</f>
        <v>0</v>
      </c>
      <c r="AS13" s="292">
        <f>+'Meta 3 Escuela '!O35</f>
        <v>0</v>
      </c>
      <c r="AT13" s="294">
        <f>SUM(AH13:AS13)</f>
        <v>923</v>
      </c>
      <c r="AU13" s="295">
        <f>SUM(AH13:AS13)/Q13</f>
        <v>0.74495560936238903</v>
      </c>
      <c r="AV13" s="355" t="s">
        <v>553</v>
      </c>
      <c r="AW13" s="283"/>
      <c r="AX13" s="279"/>
    </row>
    <row r="14" spans="1:50" s="286" customFormat="1" ht="409.5">
      <c r="A14" s="288"/>
      <c r="B14" s="288"/>
      <c r="C14" s="288"/>
      <c r="D14" s="288"/>
      <c r="E14" s="288" t="s">
        <v>197</v>
      </c>
      <c r="F14" s="288"/>
      <c r="G14" s="275" t="s">
        <v>181</v>
      </c>
      <c r="H14" s="288"/>
      <c r="I14" s="275" t="s">
        <v>107</v>
      </c>
      <c r="J14" s="275" t="s">
        <v>198</v>
      </c>
      <c r="K14" s="288" t="s">
        <v>176</v>
      </c>
      <c r="L14" s="275">
        <v>19</v>
      </c>
      <c r="M14" s="293" t="s">
        <v>168</v>
      </c>
      <c r="N14" s="293"/>
      <c r="O14" s="293">
        <v>0</v>
      </c>
      <c r="P14" s="293">
        <v>19</v>
      </c>
      <c r="Q14" s="293">
        <v>19</v>
      </c>
      <c r="R14" s="293">
        <v>19</v>
      </c>
      <c r="S14" s="293">
        <v>19</v>
      </c>
      <c r="T14" s="290" t="s">
        <v>184</v>
      </c>
      <c r="U14" s="275" t="s">
        <v>199</v>
      </c>
      <c r="V14" s="293"/>
      <c r="W14" s="293"/>
      <c r="X14" s="293">
        <v>19</v>
      </c>
      <c r="Y14" s="293"/>
      <c r="Z14" s="293"/>
      <c r="AA14" s="293">
        <v>19</v>
      </c>
      <c r="AB14" s="293"/>
      <c r="AC14" s="293"/>
      <c r="AD14" s="293">
        <v>19</v>
      </c>
      <c r="AE14" s="293"/>
      <c r="AF14" s="293"/>
      <c r="AG14" s="293">
        <v>19</v>
      </c>
      <c r="AH14" s="296"/>
      <c r="AI14" s="279"/>
      <c r="AJ14" s="279"/>
      <c r="AK14" s="279">
        <v>11</v>
      </c>
      <c r="AL14" s="279">
        <f>+'Meta 4 Bancada '!$P$35</f>
        <v>19</v>
      </c>
      <c r="AM14" s="279">
        <v>9</v>
      </c>
      <c r="AN14" s="279">
        <v>16</v>
      </c>
      <c r="AO14" s="293">
        <v>13</v>
      </c>
      <c r="AP14" s="279">
        <v>12</v>
      </c>
      <c r="AQ14" s="279">
        <v>9</v>
      </c>
      <c r="AR14" s="279"/>
      <c r="AS14" s="279"/>
      <c r="AT14" s="273">
        <v>18</v>
      </c>
      <c r="AU14" s="282">
        <v>1</v>
      </c>
      <c r="AV14" s="355" t="s">
        <v>554</v>
      </c>
      <c r="AW14" s="297"/>
      <c r="AX14" s="279"/>
    </row>
    <row r="15" spans="1:50" s="286" customFormat="1" ht="236.25" customHeight="1">
      <c r="A15" s="288"/>
      <c r="B15" s="288"/>
      <c r="C15" s="288"/>
      <c r="D15" s="288"/>
      <c r="E15" s="288" t="s">
        <v>200</v>
      </c>
      <c r="F15" s="288"/>
      <c r="G15" s="275" t="s">
        <v>181</v>
      </c>
      <c r="H15" s="288"/>
      <c r="I15" s="275" t="s">
        <v>107</v>
      </c>
      <c r="J15" s="275" t="s">
        <v>201</v>
      </c>
      <c r="K15" s="288" t="s">
        <v>176</v>
      </c>
      <c r="L15" s="275">
        <v>4</v>
      </c>
      <c r="M15" s="293" t="s">
        <v>202</v>
      </c>
      <c r="N15" s="275" t="s">
        <v>203</v>
      </c>
      <c r="O15" s="293"/>
      <c r="P15" s="293">
        <v>4</v>
      </c>
      <c r="Q15" s="293">
        <v>4</v>
      </c>
      <c r="R15" s="293">
        <v>4</v>
      </c>
      <c r="S15" s="293">
        <v>4</v>
      </c>
      <c r="T15" s="293"/>
      <c r="U15" s="275" t="s">
        <v>204</v>
      </c>
      <c r="V15" s="293"/>
      <c r="W15" s="293"/>
      <c r="X15" s="293">
        <v>1</v>
      </c>
      <c r="Y15" s="293"/>
      <c r="Z15" s="293"/>
      <c r="AA15" s="293">
        <v>1</v>
      </c>
      <c r="AB15" s="293"/>
      <c r="AC15" s="293"/>
      <c r="AD15" s="293">
        <v>1</v>
      </c>
      <c r="AE15" s="293"/>
      <c r="AF15" s="293"/>
      <c r="AG15" s="293">
        <v>1</v>
      </c>
      <c r="AH15" s="279"/>
      <c r="AI15" s="279">
        <v>1</v>
      </c>
      <c r="AJ15" s="279"/>
      <c r="AK15" s="279">
        <v>1</v>
      </c>
      <c r="AL15" s="279"/>
      <c r="AM15" s="279"/>
      <c r="AN15" s="279"/>
      <c r="AO15" s="293"/>
      <c r="AP15" s="279">
        <v>1</v>
      </c>
      <c r="AQ15" s="279"/>
      <c r="AR15" s="279"/>
      <c r="AS15" s="279"/>
      <c r="AT15" s="273">
        <v>4</v>
      </c>
      <c r="AU15" s="282">
        <f>SUM(AH15:AS15)/Q15</f>
        <v>0.75</v>
      </c>
      <c r="AV15" s="352" t="s">
        <v>555</v>
      </c>
      <c r="AW15" s="283"/>
      <c r="AX15" s="279"/>
    </row>
    <row r="16" spans="1:50" s="286" customFormat="1" ht="252.95" customHeight="1">
      <c r="A16" s="273"/>
      <c r="B16" s="273"/>
      <c r="C16" s="273"/>
      <c r="D16" s="273"/>
      <c r="E16" s="273" t="s">
        <v>205</v>
      </c>
      <c r="F16" s="273"/>
      <c r="G16" s="274" t="s">
        <v>181</v>
      </c>
      <c r="H16" s="274" t="s">
        <v>206</v>
      </c>
      <c r="I16" s="274" t="s">
        <v>116</v>
      </c>
      <c r="J16" s="274" t="s">
        <v>207</v>
      </c>
      <c r="K16" s="274" t="s">
        <v>176</v>
      </c>
      <c r="L16" s="274">
        <v>20</v>
      </c>
      <c r="M16" s="274" t="s">
        <v>168</v>
      </c>
      <c r="N16" s="279"/>
      <c r="O16" s="285">
        <v>20</v>
      </c>
      <c r="P16" s="285">
        <v>20</v>
      </c>
      <c r="Q16" s="285">
        <v>20</v>
      </c>
      <c r="R16" s="285">
        <v>20</v>
      </c>
      <c r="S16" s="285">
        <v>20</v>
      </c>
      <c r="T16" s="302" t="s">
        <v>184</v>
      </c>
      <c r="U16" s="274" t="s">
        <v>208</v>
      </c>
      <c r="V16" s="279"/>
      <c r="W16" s="279"/>
      <c r="X16" s="279">
        <v>20</v>
      </c>
      <c r="Y16" s="279"/>
      <c r="Z16" s="279"/>
      <c r="AA16" s="279">
        <v>20</v>
      </c>
      <c r="AB16" s="279"/>
      <c r="AC16" s="279"/>
      <c r="AD16" s="279">
        <v>20</v>
      </c>
      <c r="AE16" s="279"/>
      <c r="AF16" s="279"/>
      <c r="AG16" s="279">
        <v>20</v>
      </c>
      <c r="AH16" s="279"/>
      <c r="AI16" s="279">
        <v>18</v>
      </c>
      <c r="AJ16" s="279">
        <v>20</v>
      </c>
      <c r="AK16" s="279">
        <v>18</v>
      </c>
      <c r="AL16" s="279">
        <v>19</v>
      </c>
      <c r="AM16" s="279">
        <v>18</v>
      </c>
      <c r="AN16" s="279">
        <v>17</v>
      </c>
      <c r="AO16" s="293">
        <v>19</v>
      </c>
      <c r="AP16" s="279">
        <v>17</v>
      </c>
      <c r="AQ16" s="279">
        <v>17</v>
      </c>
      <c r="AR16" s="279"/>
      <c r="AS16" s="279"/>
      <c r="AT16" s="273">
        <v>20</v>
      </c>
      <c r="AU16" s="305">
        <v>1</v>
      </c>
      <c r="AV16" s="356" t="s">
        <v>556</v>
      </c>
      <c r="AW16" s="304"/>
      <c r="AX16" s="279"/>
    </row>
    <row r="17" spans="1:50" s="286" customFormat="1" ht="83.25" customHeight="1">
      <c r="A17" s="273"/>
      <c r="B17" s="273"/>
      <c r="C17" s="273"/>
      <c r="D17" s="273"/>
      <c r="E17" s="273" t="s">
        <v>205</v>
      </c>
      <c r="F17" s="273"/>
      <c r="G17" s="274" t="s">
        <v>181</v>
      </c>
      <c r="H17" s="273"/>
      <c r="I17" s="274" t="s">
        <v>116</v>
      </c>
      <c r="J17" s="274" t="s">
        <v>209</v>
      </c>
      <c r="K17" s="273" t="s">
        <v>210</v>
      </c>
      <c r="L17" s="273">
        <v>60</v>
      </c>
      <c r="M17" s="285" t="s">
        <v>211</v>
      </c>
      <c r="N17" s="279"/>
      <c r="O17" s="285"/>
      <c r="P17" s="285"/>
      <c r="Q17" s="285"/>
      <c r="R17" s="285"/>
      <c r="S17" s="285"/>
      <c r="T17" s="302" t="s">
        <v>184</v>
      </c>
      <c r="U17" s="274" t="s">
        <v>208</v>
      </c>
      <c r="V17" s="279"/>
      <c r="W17" s="279"/>
      <c r="X17" s="279"/>
      <c r="Y17" s="279"/>
      <c r="Z17" s="279"/>
      <c r="AA17" s="279"/>
      <c r="AB17" s="279"/>
      <c r="AC17" s="279"/>
      <c r="AD17" s="279"/>
      <c r="AE17" s="279"/>
      <c r="AF17" s="279"/>
      <c r="AG17" s="279"/>
      <c r="AH17" s="279"/>
      <c r="AI17" s="279">
        <f>SUM(AI15:AI16)</f>
        <v>19</v>
      </c>
      <c r="AJ17" s="279">
        <v>56</v>
      </c>
      <c r="AK17" s="279">
        <v>3</v>
      </c>
      <c r="AL17" s="279">
        <v>3</v>
      </c>
      <c r="AM17" s="279">
        <v>2</v>
      </c>
      <c r="AN17" s="279">
        <v>1</v>
      </c>
      <c r="AO17" s="293">
        <v>9</v>
      </c>
      <c r="AP17" s="300">
        <v>1</v>
      </c>
      <c r="AQ17" s="360">
        <v>0</v>
      </c>
      <c r="AR17" s="279"/>
      <c r="AS17" s="279"/>
      <c r="AT17" s="273" t="s">
        <v>212</v>
      </c>
      <c r="AU17" s="303">
        <f>SUM(AI17:AS17)</f>
        <v>94</v>
      </c>
      <c r="AV17" s="352" t="s">
        <v>557</v>
      </c>
      <c r="AW17" s="304"/>
      <c r="AX17" s="279"/>
    </row>
    <row r="18" spans="1:50" s="286" customFormat="1" ht="389.1" customHeight="1">
      <c r="A18" s="273"/>
      <c r="B18" s="273"/>
      <c r="C18" s="273"/>
      <c r="D18" s="273"/>
      <c r="E18" s="273" t="s">
        <v>213</v>
      </c>
      <c r="F18" s="273"/>
      <c r="G18" s="274" t="s">
        <v>181</v>
      </c>
      <c r="H18" s="273" t="s">
        <v>192</v>
      </c>
      <c r="I18" s="274" t="s">
        <v>116</v>
      </c>
      <c r="J18" s="274" t="s">
        <v>214</v>
      </c>
      <c r="K18" s="274" t="s">
        <v>176</v>
      </c>
      <c r="L18" s="274">
        <v>20</v>
      </c>
      <c r="M18" s="274" t="s">
        <v>168</v>
      </c>
      <c r="N18" s="279"/>
      <c r="O18" s="285">
        <v>20</v>
      </c>
      <c r="P18" s="285">
        <v>20</v>
      </c>
      <c r="Q18" s="285">
        <v>20</v>
      </c>
      <c r="R18" s="285">
        <v>20</v>
      </c>
      <c r="S18" s="285">
        <v>20</v>
      </c>
      <c r="T18" s="279"/>
      <c r="U18" s="274" t="s">
        <v>215</v>
      </c>
      <c r="V18" s="279"/>
      <c r="W18" s="279"/>
      <c r="X18" s="279">
        <v>20</v>
      </c>
      <c r="Y18" s="279"/>
      <c r="Z18" s="279"/>
      <c r="AA18" s="279">
        <v>20</v>
      </c>
      <c r="AB18" s="279"/>
      <c r="AC18" s="279"/>
      <c r="AD18" s="279">
        <v>20</v>
      </c>
      <c r="AE18" s="279"/>
      <c r="AF18" s="279"/>
      <c r="AG18" s="279">
        <v>20</v>
      </c>
      <c r="AH18" s="279"/>
      <c r="AI18" s="279">
        <v>4</v>
      </c>
      <c r="AJ18" s="279">
        <v>16</v>
      </c>
      <c r="AK18" s="279">
        <v>10</v>
      </c>
      <c r="AL18" s="279">
        <v>15</v>
      </c>
      <c r="AM18" s="279">
        <v>20</v>
      </c>
      <c r="AN18" s="279">
        <v>16</v>
      </c>
      <c r="AO18" s="293">
        <v>20</v>
      </c>
      <c r="AP18" s="279">
        <v>20</v>
      </c>
      <c r="AQ18" s="279">
        <v>18</v>
      </c>
      <c r="AR18" s="279"/>
      <c r="AS18" s="279"/>
      <c r="AT18" s="273">
        <v>20</v>
      </c>
      <c r="AU18" s="305">
        <v>1</v>
      </c>
      <c r="AV18" s="352" t="s">
        <v>550</v>
      </c>
      <c r="AW18" s="304"/>
      <c r="AX18" s="279"/>
    </row>
    <row r="19" spans="1:50" s="286" customFormat="1" ht="102">
      <c r="A19" s="273"/>
      <c r="B19" s="273"/>
      <c r="C19" s="273"/>
      <c r="D19" s="273"/>
      <c r="E19" s="273" t="s">
        <v>213</v>
      </c>
      <c r="F19" s="273"/>
      <c r="G19" s="274" t="s">
        <v>181</v>
      </c>
      <c r="H19" s="273"/>
      <c r="I19" s="274" t="s">
        <v>116</v>
      </c>
      <c r="J19" s="274" t="s">
        <v>216</v>
      </c>
      <c r="K19" s="273" t="s">
        <v>210</v>
      </c>
      <c r="L19" s="274"/>
      <c r="M19" s="274"/>
      <c r="N19" s="279"/>
      <c r="O19" s="285"/>
      <c r="P19" s="285"/>
      <c r="Q19" s="285"/>
      <c r="R19" s="285"/>
      <c r="S19" s="285"/>
      <c r="T19" s="302" t="s">
        <v>184</v>
      </c>
      <c r="U19" s="274" t="s">
        <v>215</v>
      </c>
      <c r="V19" s="279"/>
      <c r="W19" s="279"/>
      <c r="X19" s="279"/>
      <c r="Y19" s="279"/>
      <c r="Z19" s="279"/>
      <c r="AA19" s="279"/>
      <c r="AB19" s="279"/>
      <c r="AC19" s="279"/>
      <c r="AD19" s="279"/>
      <c r="AE19" s="279"/>
      <c r="AF19" s="279"/>
      <c r="AG19" s="279"/>
      <c r="AH19" s="279"/>
      <c r="AI19" s="279">
        <v>6</v>
      </c>
      <c r="AJ19" s="279">
        <v>46</v>
      </c>
      <c r="AK19" s="279">
        <v>8</v>
      </c>
      <c r="AL19" s="279">
        <v>16</v>
      </c>
      <c r="AM19" s="279">
        <v>35</v>
      </c>
      <c r="AN19" s="279">
        <v>20</v>
      </c>
      <c r="AO19" s="293">
        <v>16</v>
      </c>
      <c r="AP19" s="279">
        <v>4</v>
      </c>
      <c r="AQ19" s="279">
        <v>8</v>
      </c>
      <c r="AR19" s="279"/>
      <c r="AS19" s="279"/>
      <c r="AT19" s="273" t="s">
        <v>212</v>
      </c>
      <c r="AU19" s="303">
        <f>SUM(AI19:AS19)</f>
        <v>159</v>
      </c>
      <c r="AV19" s="352" t="s">
        <v>558</v>
      </c>
      <c r="AW19" s="304"/>
      <c r="AX19" s="279"/>
    </row>
    <row r="20" spans="1:50" s="286" customFormat="1" ht="247.5">
      <c r="A20" s="273"/>
      <c r="B20" s="273"/>
      <c r="C20" s="273"/>
      <c r="D20" s="273"/>
      <c r="E20" s="273" t="s">
        <v>217</v>
      </c>
      <c r="F20" s="273"/>
      <c r="G20" s="274" t="s">
        <v>181</v>
      </c>
      <c r="H20" s="273"/>
      <c r="I20" s="274" t="s">
        <v>116</v>
      </c>
      <c r="J20" s="274" t="s">
        <v>218</v>
      </c>
      <c r="K20" s="274" t="s">
        <v>176</v>
      </c>
      <c r="L20" s="274">
        <v>20</v>
      </c>
      <c r="M20" s="274" t="s">
        <v>168</v>
      </c>
      <c r="N20" s="279"/>
      <c r="O20" s="285">
        <v>20</v>
      </c>
      <c r="P20" s="285">
        <v>20</v>
      </c>
      <c r="Q20" s="285">
        <v>20</v>
      </c>
      <c r="R20" s="285">
        <v>20</v>
      </c>
      <c r="S20" s="285">
        <v>20</v>
      </c>
      <c r="T20" s="279"/>
      <c r="U20" s="274" t="s">
        <v>219</v>
      </c>
      <c r="V20" s="279"/>
      <c r="W20" s="279"/>
      <c r="X20" s="279">
        <v>20</v>
      </c>
      <c r="Y20" s="279"/>
      <c r="Z20" s="279"/>
      <c r="AA20" s="279">
        <v>20</v>
      </c>
      <c r="AB20" s="279"/>
      <c r="AC20" s="279"/>
      <c r="AD20" s="279">
        <v>20</v>
      </c>
      <c r="AE20" s="279"/>
      <c r="AF20" s="279"/>
      <c r="AG20" s="279">
        <v>20</v>
      </c>
      <c r="AH20" s="279"/>
      <c r="AI20" s="279">
        <v>18</v>
      </c>
      <c r="AJ20" s="279">
        <v>17</v>
      </c>
      <c r="AK20" s="279">
        <v>18</v>
      </c>
      <c r="AL20" s="279">
        <v>17</v>
      </c>
      <c r="AM20" s="279">
        <v>16</v>
      </c>
      <c r="AN20" s="279">
        <v>17</v>
      </c>
      <c r="AO20" s="293">
        <v>20</v>
      </c>
      <c r="AP20" s="300">
        <v>19</v>
      </c>
      <c r="AQ20" s="279">
        <v>19</v>
      </c>
      <c r="AR20" s="279"/>
      <c r="AS20" s="279"/>
      <c r="AT20" s="273">
        <v>20</v>
      </c>
      <c r="AU20" s="305">
        <v>1</v>
      </c>
      <c r="AV20" s="352" t="s">
        <v>220</v>
      </c>
      <c r="AW20" s="304"/>
      <c r="AX20" s="279"/>
    </row>
    <row r="21" spans="1:50" s="286" customFormat="1" ht="108">
      <c r="A21" s="288"/>
      <c r="B21" s="288"/>
      <c r="C21" s="288"/>
      <c r="D21" s="288"/>
      <c r="E21" s="288" t="s">
        <v>217</v>
      </c>
      <c r="F21" s="288"/>
      <c r="G21" s="275" t="s">
        <v>181</v>
      </c>
      <c r="H21" s="288" t="s">
        <v>192</v>
      </c>
      <c r="I21" s="275" t="s">
        <v>116</v>
      </c>
      <c r="J21" s="275" t="s">
        <v>221</v>
      </c>
      <c r="K21" s="288" t="s">
        <v>210</v>
      </c>
      <c r="L21" s="275"/>
      <c r="M21" s="275"/>
      <c r="N21" s="293"/>
      <c r="O21" s="289"/>
      <c r="P21" s="289"/>
      <c r="Q21" s="289"/>
      <c r="R21" s="289"/>
      <c r="S21" s="289"/>
      <c r="T21" s="290" t="s">
        <v>184</v>
      </c>
      <c r="U21" s="275" t="s">
        <v>219</v>
      </c>
      <c r="V21" s="293"/>
      <c r="W21" s="293"/>
      <c r="X21" s="293"/>
      <c r="Y21" s="293"/>
      <c r="Z21" s="293"/>
      <c r="AA21" s="293"/>
      <c r="AB21" s="293"/>
      <c r="AC21" s="293"/>
      <c r="AD21" s="293"/>
      <c r="AE21" s="293"/>
      <c r="AF21" s="293"/>
      <c r="AG21" s="293"/>
      <c r="AH21" s="279"/>
      <c r="AI21" s="279">
        <v>44</v>
      </c>
      <c r="AJ21" s="279">
        <v>50</v>
      </c>
      <c r="AK21" s="279">
        <v>24</v>
      </c>
      <c r="AL21" s="279">
        <v>38</v>
      </c>
      <c r="AM21" s="279">
        <v>12</v>
      </c>
      <c r="AN21" s="279">
        <v>26</v>
      </c>
      <c r="AO21" s="293">
        <v>20</v>
      </c>
      <c r="AP21" s="300">
        <v>38</v>
      </c>
      <c r="AQ21" s="279">
        <v>19</v>
      </c>
      <c r="AR21" s="279"/>
      <c r="AS21" s="279"/>
      <c r="AT21" s="288" t="s">
        <v>212</v>
      </c>
      <c r="AU21" s="298">
        <f>SUM(AI21:AS21)</f>
        <v>271</v>
      </c>
      <c r="AV21" s="355" t="s">
        <v>559</v>
      </c>
      <c r="AW21" s="283"/>
      <c r="AX21" s="279"/>
    </row>
    <row r="22" spans="1:50" s="286" customFormat="1" ht="278.25">
      <c r="A22" s="273"/>
      <c r="B22" s="273"/>
      <c r="C22" s="273"/>
      <c r="D22" s="273"/>
      <c r="E22" s="273" t="s">
        <v>222</v>
      </c>
      <c r="F22" s="273"/>
      <c r="G22" s="274" t="s">
        <v>181</v>
      </c>
      <c r="H22" s="273"/>
      <c r="I22" s="274" t="s">
        <v>127</v>
      </c>
      <c r="J22" s="274" t="s">
        <v>223</v>
      </c>
      <c r="K22" s="274" t="s">
        <v>176</v>
      </c>
      <c r="L22" s="273" t="s">
        <v>130</v>
      </c>
      <c r="M22" s="273" t="s">
        <v>224</v>
      </c>
      <c r="N22" s="274" t="s">
        <v>225</v>
      </c>
      <c r="O22" s="273"/>
      <c r="P22" s="273" t="s">
        <v>130</v>
      </c>
      <c r="Q22" s="273" t="s">
        <v>130</v>
      </c>
      <c r="R22" s="279"/>
      <c r="S22" s="279"/>
      <c r="T22" s="279"/>
      <c r="U22" s="274" t="s">
        <v>226</v>
      </c>
      <c r="V22" s="279"/>
      <c r="W22" s="279"/>
      <c r="X22" s="279"/>
      <c r="Y22" s="279"/>
      <c r="Z22" s="279"/>
      <c r="AA22" s="299">
        <v>0.1</v>
      </c>
      <c r="AB22" s="279"/>
      <c r="AC22" s="279"/>
      <c r="AD22" s="279"/>
      <c r="AE22" s="279"/>
      <c r="AF22" s="279"/>
      <c r="AG22" s="279"/>
      <c r="AH22" s="279"/>
      <c r="AI22" s="279"/>
      <c r="AJ22" s="279">
        <v>0</v>
      </c>
      <c r="AK22" s="279">
        <v>0</v>
      </c>
      <c r="AL22" s="279">
        <f>+'Meta 7- Veeduría'!H30</f>
        <v>0</v>
      </c>
      <c r="AM22" s="279">
        <f>+'Meta 7- Veeduría'!I30</f>
        <v>0</v>
      </c>
      <c r="AN22" s="279" t="str">
        <f>+'Meta 7- Veeduría'!J30</f>
        <v>0.10</v>
      </c>
      <c r="AO22" s="279">
        <f>+'Meta 7- Veeduría'!K30</f>
        <v>0</v>
      </c>
      <c r="AP22" s="279">
        <f>+'Meta 7- Veeduría'!L30</f>
        <v>0</v>
      </c>
      <c r="AQ22" s="279">
        <f>+'Meta 7- Veeduría'!M30</f>
        <v>0</v>
      </c>
      <c r="AR22" s="279">
        <f>+'Meta 7- Veeduría'!N30</f>
        <v>0</v>
      </c>
      <c r="AS22" s="279">
        <f>+'Meta 7- Veeduría'!O30</f>
        <v>0</v>
      </c>
      <c r="AT22" s="273">
        <f>SUM(AH22:AS22)</f>
        <v>0</v>
      </c>
      <c r="AU22" s="279" t="s">
        <v>227</v>
      </c>
      <c r="AV22" s="357" t="s">
        <v>560</v>
      </c>
      <c r="AW22" s="283"/>
      <c r="AX22" s="279"/>
    </row>
    <row r="23" spans="1:50" s="286" customFormat="1" ht="120">
      <c r="A23" s="273"/>
      <c r="B23" s="273"/>
      <c r="C23" s="273"/>
      <c r="D23" s="273"/>
      <c r="E23" s="273" t="s">
        <v>222</v>
      </c>
      <c r="F23" s="273"/>
      <c r="G23" s="274" t="s">
        <v>181</v>
      </c>
      <c r="H23" s="273"/>
      <c r="I23" s="275" t="s">
        <v>127</v>
      </c>
      <c r="J23" s="274" t="s">
        <v>228</v>
      </c>
      <c r="K23" s="274" t="s">
        <v>176</v>
      </c>
      <c r="L23" s="273">
        <v>150</v>
      </c>
      <c r="M23" s="279" t="s">
        <v>194</v>
      </c>
      <c r="N23" s="279"/>
      <c r="O23" s="279"/>
      <c r="P23" s="279">
        <v>190</v>
      </c>
      <c r="Q23" s="279">
        <v>150</v>
      </c>
      <c r="R23" s="279"/>
      <c r="S23" s="279"/>
      <c r="T23" s="279"/>
      <c r="U23" s="274" t="s">
        <v>229</v>
      </c>
      <c r="V23" s="279"/>
      <c r="W23" s="279"/>
      <c r="X23" s="279"/>
      <c r="Y23" s="279"/>
      <c r="Z23" s="279"/>
      <c r="AA23" s="300">
        <v>150</v>
      </c>
      <c r="AB23" s="301"/>
      <c r="AC23" s="279"/>
      <c r="AD23" s="279"/>
      <c r="AE23" s="279"/>
      <c r="AF23" s="279"/>
      <c r="AG23" s="279"/>
      <c r="AH23" s="279"/>
      <c r="AI23" s="279"/>
      <c r="AJ23" s="300">
        <v>0</v>
      </c>
      <c r="AK23" s="300">
        <v>0</v>
      </c>
      <c r="AL23" s="300"/>
      <c r="AM23" s="300"/>
      <c r="AN23" s="293">
        <v>165</v>
      </c>
      <c r="AO23" s="293"/>
      <c r="AP23" s="293"/>
      <c r="AQ23" s="293"/>
      <c r="AR23" s="293"/>
      <c r="AS23" s="293"/>
      <c r="AT23" s="288">
        <f>V23+W23+X23+Y23+Z23+AA23+AB23+AC23+AD23+AE23+AF23+AG23</f>
        <v>150</v>
      </c>
      <c r="AU23" s="298">
        <v>165</v>
      </c>
      <c r="AV23" s="358" t="s">
        <v>561</v>
      </c>
      <c r="AW23" s="283"/>
      <c r="AX23" s="279"/>
    </row>
    <row r="24" spans="1:50" ht="26.25" customHeight="1">
      <c r="A24" s="735" t="s">
        <v>85</v>
      </c>
      <c r="B24" s="736"/>
      <c r="C24" s="736"/>
      <c r="D24" s="736"/>
      <c r="E24" s="736"/>
      <c r="F24" s="736"/>
      <c r="G24" s="736"/>
      <c r="H24" s="736"/>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48" customHeight="1">
      <c r="A25" s="738" t="s">
        <v>230</v>
      </c>
      <c r="B25" s="738"/>
      <c r="C25" s="738"/>
      <c r="D25" s="728" t="s">
        <v>231</v>
      </c>
      <c r="E25" s="728"/>
      <c r="F25" s="728"/>
      <c r="G25" s="728"/>
      <c r="H25" s="728"/>
      <c r="I25" s="728"/>
      <c r="J25" s="729" t="s">
        <v>232</v>
      </c>
      <c r="K25" s="729"/>
      <c r="L25" s="729"/>
      <c r="M25" s="729"/>
      <c r="N25" s="729"/>
      <c r="O25" s="729"/>
      <c r="P25" s="728" t="s">
        <v>233</v>
      </c>
      <c r="Q25" s="728"/>
      <c r="R25" s="728"/>
      <c r="S25" s="728"/>
      <c r="T25" s="728"/>
      <c r="U25" s="728"/>
      <c r="V25" s="728" t="s">
        <v>233</v>
      </c>
      <c r="W25" s="728"/>
      <c r="X25" s="728"/>
      <c r="Y25" s="728"/>
      <c r="Z25" s="728"/>
      <c r="AA25" s="728"/>
      <c r="AB25" s="728"/>
      <c r="AC25" s="728"/>
      <c r="AD25" s="728" t="s">
        <v>233</v>
      </c>
      <c r="AE25" s="728"/>
      <c r="AF25" s="728"/>
      <c r="AG25" s="728"/>
      <c r="AH25" s="728"/>
      <c r="AI25" s="728"/>
      <c r="AJ25" s="728"/>
      <c r="AK25" s="728"/>
      <c r="AL25" s="728"/>
      <c r="AM25" s="728"/>
      <c r="AN25" s="728"/>
      <c r="AO25" s="728"/>
      <c r="AP25" s="729" t="s">
        <v>234</v>
      </c>
      <c r="AQ25" s="729"/>
      <c r="AR25" s="729"/>
      <c r="AS25" s="729"/>
      <c r="AT25" s="739" t="s">
        <v>235</v>
      </c>
      <c r="AU25" s="739"/>
      <c r="AV25" s="739"/>
      <c r="AW25" s="739"/>
      <c r="AX25" s="739"/>
    </row>
    <row r="26" spans="1:50" ht="26.25" customHeight="1">
      <c r="A26" s="738"/>
      <c r="B26" s="738"/>
      <c r="C26" s="738"/>
      <c r="D26" s="728" t="s">
        <v>236</v>
      </c>
      <c r="E26" s="728"/>
      <c r="F26" s="728"/>
      <c r="G26" s="728"/>
      <c r="H26" s="728"/>
      <c r="I26" s="728"/>
      <c r="J26" s="729"/>
      <c r="K26" s="729"/>
      <c r="L26" s="729"/>
      <c r="M26" s="729"/>
      <c r="N26" s="729"/>
      <c r="O26" s="729"/>
      <c r="P26" s="728" t="s">
        <v>237</v>
      </c>
      <c r="Q26" s="728"/>
      <c r="R26" s="728"/>
      <c r="S26" s="728"/>
      <c r="T26" s="728"/>
      <c r="U26" s="728"/>
      <c r="V26" s="728" t="s">
        <v>238</v>
      </c>
      <c r="W26" s="728"/>
      <c r="X26" s="728"/>
      <c r="Y26" s="728"/>
      <c r="Z26" s="728"/>
      <c r="AA26" s="728"/>
      <c r="AB26" s="728"/>
      <c r="AC26" s="728"/>
      <c r="AD26" s="728" t="s">
        <v>239</v>
      </c>
      <c r="AE26" s="728"/>
      <c r="AF26" s="728"/>
      <c r="AG26" s="728"/>
      <c r="AH26" s="728"/>
      <c r="AI26" s="728"/>
      <c r="AJ26" s="728"/>
      <c r="AK26" s="728"/>
      <c r="AL26" s="728"/>
      <c r="AM26" s="728"/>
      <c r="AN26" s="728"/>
      <c r="AO26" s="728"/>
      <c r="AP26" s="729"/>
      <c r="AQ26" s="729"/>
      <c r="AR26" s="729"/>
      <c r="AS26" s="729"/>
      <c r="AT26" s="728" t="s">
        <v>239</v>
      </c>
      <c r="AU26" s="728"/>
      <c r="AV26" s="728"/>
      <c r="AW26" s="728"/>
      <c r="AX26" s="728"/>
    </row>
    <row r="27" spans="1:50" ht="26.25" customHeight="1">
      <c r="A27" s="738"/>
      <c r="B27" s="738"/>
      <c r="C27" s="738"/>
      <c r="D27" s="728" t="s">
        <v>240</v>
      </c>
      <c r="E27" s="728"/>
      <c r="F27" s="728"/>
      <c r="G27" s="728"/>
      <c r="H27" s="728"/>
      <c r="I27" s="728"/>
      <c r="J27" s="729"/>
      <c r="K27" s="729"/>
      <c r="L27" s="729"/>
      <c r="M27" s="729"/>
      <c r="N27" s="729"/>
      <c r="O27" s="729"/>
      <c r="P27" s="728" t="s">
        <v>241</v>
      </c>
      <c r="Q27" s="728"/>
      <c r="R27" s="728"/>
      <c r="S27" s="728"/>
      <c r="T27" s="728"/>
      <c r="U27" s="728"/>
      <c r="V27" s="728" t="s">
        <v>242</v>
      </c>
      <c r="W27" s="728"/>
      <c r="X27" s="728"/>
      <c r="Y27" s="728"/>
      <c r="Z27" s="728"/>
      <c r="AA27" s="728"/>
      <c r="AB27" s="728"/>
      <c r="AC27" s="728"/>
      <c r="AD27" s="728" t="s">
        <v>243</v>
      </c>
      <c r="AE27" s="728"/>
      <c r="AF27" s="728"/>
      <c r="AG27" s="728"/>
      <c r="AH27" s="728"/>
      <c r="AI27" s="728"/>
      <c r="AJ27" s="728"/>
      <c r="AK27" s="728"/>
      <c r="AL27" s="728"/>
      <c r="AM27" s="728"/>
      <c r="AN27" s="728"/>
      <c r="AO27" s="728"/>
      <c r="AP27" s="729"/>
      <c r="AQ27" s="729"/>
      <c r="AR27" s="729"/>
      <c r="AS27" s="729"/>
      <c r="AT27" s="728" t="s">
        <v>244</v>
      </c>
      <c r="AU27" s="728"/>
      <c r="AV27" s="728"/>
      <c r="AW27" s="728"/>
      <c r="AX27" s="728"/>
    </row>
    <row r="28" spans="1:50" ht="26.25" customHeight="1">
      <c r="A28" s="198"/>
      <c r="B28" s="198"/>
      <c r="C28" s="198"/>
      <c r="D28" s="198"/>
      <c r="E28" s="198"/>
      <c r="F28" s="198"/>
      <c r="G28" s="198"/>
      <c r="H28" s="198"/>
      <c r="I28" s="198"/>
      <c r="J28" s="198"/>
      <c r="K28" s="198"/>
      <c r="L28" s="21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361"/>
      <c r="AR28" s="198"/>
      <c r="AS28" s="198"/>
      <c r="AT28" s="217"/>
      <c r="AU28" s="217"/>
      <c r="AV28" s="351"/>
      <c r="AW28" s="198"/>
      <c r="AX28" s="198"/>
    </row>
    <row r="29" spans="1:50" ht="26.25" customHeight="1">
      <c r="A29" s="198"/>
      <c r="B29" s="198"/>
      <c r="C29" s="198"/>
      <c r="D29" s="198"/>
      <c r="E29" s="198"/>
      <c r="F29" s="198"/>
      <c r="G29" s="198"/>
      <c r="H29" s="198"/>
      <c r="I29" s="198"/>
      <c r="J29" s="198"/>
      <c r="K29" s="198"/>
      <c r="L29" s="217"/>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361"/>
      <c r="AR29" s="198"/>
      <c r="AS29" s="198"/>
      <c r="AT29" s="217"/>
      <c r="AU29" s="217"/>
      <c r="AV29" s="351"/>
      <c r="AW29" s="198"/>
      <c r="AX29" s="198"/>
    </row>
    <row r="30" spans="1:50" ht="26.25" customHeight="1">
      <c r="A30" s="198"/>
      <c r="B30" s="198"/>
      <c r="C30" s="198"/>
      <c r="D30" s="198"/>
      <c r="E30" s="198"/>
      <c r="F30" s="198"/>
      <c r="G30" s="198"/>
      <c r="H30" s="198"/>
      <c r="I30" s="198"/>
      <c r="J30" s="198"/>
      <c r="K30" s="198"/>
      <c r="L30" s="217"/>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361"/>
      <c r="AR30" s="198"/>
      <c r="AS30" s="198"/>
      <c r="AT30" s="217"/>
      <c r="AU30" s="217"/>
      <c r="AV30" s="351"/>
      <c r="AW30" s="198"/>
      <c r="AX30" s="198"/>
    </row>
    <row r="31" spans="1:50" ht="26.25" customHeight="1">
      <c r="A31" s="198"/>
      <c r="B31" s="198"/>
      <c r="C31" s="198"/>
      <c r="D31" s="198"/>
      <c r="E31" s="198"/>
      <c r="F31" s="198"/>
      <c r="G31" s="198"/>
      <c r="H31" s="198"/>
      <c r="I31" s="198"/>
      <c r="J31" s="198"/>
      <c r="K31" s="198"/>
      <c r="L31" s="217"/>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361"/>
      <c r="AR31" s="198"/>
      <c r="AS31" s="198"/>
      <c r="AT31" s="217"/>
      <c r="AU31" s="217"/>
      <c r="AV31" s="351"/>
      <c r="AW31" s="198"/>
      <c r="AX31" s="198"/>
    </row>
    <row r="42" spans="10:17" ht="26.25" customHeight="1">
      <c r="Q42" s="310"/>
    </row>
    <row r="43" spans="10:17" ht="26.25" customHeight="1">
      <c r="J43" s="72"/>
    </row>
  </sheetData>
  <mergeCells count="49">
    <mergeCell ref="A1:AG1"/>
    <mergeCell ref="AH1:AU6"/>
    <mergeCell ref="AV1:AV8"/>
    <mergeCell ref="AW1:AW8"/>
    <mergeCell ref="AX1:AX8"/>
    <mergeCell ref="A2:C4"/>
    <mergeCell ref="D2:E4"/>
    <mergeCell ref="F2:G4"/>
    <mergeCell ref="H2:I2"/>
    <mergeCell ref="K2:U4"/>
    <mergeCell ref="H3:I3"/>
    <mergeCell ref="H4:I4"/>
    <mergeCell ref="A5:C5"/>
    <mergeCell ref="D5:AG5"/>
    <mergeCell ref="A6:C6"/>
    <mergeCell ref="D6:AG6"/>
    <mergeCell ref="V7:AG7"/>
    <mergeCell ref="A7:F7"/>
    <mergeCell ref="G7:H7"/>
    <mergeCell ref="I7:I8"/>
    <mergeCell ref="J7:J8"/>
    <mergeCell ref="K7:K8"/>
    <mergeCell ref="M7:M8"/>
    <mergeCell ref="N7:N8"/>
    <mergeCell ref="O7:S7"/>
    <mergeCell ref="T7:T8"/>
    <mergeCell ref="U7:U8"/>
    <mergeCell ref="AH7:AS7"/>
    <mergeCell ref="AT7:AU7"/>
    <mergeCell ref="A24:AX24"/>
    <mergeCell ref="A25:C27"/>
    <mergeCell ref="D25:I25"/>
    <mergeCell ref="J25:O27"/>
    <mergeCell ref="P25:U25"/>
    <mergeCell ref="V25:AC25"/>
    <mergeCell ref="AD25:AO25"/>
    <mergeCell ref="D27:I27"/>
    <mergeCell ref="P27:U27"/>
    <mergeCell ref="V27:AC27"/>
    <mergeCell ref="AD27:AO27"/>
    <mergeCell ref="AT27:AX27"/>
    <mergeCell ref="AT25:AX25"/>
    <mergeCell ref="L7:L8"/>
    <mergeCell ref="D26:I26"/>
    <mergeCell ref="P26:U26"/>
    <mergeCell ref="V26:AC26"/>
    <mergeCell ref="AD26:AO26"/>
    <mergeCell ref="AT26:AX26"/>
    <mergeCell ref="AP25:AS27"/>
  </mergeCells>
  <pageMargins left="0.7" right="0.7" top="0.75" bottom="0.75" header="0.3" footer="0.3"/>
  <pageSetup scale="17" fitToHeight="2" orientation="landscape" r:id="rId1"/>
  <ignoredErrors>
    <ignoredError sqref="AU15"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00"/>
  <sheetViews>
    <sheetView topLeftCell="BB73" zoomScale="60" zoomScaleNormal="60" workbookViewId="0">
      <selection activeCell="BH95" sqref="BH95"/>
    </sheetView>
  </sheetViews>
  <sheetFormatPr baseColWidth="10" defaultColWidth="19.42578125" defaultRowHeight="15"/>
  <cols>
    <col min="1" max="1" width="19.42578125" style="108" customWidth="1"/>
    <col min="2" max="2" width="11.42578125" style="108" customWidth="1"/>
    <col min="3" max="3" width="23.42578125" style="108" customWidth="1"/>
    <col min="4" max="4" width="11" style="108" customWidth="1"/>
    <col min="5" max="5" width="22.42578125" style="108" customWidth="1"/>
    <col min="6" max="6" width="11" style="108" customWidth="1"/>
    <col min="7" max="7" width="24" style="108" customWidth="1"/>
    <col min="8" max="8" width="16.42578125" style="108" customWidth="1"/>
    <col min="9" max="9" width="25.42578125" style="108" customWidth="1"/>
    <col min="10" max="10" width="11" style="108" customWidth="1"/>
    <col min="11" max="11" width="24" style="108" customWidth="1"/>
    <col min="12" max="12" width="11" style="108" customWidth="1"/>
    <col min="13" max="13" width="24.42578125" style="108" customWidth="1"/>
    <col min="14" max="14" width="11" style="108" customWidth="1"/>
    <col min="15" max="15" width="22.42578125" style="108" customWidth="1"/>
    <col min="16" max="16" width="11" style="108" customWidth="1"/>
    <col min="17" max="17" width="24.42578125" style="108" customWidth="1"/>
    <col min="18" max="18" width="11" style="108" customWidth="1"/>
    <col min="19" max="19" width="23.42578125" style="108" customWidth="1"/>
    <col min="20" max="20" width="11" style="108" customWidth="1"/>
    <col min="21" max="21" width="25.42578125" style="108" customWidth="1"/>
    <col min="22" max="22" width="11" style="108" customWidth="1"/>
    <col min="23" max="23" width="24.42578125" style="108" customWidth="1"/>
    <col min="24" max="24" width="11" style="108" customWidth="1"/>
    <col min="25" max="25" width="22.42578125" style="108" customWidth="1"/>
    <col min="26" max="26" width="14" style="108" customWidth="1"/>
    <col min="27" max="27" width="24.140625" style="108" customWidth="1"/>
    <col min="28" max="29" width="8.140625" style="108" customWidth="1"/>
    <col min="30" max="30" width="17.85546875" style="108" customWidth="1"/>
    <col min="31" max="31" width="15.140625" style="108" customWidth="1"/>
    <col min="32" max="32" width="9.42578125" style="108" customWidth="1"/>
    <col min="33" max="33" width="8.140625" style="108" customWidth="1"/>
    <col min="34" max="38" width="7.85546875" style="108" customWidth="1"/>
    <col min="39" max="39" width="11.42578125" style="108" customWidth="1"/>
    <col min="40" max="40" width="2.42578125" style="108" customWidth="1"/>
    <col min="41" max="41" width="19.42578125" style="108" customWidth="1"/>
    <col min="42" max="42" width="11.42578125" style="108" customWidth="1"/>
    <col min="43" max="43" width="24.85546875" style="108" customWidth="1"/>
    <col min="44" max="45" width="11.42578125" style="108" customWidth="1"/>
    <col min="46" max="46" width="9.42578125" style="108" customWidth="1"/>
    <col min="47" max="47" width="11.42578125" style="108" customWidth="1"/>
    <col min="48" max="48" width="10" style="112" customWidth="1"/>
    <col min="49" max="49" width="10.42578125" style="108" customWidth="1"/>
    <col min="50" max="50" width="11.42578125" style="112" customWidth="1"/>
    <col min="51" max="51" width="11.85546875" style="108" customWidth="1"/>
    <col min="52" max="52" width="13" style="108" customWidth="1"/>
    <col min="53" max="53" width="13.42578125" style="108" customWidth="1"/>
    <col min="54" max="54" width="13.85546875" style="108" customWidth="1"/>
    <col min="55" max="55" width="19.85546875" style="108" customWidth="1"/>
    <col min="56" max="58" width="17.140625" style="108" customWidth="1"/>
    <col min="59" max="59" width="22.85546875" style="108" customWidth="1"/>
    <col min="60" max="65" width="17.140625" style="108" customWidth="1"/>
    <col min="66" max="66" width="27.42578125" style="108" customWidth="1"/>
    <col min="67" max="67" width="28" style="108" customWidth="1"/>
    <col min="68" max="79" width="8.85546875" style="108" customWidth="1"/>
    <col min="80" max="16384" width="19.42578125" style="108"/>
  </cols>
  <sheetData>
    <row r="1" spans="1:79" ht="11.25" customHeight="1">
      <c r="A1" s="785" t="s">
        <v>0</v>
      </c>
      <c r="B1" s="785"/>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5"/>
      <c r="BD1" s="785"/>
      <c r="BE1" s="785"/>
      <c r="BF1" s="785"/>
      <c r="BG1" s="785"/>
      <c r="BH1" s="785"/>
      <c r="BI1" s="785"/>
      <c r="BJ1" s="785"/>
      <c r="BK1" s="785"/>
      <c r="BL1" s="785"/>
      <c r="BM1" s="785"/>
      <c r="BN1" s="785"/>
      <c r="BO1" s="785"/>
      <c r="BP1" s="785"/>
      <c r="BQ1" s="785"/>
      <c r="BR1" s="785"/>
      <c r="BS1" s="785"/>
      <c r="BT1" s="785"/>
      <c r="BU1" s="785"/>
      <c r="BV1" s="785"/>
      <c r="BW1" s="785"/>
      <c r="BX1" s="785"/>
      <c r="BY1" s="790" t="s">
        <v>1</v>
      </c>
      <c r="BZ1" s="790"/>
      <c r="CA1" s="790"/>
    </row>
    <row r="2" spans="1:79" ht="11.2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785"/>
      <c r="BK2" s="785"/>
      <c r="BL2" s="785"/>
      <c r="BM2" s="785"/>
      <c r="BN2" s="785"/>
      <c r="BO2" s="785"/>
      <c r="BP2" s="785"/>
      <c r="BQ2" s="785"/>
      <c r="BR2" s="785"/>
      <c r="BS2" s="785"/>
      <c r="BT2" s="785"/>
      <c r="BU2" s="785"/>
      <c r="BV2" s="785"/>
      <c r="BW2" s="785"/>
      <c r="BX2" s="785"/>
      <c r="BY2" s="790" t="s">
        <v>3</v>
      </c>
      <c r="BZ2" s="790"/>
      <c r="CA2" s="790"/>
    </row>
    <row r="3" spans="1:79" ht="11.25" customHeight="1">
      <c r="A3" s="785" t="s">
        <v>245</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c r="AM3" s="785"/>
      <c r="AN3" s="785"/>
      <c r="AO3" s="785"/>
      <c r="AP3" s="785"/>
      <c r="AQ3" s="785"/>
      <c r="AR3" s="785"/>
      <c r="AS3" s="785"/>
      <c r="AT3" s="785"/>
      <c r="AU3" s="785"/>
      <c r="AV3" s="785"/>
      <c r="AW3" s="785"/>
      <c r="AX3" s="785"/>
      <c r="AY3" s="785"/>
      <c r="AZ3" s="785"/>
      <c r="BA3" s="785"/>
      <c r="BB3" s="785"/>
      <c r="BC3" s="785"/>
      <c r="BD3" s="785"/>
      <c r="BE3" s="785"/>
      <c r="BF3" s="785"/>
      <c r="BG3" s="785"/>
      <c r="BH3" s="785"/>
      <c r="BI3" s="785"/>
      <c r="BJ3" s="785"/>
      <c r="BK3" s="785"/>
      <c r="BL3" s="785"/>
      <c r="BM3" s="785"/>
      <c r="BN3" s="785"/>
      <c r="BO3" s="785"/>
      <c r="BP3" s="785"/>
      <c r="BQ3" s="785"/>
      <c r="BR3" s="785"/>
      <c r="BS3" s="785"/>
      <c r="BT3" s="785"/>
      <c r="BU3" s="785"/>
      <c r="BV3" s="785"/>
      <c r="BW3" s="785"/>
      <c r="BX3" s="785"/>
      <c r="BY3" s="790" t="s">
        <v>5</v>
      </c>
      <c r="BZ3" s="790"/>
      <c r="CA3" s="790"/>
    </row>
    <row r="4" spans="1:79" ht="11.25" customHeight="1">
      <c r="A4" s="785" t="s">
        <v>246</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c r="AF4" s="785"/>
      <c r="AG4" s="785"/>
      <c r="AH4" s="785"/>
      <c r="AI4" s="785"/>
      <c r="AJ4" s="785"/>
      <c r="AK4" s="785"/>
      <c r="AL4" s="785"/>
      <c r="AM4" s="785"/>
      <c r="AN4" s="785"/>
      <c r="AO4" s="785"/>
      <c r="AP4" s="785"/>
      <c r="AQ4" s="785"/>
      <c r="AR4" s="785"/>
      <c r="AS4" s="785"/>
      <c r="AT4" s="785"/>
      <c r="AU4" s="785"/>
      <c r="AV4" s="785"/>
      <c r="AW4" s="785"/>
      <c r="AX4" s="785"/>
      <c r="AY4" s="785"/>
      <c r="AZ4" s="785"/>
      <c r="BA4" s="785"/>
      <c r="BB4" s="785"/>
      <c r="BC4" s="785"/>
      <c r="BD4" s="785"/>
      <c r="BE4" s="785"/>
      <c r="BF4" s="785"/>
      <c r="BG4" s="785"/>
      <c r="BH4" s="785"/>
      <c r="BI4" s="785"/>
      <c r="BJ4" s="785"/>
      <c r="BK4" s="785"/>
      <c r="BL4" s="785"/>
      <c r="BM4" s="785"/>
      <c r="BN4" s="785"/>
      <c r="BO4" s="785"/>
      <c r="BP4" s="785"/>
      <c r="BQ4" s="785"/>
      <c r="BR4" s="785"/>
      <c r="BS4" s="785"/>
      <c r="BT4" s="785"/>
      <c r="BU4" s="785"/>
      <c r="BV4" s="785"/>
      <c r="BW4" s="785"/>
      <c r="BX4" s="785"/>
      <c r="BY4" s="787" t="s">
        <v>247</v>
      </c>
      <c r="BZ4" s="788"/>
      <c r="CA4" s="789"/>
    </row>
    <row r="5" spans="1:79" ht="11.25" customHeight="1">
      <c r="A5" s="786" t="s">
        <v>248</v>
      </c>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6"/>
      <c r="AH5" s="786"/>
      <c r="AI5" s="786"/>
      <c r="AJ5" s="786"/>
      <c r="AK5" s="786"/>
      <c r="AL5" s="786"/>
      <c r="AM5" s="786"/>
      <c r="AO5" s="786" t="s">
        <v>249</v>
      </c>
      <c r="AP5" s="786"/>
      <c r="AQ5" s="786"/>
      <c r="AR5" s="786"/>
      <c r="AS5" s="786"/>
      <c r="AT5" s="786"/>
      <c r="AU5" s="786"/>
      <c r="AV5" s="786"/>
      <c r="AW5" s="786"/>
      <c r="AX5" s="786"/>
      <c r="AY5" s="786"/>
      <c r="AZ5" s="786"/>
      <c r="BA5" s="786"/>
      <c r="BB5" s="786"/>
      <c r="BC5" s="786"/>
      <c r="BD5" s="786"/>
      <c r="BE5" s="786"/>
      <c r="BF5" s="786"/>
      <c r="BG5" s="786"/>
      <c r="BH5" s="786"/>
      <c r="BI5" s="786"/>
      <c r="BJ5" s="786"/>
      <c r="BK5" s="786"/>
      <c r="BL5" s="786"/>
      <c r="BM5" s="786"/>
      <c r="BN5" s="786"/>
      <c r="BO5" s="786"/>
      <c r="BP5" s="786"/>
      <c r="BQ5" s="786"/>
      <c r="BR5" s="786"/>
      <c r="BS5" s="786"/>
      <c r="BT5" s="786"/>
      <c r="BU5" s="786"/>
      <c r="BV5" s="786"/>
      <c r="BW5" s="786"/>
      <c r="BX5" s="786"/>
      <c r="BY5" s="791"/>
      <c r="BZ5" s="791"/>
      <c r="CA5" s="791"/>
    </row>
    <row r="6" spans="1:79" ht="11.25" customHeight="1">
      <c r="A6" s="785" t="s">
        <v>0</v>
      </c>
      <c r="B6" s="785"/>
      <c r="C6" s="785"/>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5"/>
      <c r="AY6" s="785"/>
      <c r="AZ6" s="785"/>
      <c r="BA6" s="785"/>
      <c r="BB6" s="785"/>
      <c r="BC6" s="785"/>
      <c r="BD6" s="785"/>
      <c r="BE6" s="785"/>
      <c r="BF6" s="785"/>
      <c r="BG6" s="785"/>
      <c r="BH6" s="785"/>
      <c r="BI6" s="785"/>
      <c r="BJ6" s="785"/>
      <c r="BK6" s="785"/>
      <c r="BL6" s="785"/>
      <c r="BM6" s="785"/>
      <c r="BN6" s="785"/>
      <c r="BO6" s="785"/>
      <c r="BP6" s="785"/>
      <c r="BQ6" s="785"/>
      <c r="BR6" s="785"/>
      <c r="BS6" s="785"/>
      <c r="BT6" s="785"/>
      <c r="BU6" s="785"/>
      <c r="BV6" s="785"/>
      <c r="BW6" s="785"/>
      <c r="BX6" s="785"/>
      <c r="BY6" s="790" t="s">
        <v>1</v>
      </c>
      <c r="BZ6" s="790"/>
      <c r="CA6" s="790"/>
    </row>
    <row r="7" spans="1:79" ht="11.25" customHeight="1">
      <c r="A7" s="785" t="s">
        <v>2</v>
      </c>
      <c r="B7" s="785"/>
      <c r="C7" s="785"/>
      <c r="D7" s="785"/>
      <c r="E7" s="785"/>
      <c r="F7" s="785"/>
      <c r="G7" s="785"/>
      <c r="H7" s="785"/>
      <c r="I7" s="785"/>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785"/>
      <c r="AZ7" s="785"/>
      <c r="BA7" s="785"/>
      <c r="BB7" s="785"/>
      <c r="BC7" s="785"/>
      <c r="BD7" s="785"/>
      <c r="BE7" s="785"/>
      <c r="BF7" s="785"/>
      <c r="BG7" s="785"/>
      <c r="BH7" s="785"/>
      <c r="BI7" s="785"/>
      <c r="BJ7" s="785"/>
      <c r="BK7" s="785"/>
      <c r="BL7" s="785"/>
      <c r="BM7" s="785"/>
      <c r="BN7" s="785"/>
      <c r="BO7" s="785"/>
      <c r="BP7" s="785"/>
      <c r="BQ7" s="785"/>
      <c r="BR7" s="785"/>
      <c r="BS7" s="785"/>
      <c r="BT7" s="785"/>
      <c r="BU7" s="785"/>
      <c r="BV7" s="785"/>
      <c r="BW7" s="785"/>
      <c r="BX7" s="785"/>
      <c r="BY7" s="790" t="s">
        <v>3</v>
      </c>
      <c r="BZ7" s="790"/>
      <c r="CA7" s="790"/>
    </row>
    <row r="8" spans="1:79" ht="11.25" customHeight="1">
      <c r="A8" s="785" t="s">
        <v>245</v>
      </c>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AT8" s="785"/>
      <c r="AU8" s="785"/>
      <c r="AV8" s="785"/>
      <c r="AW8" s="785"/>
      <c r="AX8" s="785"/>
      <c r="AY8" s="785"/>
      <c r="AZ8" s="785"/>
      <c r="BA8" s="785"/>
      <c r="BB8" s="785"/>
      <c r="BC8" s="785"/>
      <c r="BD8" s="785"/>
      <c r="BE8" s="785"/>
      <c r="BF8" s="785"/>
      <c r="BG8" s="785"/>
      <c r="BH8" s="785"/>
      <c r="BI8" s="785"/>
      <c r="BJ8" s="785"/>
      <c r="BK8" s="785"/>
      <c r="BL8" s="785"/>
      <c r="BM8" s="785"/>
      <c r="BN8" s="785"/>
      <c r="BO8" s="785"/>
      <c r="BP8" s="785"/>
      <c r="BQ8" s="785"/>
      <c r="BR8" s="785"/>
      <c r="BS8" s="785"/>
      <c r="BT8" s="785"/>
      <c r="BU8" s="785"/>
      <c r="BV8" s="785"/>
      <c r="BW8" s="785"/>
      <c r="BX8" s="785"/>
      <c r="BY8" s="790" t="s">
        <v>5</v>
      </c>
      <c r="BZ8" s="790"/>
      <c r="CA8" s="790"/>
    </row>
    <row r="9" spans="1:79" ht="11.25" customHeight="1">
      <c r="A9" s="785" t="s">
        <v>246</v>
      </c>
      <c r="B9" s="785"/>
      <c r="C9" s="785"/>
      <c r="D9" s="785"/>
      <c r="E9" s="785"/>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5"/>
      <c r="AZ9" s="785"/>
      <c r="BA9" s="785"/>
      <c r="BB9" s="785"/>
      <c r="BC9" s="785"/>
      <c r="BD9" s="785"/>
      <c r="BE9" s="785"/>
      <c r="BF9" s="785"/>
      <c r="BG9" s="785"/>
      <c r="BH9" s="785"/>
      <c r="BI9" s="785"/>
      <c r="BJ9" s="785"/>
      <c r="BK9" s="785"/>
      <c r="BL9" s="785"/>
      <c r="BM9" s="785"/>
      <c r="BN9" s="785"/>
      <c r="BO9" s="785"/>
      <c r="BP9" s="785"/>
      <c r="BQ9" s="785"/>
      <c r="BR9" s="785"/>
      <c r="BS9" s="785"/>
      <c r="BT9" s="785"/>
      <c r="BU9" s="785"/>
      <c r="BV9" s="785"/>
      <c r="BW9" s="785"/>
      <c r="BX9" s="785"/>
      <c r="BY9" s="787" t="s">
        <v>247</v>
      </c>
      <c r="BZ9" s="788"/>
      <c r="CA9" s="789"/>
    </row>
    <row r="10" spans="1:79" ht="11.25" customHeight="1">
      <c r="A10" s="786" t="s">
        <v>132</v>
      </c>
      <c r="B10" s="786"/>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O10" s="786" t="s">
        <v>249</v>
      </c>
      <c r="AP10" s="786"/>
      <c r="AQ10" s="786"/>
      <c r="AR10" s="786"/>
      <c r="AS10" s="786"/>
      <c r="AT10" s="786"/>
      <c r="AU10" s="786"/>
      <c r="AV10" s="786"/>
      <c r="AW10" s="786"/>
      <c r="AX10" s="786"/>
      <c r="AY10" s="786"/>
      <c r="AZ10" s="786"/>
      <c r="BA10" s="786"/>
      <c r="BB10" s="786"/>
      <c r="BC10" s="786"/>
      <c r="BD10" s="786"/>
      <c r="BE10" s="786"/>
      <c r="BF10" s="786"/>
      <c r="BG10" s="786"/>
      <c r="BH10" s="786"/>
      <c r="BI10" s="786"/>
      <c r="BJ10" s="786"/>
      <c r="BK10" s="786"/>
      <c r="BL10" s="786"/>
      <c r="BM10" s="786"/>
      <c r="BN10" s="786"/>
      <c r="BO10" s="786"/>
      <c r="BP10" s="786"/>
      <c r="BQ10" s="786"/>
      <c r="BR10" s="786"/>
      <c r="BS10" s="786"/>
      <c r="BT10" s="786"/>
      <c r="BU10" s="786"/>
      <c r="BV10" s="786"/>
      <c r="BW10" s="786"/>
      <c r="BX10" s="786"/>
      <c r="BY10" s="791"/>
      <c r="BZ10" s="791"/>
      <c r="CA10" s="791"/>
    </row>
    <row r="11" spans="1:79" ht="28.5">
      <c r="A11" s="148" t="s">
        <v>250</v>
      </c>
      <c r="B11" s="792">
        <v>44621</v>
      </c>
      <c r="C11" s="793"/>
      <c r="D11" s="793"/>
      <c r="E11" s="793"/>
      <c r="F11" s="793"/>
      <c r="G11" s="793"/>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3"/>
      <c r="AY11" s="793"/>
      <c r="AZ11" s="793"/>
      <c r="BA11" s="793"/>
      <c r="BB11" s="793"/>
      <c r="BC11" s="793"/>
      <c r="BD11" s="793"/>
      <c r="BE11" s="793"/>
      <c r="BF11" s="793"/>
      <c r="BG11" s="793"/>
      <c r="BH11" s="793"/>
      <c r="BI11" s="793"/>
      <c r="BJ11" s="793"/>
      <c r="BK11" s="793"/>
      <c r="BL11" s="793"/>
      <c r="BM11" s="793"/>
      <c r="BN11" s="793"/>
      <c r="BO11" s="793"/>
      <c r="BP11" s="793"/>
      <c r="BQ11" s="793"/>
      <c r="BR11" s="793"/>
      <c r="BS11" s="793"/>
      <c r="BT11" s="793"/>
      <c r="BU11" s="793"/>
      <c r="BV11" s="793"/>
      <c r="BW11" s="793"/>
      <c r="BX11" s="793"/>
      <c r="BY11" s="793"/>
      <c r="BZ11" s="793"/>
      <c r="CA11" s="793"/>
    </row>
    <row r="12" spans="1:79" ht="28.5">
      <c r="A12" s="149" t="s">
        <v>251</v>
      </c>
      <c r="B12" s="779" t="s">
        <v>24</v>
      </c>
      <c r="C12" s="780"/>
      <c r="D12" s="780"/>
      <c r="E12" s="780"/>
      <c r="F12" s="780"/>
      <c r="G12" s="780"/>
      <c r="H12" s="780"/>
      <c r="I12" s="780"/>
      <c r="J12" s="780"/>
      <c r="K12" s="780"/>
      <c r="L12" s="780"/>
      <c r="M12" s="780"/>
      <c r="N12" s="780"/>
      <c r="O12" s="780"/>
      <c r="P12" s="780"/>
      <c r="Q12" s="780"/>
      <c r="R12" s="780"/>
      <c r="S12" s="780"/>
      <c r="T12" s="780"/>
      <c r="U12" s="780"/>
      <c r="V12" s="780"/>
      <c r="W12" s="780"/>
      <c r="X12" s="780"/>
      <c r="Y12" s="780"/>
      <c r="Z12" s="780"/>
      <c r="AA12" s="780"/>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0"/>
      <c r="BJ12" s="780"/>
      <c r="BK12" s="780"/>
      <c r="BL12" s="780"/>
      <c r="BM12" s="780"/>
      <c r="BN12" s="780"/>
      <c r="BO12" s="780"/>
      <c r="BP12" s="780"/>
      <c r="BQ12" s="780"/>
      <c r="BR12" s="780"/>
      <c r="BS12" s="780"/>
      <c r="BT12" s="780"/>
      <c r="BU12" s="780"/>
      <c r="BV12" s="780"/>
      <c r="BW12" s="780"/>
      <c r="BX12" s="780"/>
      <c r="BY12" s="780"/>
      <c r="BZ12" s="780"/>
      <c r="CA12" s="781"/>
    </row>
    <row r="13" spans="1:79" ht="11.25" customHeight="1">
      <c r="A13" s="139"/>
      <c r="B13" s="139"/>
      <c r="C13" s="139"/>
      <c r="D13" s="139"/>
      <c r="E13" s="139"/>
      <c r="F13" s="139"/>
      <c r="G13" s="139"/>
      <c r="H13" s="139"/>
      <c r="I13" s="139"/>
      <c r="J13" s="139"/>
      <c r="K13" s="139"/>
      <c r="L13" s="139"/>
      <c r="M13" s="139"/>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O13" s="139"/>
      <c r="AP13" s="140"/>
      <c r="AQ13" s="140"/>
      <c r="AR13" s="140"/>
      <c r="AS13" s="140"/>
      <c r="AT13" s="140"/>
      <c r="AU13" s="140"/>
      <c r="AV13" s="313"/>
      <c r="AW13" s="140"/>
      <c r="AX13" s="140"/>
      <c r="AY13" s="140"/>
      <c r="AZ13" s="140"/>
      <c r="BA13" s="140"/>
    </row>
    <row r="14" spans="1:79">
      <c r="A14" s="782" t="s">
        <v>252</v>
      </c>
      <c r="B14" s="775" t="s">
        <v>30</v>
      </c>
      <c r="C14" s="776"/>
      <c r="D14" s="775" t="s">
        <v>31</v>
      </c>
      <c r="E14" s="776"/>
      <c r="F14" s="775" t="s">
        <v>32</v>
      </c>
      <c r="G14" s="776"/>
      <c r="H14" s="775" t="s">
        <v>33</v>
      </c>
      <c r="I14" s="776"/>
      <c r="J14" s="775" t="s">
        <v>34</v>
      </c>
      <c r="K14" s="776"/>
      <c r="L14" s="775" t="s">
        <v>35</v>
      </c>
      <c r="M14" s="776"/>
      <c r="N14" s="775" t="s">
        <v>36</v>
      </c>
      <c r="O14" s="776"/>
      <c r="P14" s="775" t="s">
        <v>37</v>
      </c>
      <c r="Q14" s="776"/>
      <c r="R14" s="775" t="s">
        <v>38</v>
      </c>
      <c r="S14" s="776"/>
      <c r="T14" s="775" t="s">
        <v>8</v>
      </c>
      <c r="U14" s="776"/>
      <c r="V14" s="775" t="s">
        <v>39</v>
      </c>
      <c r="W14" s="776"/>
      <c r="X14" s="775" t="s">
        <v>40</v>
      </c>
      <c r="Y14" s="776"/>
      <c r="Z14" s="775" t="s">
        <v>253</v>
      </c>
      <c r="AA14" s="776"/>
      <c r="AB14" s="775" t="s">
        <v>254</v>
      </c>
      <c r="AC14" s="777"/>
      <c r="AD14" s="777"/>
      <c r="AE14" s="777"/>
      <c r="AF14" s="777"/>
      <c r="AG14" s="776"/>
      <c r="AH14" s="775" t="s">
        <v>255</v>
      </c>
      <c r="AI14" s="777"/>
      <c r="AJ14" s="777"/>
      <c r="AK14" s="777"/>
      <c r="AL14" s="777"/>
      <c r="AM14" s="776"/>
      <c r="AO14" s="782" t="s">
        <v>252</v>
      </c>
      <c r="AP14" s="775" t="s">
        <v>30</v>
      </c>
      <c r="AQ14" s="776"/>
      <c r="AR14" s="775" t="s">
        <v>31</v>
      </c>
      <c r="AS14" s="776"/>
      <c r="AT14" s="775" t="s">
        <v>32</v>
      </c>
      <c r="AU14" s="776"/>
      <c r="AV14" s="775" t="s">
        <v>33</v>
      </c>
      <c r="AW14" s="776"/>
      <c r="AX14" s="775" t="s">
        <v>34</v>
      </c>
      <c r="AY14" s="776"/>
      <c r="AZ14" s="775" t="s">
        <v>35</v>
      </c>
      <c r="BA14" s="776"/>
      <c r="BB14" s="775" t="s">
        <v>36</v>
      </c>
      <c r="BC14" s="776"/>
      <c r="BD14" s="775" t="s">
        <v>37</v>
      </c>
      <c r="BE14" s="776"/>
      <c r="BF14" s="775" t="s">
        <v>38</v>
      </c>
      <c r="BG14" s="776"/>
      <c r="BH14" s="775" t="s">
        <v>8</v>
      </c>
      <c r="BI14" s="776"/>
      <c r="BJ14" s="775" t="s">
        <v>39</v>
      </c>
      <c r="BK14" s="776"/>
      <c r="BL14" s="775" t="s">
        <v>40</v>
      </c>
      <c r="BM14" s="776"/>
      <c r="BN14" s="775" t="s">
        <v>253</v>
      </c>
      <c r="BO14" s="776"/>
      <c r="BP14" s="775" t="s">
        <v>254</v>
      </c>
      <c r="BQ14" s="777"/>
      <c r="BR14" s="777"/>
      <c r="BS14" s="777"/>
      <c r="BT14" s="777"/>
      <c r="BU14" s="776"/>
      <c r="BV14" s="775" t="s">
        <v>255</v>
      </c>
      <c r="BW14" s="777"/>
      <c r="BX14" s="777"/>
      <c r="BY14" s="777"/>
      <c r="BZ14" s="777"/>
      <c r="CA14" s="776"/>
    </row>
    <row r="15" spans="1:79" ht="42.75">
      <c r="A15" s="783"/>
      <c r="B15" s="208" t="s">
        <v>256</v>
      </c>
      <c r="C15" s="208" t="s">
        <v>257</v>
      </c>
      <c r="D15" s="208" t="s">
        <v>256</v>
      </c>
      <c r="E15" s="208" t="s">
        <v>257</v>
      </c>
      <c r="F15" s="208" t="s">
        <v>256</v>
      </c>
      <c r="G15" s="208" t="s">
        <v>257</v>
      </c>
      <c r="H15" s="208" t="s">
        <v>256</v>
      </c>
      <c r="I15" s="208" t="s">
        <v>257</v>
      </c>
      <c r="J15" s="208" t="s">
        <v>256</v>
      </c>
      <c r="K15" s="208" t="s">
        <v>257</v>
      </c>
      <c r="L15" s="208" t="s">
        <v>256</v>
      </c>
      <c r="M15" s="208" t="s">
        <v>257</v>
      </c>
      <c r="N15" s="208" t="s">
        <v>256</v>
      </c>
      <c r="O15" s="208" t="s">
        <v>257</v>
      </c>
      <c r="P15" s="208" t="s">
        <v>256</v>
      </c>
      <c r="Q15" s="208" t="s">
        <v>257</v>
      </c>
      <c r="R15" s="208" t="s">
        <v>256</v>
      </c>
      <c r="S15" s="208" t="s">
        <v>257</v>
      </c>
      <c r="T15" s="208" t="s">
        <v>256</v>
      </c>
      <c r="U15" s="208" t="s">
        <v>257</v>
      </c>
      <c r="V15" s="208" t="s">
        <v>256</v>
      </c>
      <c r="W15" s="208" t="s">
        <v>257</v>
      </c>
      <c r="X15" s="208" t="s">
        <v>256</v>
      </c>
      <c r="Y15" s="208" t="s">
        <v>257</v>
      </c>
      <c r="Z15" s="208" t="s">
        <v>256</v>
      </c>
      <c r="AA15" s="208" t="s">
        <v>257</v>
      </c>
      <c r="AB15" s="182" t="s">
        <v>258</v>
      </c>
      <c r="AC15" s="182" t="s">
        <v>259</v>
      </c>
      <c r="AD15" s="182" t="s">
        <v>260</v>
      </c>
      <c r="AE15" s="182" t="s">
        <v>261</v>
      </c>
      <c r="AF15" s="183" t="s">
        <v>262</v>
      </c>
      <c r="AG15" s="182" t="s">
        <v>263</v>
      </c>
      <c r="AH15" s="208" t="s">
        <v>264</v>
      </c>
      <c r="AI15" s="141" t="s">
        <v>265</v>
      </c>
      <c r="AJ15" s="208" t="s">
        <v>266</v>
      </c>
      <c r="AK15" s="208" t="s">
        <v>267</v>
      </c>
      <c r="AL15" s="208" t="s">
        <v>268</v>
      </c>
      <c r="AM15" s="208" t="s">
        <v>269</v>
      </c>
      <c r="AO15" s="783"/>
      <c r="AP15" s="208" t="s">
        <v>256</v>
      </c>
      <c r="AQ15" s="208" t="s">
        <v>257</v>
      </c>
      <c r="AR15" s="207" t="s">
        <v>256</v>
      </c>
      <c r="AS15" s="207" t="s">
        <v>257</v>
      </c>
      <c r="AT15" s="207" t="s">
        <v>256</v>
      </c>
      <c r="AU15" s="207" t="s">
        <v>257</v>
      </c>
      <c r="AV15" s="207" t="s">
        <v>256</v>
      </c>
      <c r="AW15" s="207" t="s">
        <v>257</v>
      </c>
      <c r="AX15" s="207" t="s">
        <v>256</v>
      </c>
      <c r="AY15" s="207" t="s">
        <v>257</v>
      </c>
      <c r="AZ15" s="207" t="s">
        <v>256</v>
      </c>
      <c r="BA15" s="207" t="s">
        <v>257</v>
      </c>
      <c r="BB15" s="208" t="s">
        <v>256</v>
      </c>
      <c r="BC15" s="208" t="s">
        <v>257</v>
      </c>
      <c r="BD15" s="208" t="s">
        <v>256</v>
      </c>
      <c r="BE15" s="208" t="s">
        <v>257</v>
      </c>
      <c r="BF15" s="208" t="s">
        <v>256</v>
      </c>
      <c r="BG15" s="208" t="s">
        <v>257</v>
      </c>
      <c r="BH15" s="208" t="s">
        <v>256</v>
      </c>
      <c r="BI15" s="208" t="s">
        <v>257</v>
      </c>
      <c r="BJ15" s="208" t="s">
        <v>256</v>
      </c>
      <c r="BK15" s="208" t="s">
        <v>257</v>
      </c>
      <c r="BL15" s="208" t="s">
        <v>256</v>
      </c>
      <c r="BM15" s="208" t="s">
        <v>257</v>
      </c>
      <c r="BN15" s="208" t="s">
        <v>256</v>
      </c>
      <c r="BO15" s="208" t="s">
        <v>257</v>
      </c>
      <c r="BP15" s="182" t="s">
        <v>258</v>
      </c>
      <c r="BQ15" s="182" t="s">
        <v>259</v>
      </c>
      <c r="BR15" s="182" t="s">
        <v>260</v>
      </c>
      <c r="BS15" s="182" t="s">
        <v>261</v>
      </c>
      <c r="BT15" s="183" t="s">
        <v>262</v>
      </c>
      <c r="BU15" s="182" t="s">
        <v>263</v>
      </c>
      <c r="BV15" s="180" t="s">
        <v>264</v>
      </c>
      <c r="BW15" s="181" t="s">
        <v>265</v>
      </c>
      <c r="BX15" s="180" t="s">
        <v>266</v>
      </c>
      <c r="BY15" s="180" t="s">
        <v>267</v>
      </c>
      <c r="BZ15" s="180" t="s">
        <v>268</v>
      </c>
      <c r="CA15" s="180" t="s">
        <v>269</v>
      </c>
    </row>
    <row r="16" spans="1:79">
      <c r="A16" s="142" t="s">
        <v>270</v>
      </c>
      <c r="B16" s="142"/>
      <c r="C16" s="142"/>
      <c r="D16" s="142"/>
      <c r="E16" s="142"/>
      <c r="F16" s="142"/>
      <c r="G16" s="142"/>
      <c r="H16" s="142"/>
      <c r="I16" s="142"/>
      <c r="J16" s="142"/>
      <c r="K16" s="142"/>
      <c r="L16" s="142"/>
      <c r="M16" s="142"/>
      <c r="N16" s="142"/>
      <c r="O16" s="143"/>
      <c r="P16" s="143"/>
      <c r="Q16" s="143"/>
      <c r="R16" s="143"/>
      <c r="S16" s="143"/>
      <c r="T16" s="143"/>
      <c r="U16" s="143"/>
      <c r="V16" s="143"/>
      <c r="W16" s="143"/>
      <c r="X16" s="143"/>
      <c r="Y16" s="143"/>
      <c r="Z16" s="185">
        <f>B16+D16+F16+H16+J16+L16+N16+P16+R16+T16+V16+X16</f>
        <v>0</v>
      </c>
      <c r="AA16" s="150">
        <f>C16+E16+G16+I16+K16+M16+O16+Q16+S16+U16+W16+Y16</f>
        <v>0</v>
      </c>
      <c r="AB16" s="184"/>
      <c r="AC16" s="184"/>
      <c r="AD16" s="184"/>
      <c r="AE16" s="184"/>
      <c r="AF16" s="184"/>
      <c r="AG16" s="145"/>
      <c r="AH16" s="145"/>
      <c r="AI16" s="145"/>
      <c r="AJ16" s="145"/>
      <c r="AK16" s="145"/>
      <c r="AL16" s="145"/>
      <c r="AM16" s="146"/>
      <c r="AO16" s="142" t="s">
        <v>270</v>
      </c>
      <c r="AP16" s="142"/>
      <c r="AQ16" s="142"/>
      <c r="AS16" s="142"/>
      <c r="AT16" s="142"/>
      <c r="AU16" s="142"/>
      <c r="AV16" s="316"/>
      <c r="AW16" s="142"/>
      <c r="AX16" s="143"/>
      <c r="AY16" s="142"/>
      <c r="AZ16" s="142"/>
      <c r="BA16" s="142"/>
      <c r="BB16" s="142"/>
      <c r="BC16" s="143"/>
      <c r="BD16" s="143"/>
      <c r="BE16" s="143"/>
      <c r="BF16" s="143"/>
      <c r="BG16" s="143"/>
      <c r="BH16" s="143"/>
      <c r="BI16" s="143"/>
      <c r="BJ16" s="143"/>
      <c r="BK16" s="143"/>
      <c r="BL16" s="143"/>
      <c r="BM16" s="143"/>
      <c r="BN16" s="185" t="e">
        <f>AP16+#REF!+AT16+AV16+AX16+AZ16+BB16+BD16+BF16+BH16+BJ16+BL16</f>
        <v>#REF!</v>
      </c>
      <c r="BO16" s="150">
        <f>+AQ16+AS16+AU16+AW16+AY16+BA16+BC16+BE16+BG16+BI16+BK16+BM16</f>
        <v>0</v>
      </c>
      <c r="BP16" s="145"/>
      <c r="BQ16" s="145"/>
      <c r="BR16" s="145"/>
      <c r="BS16" s="145"/>
      <c r="BT16" s="145"/>
      <c r="BU16" s="145"/>
      <c r="BV16" s="145"/>
      <c r="BW16" s="145"/>
      <c r="BX16" s="145"/>
      <c r="BY16" s="145"/>
      <c r="BZ16" s="145"/>
      <c r="CA16" s="146"/>
    </row>
    <row r="17" spans="1:79">
      <c r="A17" s="142" t="s">
        <v>271</v>
      </c>
      <c r="B17" s="142">
        <v>1</v>
      </c>
      <c r="C17" s="197">
        <v>15179425</v>
      </c>
      <c r="D17" s="142"/>
      <c r="E17" s="197"/>
      <c r="F17" s="142"/>
      <c r="G17" s="197"/>
      <c r="H17" s="142"/>
      <c r="I17" s="197"/>
      <c r="J17" s="142"/>
      <c r="K17" s="197"/>
      <c r="L17" s="142"/>
      <c r="M17" s="197"/>
      <c r="N17" s="142"/>
      <c r="O17" s="197"/>
      <c r="P17" s="142"/>
      <c r="Q17" s="197"/>
      <c r="R17" s="142"/>
      <c r="S17" s="197"/>
      <c r="T17" s="142"/>
      <c r="U17" s="197"/>
      <c r="V17" s="142"/>
      <c r="W17" s="197">
        <v>417150</v>
      </c>
      <c r="X17" s="142"/>
      <c r="Y17" s="197">
        <v>185400</v>
      </c>
      <c r="Z17" s="142">
        <v>1</v>
      </c>
      <c r="AA17" s="150">
        <f t="shared" ref="AA17:AA36" si="0">C17+E17+G17+I17+K17+M17+O17+Q17+S17+U17+W17+Y17</f>
        <v>15781975</v>
      </c>
      <c r="AB17" s="184"/>
      <c r="AC17" s="184"/>
      <c r="AD17" s="184"/>
      <c r="AE17" s="184"/>
      <c r="AF17" s="184"/>
      <c r="AG17" s="145"/>
      <c r="AH17" s="145"/>
      <c r="AI17" s="145"/>
      <c r="AJ17" s="145"/>
      <c r="AK17" s="145"/>
      <c r="AL17" s="145"/>
      <c r="AM17" s="145"/>
      <c r="AO17" s="142" t="s">
        <v>271</v>
      </c>
      <c r="AP17" s="142">
        <v>1</v>
      </c>
      <c r="AQ17" s="197">
        <v>15179425</v>
      </c>
      <c r="AS17" s="197"/>
      <c r="AT17" s="142">
        <v>1</v>
      </c>
      <c r="AU17" s="197"/>
      <c r="AV17" s="318"/>
      <c r="AW17" s="142"/>
      <c r="AX17" s="143"/>
      <c r="AY17" s="142"/>
      <c r="AZ17" s="143">
        <v>1</v>
      </c>
      <c r="BA17" s="142"/>
      <c r="BB17" s="143">
        <v>1</v>
      </c>
      <c r="BC17" s="143"/>
      <c r="BD17" s="266">
        <v>1</v>
      </c>
      <c r="BE17" s="266"/>
      <c r="BF17" s="266">
        <v>1</v>
      </c>
      <c r="BG17" s="197">
        <v>602550</v>
      </c>
      <c r="BH17" s="143"/>
      <c r="BI17" s="143"/>
      <c r="BJ17" s="143"/>
      <c r="BK17" s="143"/>
      <c r="BL17" s="143"/>
      <c r="BM17" s="143"/>
      <c r="BN17" s="143">
        <v>1</v>
      </c>
      <c r="BO17" s="150">
        <f>+AQ17+AS17+AU17+AW17+AY17+BA17+BC17+BE17+BG17+BI17+BK17+BM17</f>
        <v>15781975</v>
      </c>
      <c r="BP17" s="145"/>
      <c r="BQ17" s="145"/>
      <c r="BR17" s="145"/>
      <c r="BS17" s="145"/>
      <c r="BT17" s="145"/>
      <c r="BU17" s="145"/>
      <c r="BV17" s="145"/>
      <c r="BW17" s="145"/>
      <c r="BX17" s="145"/>
      <c r="BY17" s="145"/>
      <c r="BZ17" s="145"/>
      <c r="CA17" s="145"/>
    </row>
    <row r="18" spans="1:79">
      <c r="A18" s="142" t="s">
        <v>272</v>
      </c>
      <c r="B18" s="142">
        <v>1</v>
      </c>
      <c r="C18" s="197">
        <v>15179425</v>
      </c>
      <c r="D18" s="142"/>
      <c r="E18" s="197"/>
      <c r="F18" s="142"/>
      <c r="G18" s="197"/>
      <c r="H18" s="142"/>
      <c r="I18" s="197"/>
      <c r="J18" s="142"/>
      <c r="K18" s="197"/>
      <c r="L18" s="142"/>
      <c r="M18" s="197"/>
      <c r="N18" s="142"/>
      <c r="O18" s="197"/>
      <c r="P18" s="142"/>
      <c r="Q18" s="197"/>
      <c r="R18" s="142"/>
      <c r="S18" s="197"/>
      <c r="T18" s="142"/>
      <c r="U18" s="197"/>
      <c r="V18" s="142"/>
      <c r="W18" s="197">
        <v>417150</v>
      </c>
      <c r="X18" s="142"/>
      <c r="Y18" s="197">
        <v>185400</v>
      </c>
      <c r="Z18" s="142">
        <v>1</v>
      </c>
      <c r="AA18" s="150">
        <f t="shared" si="0"/>
        <v>15781975</v>
      </c>
      <c r="AB18" s="184"/>
      <c r="AC18" s="184"/>
      <c r="AD18" s="184"/>
      <c r="AE18" s="184"/>
      <c r="AF18" s="184"/>
      <c r="AG18" s="145"/>
      <c r="AH18" s="145"/>
      <c r="AI18" s="145"/>
      <c r="AJ18" s="145"/>
      <c r="AK18" s="145"/>
      <c r="AL18" s="145"/>
      <c r="AM18" s="145"/>
      <c r="AO18" s="142" t="s">
        <v>272</v>
      </c>
      <c r="AP18" s="142">
        <v>1</v>
      </c>
      <c r="AQ18" s="197">
        <v>15179425</v>
      </c>
      <c r="AS18" s="197"/>
      <c r="AT18" s="142">
        <v>1</v>
      </c>
      <c r="AU18" s="197"/>
      <c r="AV18" s="143"/>
      <c r="AW18" s="142"/>
      <c r="AX18" s="143"/>
      <c r="AY18" s="142"/>
      <c r="AZ18" s="143">
        <v>1</v>
      </c>
      <c r="BA18" s="142"/>
      <c r="BB18" s="143">
        <v>1</v>
      </c>
      <c r="BC18" s="143"/>
      <c r="BD18" s="266"/>
      <c r="BE18" s="266"/>
      <c r="BF18" s="266"/>
      <c r="BG18" s="197">
        <v>602550</v>
      </c>
      <c r="BH18" s="143"/>
      <c r="BI18" s="143"/>
      <c r="BJ18" s="143"/>
      <c r="BK18" s="143"/>
      <c r="BL18" s="143"/>
      <c r="BM18" s="143"/>
      <c r="BN18" s="143">
        <v>1</v>
      </c>
      <c r="BO18" s="150">
        <f t="shared" ref="BO18:BO36" si="1">+AQ18+AS18+AU18+AW18+AY18+BA18+BC18+BE18+BG18+BI18+BK18+BM18</f>
        <v>15781975</v>
      </c>
      <c r="BP18" s="145"/>
      <c r="BQ18" s="145"/>
      <c r="BR18" s="145"/>
      <c r="BS18" s="145"/>
      <c r="BT18" s="145"/>
      <c r="BU18" s="145"/>
      <c r="BV18" s="145"/>
      <c r="BW18" s="145"/>
      <c r="BX18" s="145"/>
      <c r="BY18" s="145"/>
      <c r="BZ18" s="145"/>
      <c r="CA18" s="145"/>
    </row>
    <row r="19" spans="1:79">
      <c r="A19" s="142" t="s">
        <v>273</v>
      </c>
      <c r="B19" s="142">
        <v>1</v>
      </c>
      <c r="C19" s="197">
        <v>15179425</v>
      </c>
      <c r="D19" s="142"/>
      <c r="E19" s="197"/>
      <c r="F19" s="142"/>
      <c r="G19" s="197"/>
      <c r="H19" s="142"/>
      <c r="I19" s="197"/>
      <c r="J19" s="142"/>
      <c r="K19" s="197"/>
      <c r="L19" s="142"/>
      <c r="M19" s="197"/>
      <c r="N19" s="142"/>
      <c r="O19" s="197"/>
      <c r="P19" s="142"/>
      <c r="Q19" s="197"/>
      <c r="R19" s="142"/>
      <c r="S19" s="197"/>
      <c r="T19" s="142"/>
      <c r="U19" s="197"/>
      <c r="V19" s="142"/>
      <c r="W19" s="197">
        <v>417150</v>
      </c>
      <c r="X19" s="142"/>
      <c r="Y19" s="197">
        <v>185400</v>
      </c>
      <c r="Z19" s="142">
        <v>1</v>
      </c>
      <c r="AA19" s="150">
        <f t="shared" si="0"/>
        <v>15781975</v>
      </c>
      <c r="AB19" s="184"/>
      <c r="AC19" s="184"/>
      <c r="AD19" s="184"/>
      <c r="AE19" s="184"/>
      <c r="AF19" s="184"/>
      <c r="AG19" s="145"/>
      <c r="AH19" s="145"/>
      <c r="AI19" s="145"/>
      <c r="AJ19" s="145"/>
      <c r="AK19" s="145"/>
      <c r="AL19" s="145"/>
      <c r="AM19" s="145"/>
      <c r="AO19" s="142" t="s">
        <v>273</v>
      </c>
      <c r="AP19" s="142">
        <v>1</v>
      </c>
      <c r="AQ19" s="197">
        <v>15179425</v>
      </c>
      <c r="AS19" s="197"/>
      <c r="AT19" s="142">
        <v>1</v>
      </c>
      <c r="AU19" s="197"/>
      <c r="AV19" s="143"/>
      <c r="AW19" s="142"/>
      <c r="AX19" s="143">
        <v>1</v>
      </c>
      <c r="AY19" s="142"/>
      <c r="AZ19" s="143">
        <v>1</v>
      </c>
      <c r="BA19" s="142"/>
      <c r="BB19" s="143"/>
      <c r="BC19" s="143"/>
      <c r="BD19" s="266"/>
      <c r="BE19" s="266"/>
      <c r="BF19" s="266">
        <v>1</v>
      </c>
      <c r="BG19" s="197">
        <v>602550</v>
      </c>
      <c r="BH19" s="143"/>
      <c r="BI19" s="143"/>
      <c r="BJ19" s="143"/>
      <c r="BK19" s="143"/>
      <c r="BL19" s="143"/>
      <c r="BM19" s="143"/>
      <c r="BN19" s="143">
        <v>1</v>
      </c>
      <c r="BO19" s="150">
        <f t="shared" si="1"/>
        <v>15781975</v>
      </c>
      <c r="BP19" s="145"/>
      <c r="BQ19" s="145"/>
      <c r="BR19" s="145"/>
      <c r="BS19" s="145"/>
      <c r="BT19" s="145"/>
      <c r="BU19" s="145"/>
      <c r="BV19" s="145"/>
      <c r="BW19" s="145"/>
      <c r="BX19" s="145"/>
      <c r="BY19" s="145"/>
      <c r="BZ19" s="145"/>
      <c r="CA19" s="145"/>
    </row>
    <row r="20" spans="1:79">
      <c r="A20" s="142" t="s">
        <v>274</v>
      </c>
      <c r="B20" s="142">
        <v>1</v>
      </c>
      <c r="C20" s="197">
        <v>15179425</v>
      </c>
      <c r="D20" s="142"/>
      <c r="E20" s="197"/>
      <c r="F20" s="142"/>
      <c r="G20" s="197"/>
      <c r="H20" s="142"/>
      <c r="I20" s="197"/>
      <c r="J20" s="142"/>
      <c r="K20" s="197"/>
      <c r="L20" s="142"/>
      <c r="M20" s="197"/>
      <c r="N20" s="142"/>
      <c r="O20" s="197"/>
      <c r="P20" s="142"/>
      <c r="Q20" s="197"/>
      <c r="R20" s="142"/>
      <c r="S20" s="197"/>
      <c r="T20" s="142"/>
      <c r="U20" s="197"/>
      <c r="V20" s="142"/>
      <c r="W20" s="197">
        <v>417150</v>
      </c>
      <c r="X20" s="142"/>
      <c r="Y20" s="197">
        <v>185400</v>
      </c>
      <c r="Z20" s="142">
        <v>1</v>
      </c>
      <c r="AA20" s="150">
        <f t="shared" si="0"/>
        <v>15781975</v>
      </c>
      <c r="AB20" s="184"/>
      <c r="AC20" s="184"/>
      <c r="AD20" s="184"/>
      <c r="AE20" s="184"/>
      <c r="AF20" s="184"/>
      <c r="AG20" s="145"/>
      <c r="AH20" s="145"/>
      <c r="AI20" s="145"/>
      <c r="AJ20" s="145"/>
      <c r="AK20" s="145"/>
      <c r="AL20" s="145"/>
      <c r="AM20" s="145"/>
      <c r="AO20" s="142" t="s">
        <v>274</v>
      </c>
      <c r="AP20" s="142">
        <v>1</v>
      </c>
      <c r="AQ20" s="197">
        <v>15179425</v>
      </c>
      <c r="AS20" s="197"/>
      <c r="AT20" s="142">
        <v>1</v>
      </c>
      <c r="AU20" s="197"/>
      <c r="AV20" s="143">
        <v>1</v>
      </c>
      <c r="AW20" s="142"/>
      <c r="AX20" s="143"/>
      <c r="AY20" s="142"/>
      <c r="AZ20" s="143"/>
      <c r="BA20" s="142"/>
      <c r="BB20" s="143"/>
      <c r="BC20" s="143"/>
      <c r="BD20" s="266"/>
      <c r="BE20" s="266"/>
      <c r="BF20" s="266"/>
      <c r="BG20" s="197">
        <v>602550</v>
      </c>
      <c r="BH20" s="143"/>
      <c r="BI20" s="143"/>
      <c r="BJ20" s="143"/>
      <c r="BK20" s="143"/>
      <c r="BL20" s="143"/>
      <c r="BM20" s="143"/>
      <c r="BN20" s="143">
        <v>1</v>
      </c>
      <c r="BO20" s="150">
        <f t="shared" si="1"/>
        <v>15781975</v>
      </c>
      <c r="BP20" s="145"/>
      <c r="BQ20" s="145"/>
      <c r="BR20" s="145"/>
      <c r="BS20" s="145"/>
      <c r="BT20" s="145"/>
      <c r="BU20" s="145"/>
      <c r="BV20" s="145"/>
      <c r="BW20" s="145"/>
      <c r="BX20" s="145"/>
      <c r="BY20" s="145"/>
      <c r="BZ20" s="145"/>
      <c r="CA20" s="145"/>
    </row>
    <row r="21" spans="1:79">
      <c r="A21" s="142" t="s">
        <v>275</v>
      </c>
      <c r="B21" s="142">
        <v>1</v>
      </c>
      <c r="C21" s="197">
        <v>15179425</v>
      </c>
      <c r="D21" s="142"/>
      <c r="E21" s="197"/>
      <c r="F21" s="142"/>
      <c r="G21" s="197"/>
      <c r="H21" s="142"/>
      <c r="I21" s="197"/>
      <c r="J21" s="142"/>
      <c r="K21" s="197"/>
      <c r="L21" s="142"/>
      <c r="M21" s="197"/>
      <c r="N21" s="142"/>
      <c r="O21" s="197"/>
      <c r="P21" s="142"/>
      <c r="Q21" s="197"/>
      <c r="R21" s="142"/>
      <c r="S21" s="197"/>
      <c r="T21" s="142"/>
      <c r="U21" s="197"/>
      <c r="V21" s="142"/>
      <c r="W21" s="197">
        <v>417150</v>
      </c>
      <c r="X21" s="142"/>
      <c r="Y21" s="197">
        <v>185400</v>
      </c>
      <c r="Z21" s="142">
        <v>1</v>
      </c>
      <c r="AA21" s="150">
        <f t="shared" si="0"/>
        <v>15781975</v>
      </c>
      <c r="AB21" s="184"/>
      <c r="AC21" s="184"/>
      <c r="AD21" s="184"/>
      <c r="AE21" s="184"/>
      <c r="AF21" s="184"/>
      <c r="AG21" s="145"/>
      <c r="AH21" s="145"/>
      <c r="AI21" s="145"/>
      <c r="AJ21" s="145"/>
      <c r="AK21" s="145"/>
      <c r="AL21" s="145"/>
      <c r="AM21" s="145"/>
      <c r="AO21" s="142" t="s">
        <v>275</v>
      </c>
      <c r="AP21" s="142">
        <v>1</v>
      </c>
      <c r="AQ21" s="197">
        <v>15179425</v>
      </c>
      <c r="AS21" s="197"/>
      <c r="AT21" s="142">
        <v>1</v>
      </c>
      <c r="AU21" s="197"/>
      <c r="AV21" s="274"/>
      <c r="AW21" s="142"/>
      <c r="AX21" s="143">
        <v>1</v>
      </c>
      <c r="AY21" s="142"/>
      <c r="AZ21" s="143">
        <v>1</v>
      </c>
      <c r="BA21" s="142"/>
      <c r="BB21" s="143"/>
      <c r="BC21" s="143"/>
      <c r="BD21" s="266">
        <v>1</v>
      </c>
      <c r="BE21" s="266"/>
      <c r="BF21" s="266"/>
      <c r="BG21" s="197">
        <v>602550</v>
      </c>
      <c r="BH21" s="143"/>
      <c r="BI21" s="143"/>
      <c r="BJ21" s="143"/>
      <c r="BK21" s="143"/>
      <c r="BL21" s="143"/>
      <c r="BM21" s="143"/>
      <c r="BN21" s="143">
        <v>1</v>
      </c>
      <c r="BO21" s="150">
        <f t="shared" si="1"/>
        <v>15781975</v>
      </c>
      <c r="BP21" s="145"/>
      <c r="BQ21" s="145"/>
      <c r="BR21" s="145"/>
      <c r="BS21" s="145"/>
      <c r="BT21" s="145"/>
      <c r="BU21" s="145"/>
      <c r="BV21" s="145"/>
      <c r="BW21" s="145"/>
      <c r="BX21" s="145"/>
      <c r="BY21" s="145"/>
      <c r="BZ21" s="145"/>
      <c r="CA21" s="145"/>
    </row>
    <row r="22" spans="1:79">
      <c r="A22" s="142" t="s">
        <v>276</v>
      </c>
      <c r="B22" s="142">
        <v>1</v>
      </c>
      <c r="C22" s="197">
        <v>15179425</v>
      </c>
      <c r="D22" s="142"/>
      <c r="E22" s="197"/>
      <c r="F22" s="142"/>
      <c r="G22" s="197"/>
      <c r="H22" s="142"/>
      <c r="I22" s="197"/>
      <c r="J22" s="142"/>
      <c r="K22" s="197"/>
      <c r="L22" s="142"/>
      <c r="M22" s="197"/>
      <c r="N22" s="142"/>
      <c r="O22" s="197"/>
      <c r="P22" s="142"/>
      <c r="Q22" s="197"/>
      <c r="R22" s="142"/>
      <c r="S22" s="197"/>
      <c r="T22" s="142"/>
      <c r="U22" s="197"/>
      <c r="V22" s="142"/>
      <c r="W22" s="197">
        <v>417150</v>
      </c>
      <c r="X22" s="142"/>
      <c r="Y22" s="197">
        <v>185400</v>
      </c>
      <c r="Z22" s="142">
        <v>1</v>
      </c>
      <c r="AA22" s="150">
        <f t="shared" si="0"/>
        <v>15781975</v>
      </c>
      <c r="AB22" s="184"/>
      <c r="AC22" s="184"/>
      <c r="AD22" s="184"/>
      <c r="AE22" s="184"/>
      <c r="AF22" s="184"/>
      <c r="AG22" s="145"/>
      <c r="AH22" s="145"/>
      <c r="AI22" s="145"/>
      <c r="AJ22" s="145"/>
      <c r="AK22" s="145"/>
      <c r="AL22" s="145"/>
      <c r="AM22" s="145"/>
      <c r="AO22" s="142" t="s">
        <v>276</v>
      </c>
      <c r="AP22" s="142">
        <v>1</v>
      </c>
      <c r="AQ22" s="197">
        <v>15179425</v>
      </c>
      <c r="AS22" s="197"/>
      <c r="AT22" s="142">
        <v>1</v>
      </c>
      <c r="AU22" s="197"/>
      <c r="AV22" s="315"/>
      <c r="AW22" s="142"/>
      <c r="AX22" s="143"/>
      <c r="AY22" s="142"/>
      <c r="AZ22" s="143"/>
      <c r="BA22" s="142"/>
      <c r="BB22" s="143">
        <v>1</v>
      </c>
      <c r="BC22" s="143"/>
      <c r="BD22" s="266"/>
      <c r="BE22" s="266"/>
      <c r="BF22" s="266"/>
      <c r="BG22" s="197">
        <v>602550</v>
      </c>
      <c r="BH22" s="143"/>
      <c r="BI22" s="143"/>
      <c r="BJ22" s="143"/>
      <c r="BK22" s="143"/>
      <c r="BL22" s="143"/>
      <c r="BM22" s="143"/>
      <c r="BN22" s="143">
        <v>1</v>
      </c>
      <c r="BO22" s="150">
        <f t="shared" si="1"/>
        <v>15781975</v>
      </c>
      <c r="BP22" s="145"/>
      <c r="BQ22" s="145"/>
      <c r="BR22" s="145"/>
      <c r="BS22" s="145"/>
      <c r="BT22" s="145"/>
      <c r="BU22" s="145"/>
      <c r="BV22" s="145"/>
      <c r="BW22" s="145"/>
      <c r="BX22" s="145"/>
      <c r="BY22" s="145"/>
      <c r="BZ22" s="145"/>
      <c r="CA22" s="145"/>
    </row>
    <row r="23" spans="1:79">
      <c r="A23" s="142" t="s">
        <v>277</v>
      </c>
      <c r="B23" s="142">
        <v>1</v>
      </c>
      <c r="C23" s="197">
        <v>15179425</v>
      </c>
      <c r="D23" s="142"/>
      <c r="E23" s="197"/>
      <c r="F23" s="142"/>
      <c r="G23" s="197"/>
      <c r="H23" s="142"/>
      <c r="I23" s="197"/>
      <c r="J23" s="142"/>
      <c r="K23" s="197"/>
      <c r="L23" s="142"/>
      <c r="M23" s="197"/>
      <c r="N23" s="142"/>
      <c r="O23" s="197"/>
      <c r="P23" s="142"/>
      <c r="Q23" s="197"/>
      <c r="R23" s="142"/>
      <c r="S23" s="197"/>
      <c r="T23" s="142"/>
      <c r="U23" s="197"/>
      <c r="V23" s="142"/>
      <c r="W23" s="197">
        <v>417150</v>
      </c>
      <c r="X23" s="142"/>
      <c r="Y23" s="197">
        <v>185400</v>
      </c>
      <c r="Z23" s="142">
        <v>1</v>
      </c>
      <c r="AA23" s="150">
        <f t="shared" si="0"/>
        <v>15781975</v>
      </c>
      <c r="AB23" s="184"/>
      <c r="AC23" s="184"/>
      <c r="AD23" s="184"/>
      <c r="AE23" s="184"/>
      <c r="AF23" s="184"/>
      <c r="AG23" s="145"/>
      <c r="AH23" s="145"/>
      <c r="AI23" s="145"/>
      <c r="AJ23" s="145"/>
      <c r="AK23" s="145"/>
      <c r="AL23" s="145"/>
      <c r="AM23" s="145"/>
      <c r="AN23" s="320">
        <v>165</v>
      </c>
      <c r="AO23" s="142" t="s">
        <v>277</v>
      </c>
      <c r="AP23" s="142">
        <v>1</v>
      </c>
      <c r="AQ23" s="197">
        <v>15179425</v>
      </c>
      <c r="AS23" s="197"/>
      <c r="AT23" s="142">
        <v>1</v>
      </c>
      <c r="AU23" s="323"/>
      <c r="AV23" s="143"/>
      <c r="AW23" s="142"/>
      <c r="AX23" s="143"/>
      <c r="AY23" s="142"/>
      <c r="AZ23" s="143">
        <v>1</v>
      </c>
      <c r="BA23" s="142"/>
      <c r="BB23" s="143">
        <v>1</v>
      </c>
      <c r="BC23" s="143"/>
      <c r="BD23" s="266"/>
      <c r="BE23" s="266"/>
      <c r="BF23" s="266"/>
      <c r="BG23" s="197">
        <v>602550</v>
      </c>
      <c r="BH23" s="143">
        <v>1</v>
      </c>
      <c r="BI23" s="143"/>
      <c r="BJ23" s="143"/>
      <c r="BK23" s="143"/>
      <c r="BL23" s="143"/>
      <c r="BM23" s="143"/>
      <c r="BN23" s="143">
        <v>1</v>
      </c>
      <c r="BO23" s="150">
        <f t="shared" si="1"/>
        <v>15781975</v>
      </c>
      <c r="BP23" s="145"/>
      <c r="BQ23" s="145"/>
      <c r="BR23" s="145"/>
      <c r="BS23" s="145"/>
      <c r="BT23" s="145"/>
      <c r="BU23" s="145"/>
      <c r="BV23" s="145"/>
      <c r="BW23" s="145"/>
      <c r="BX23" s="145"/>
      <c r="BY23" s="145"/>
      <c r="BZ23" s="145"/>
      <c r="CA23" s="145"/>
    </row>
    <row r="24" spans="1:79">
      <c r="A24" s="142" t="s">
        <v>278</v>
      </c>
      <c r="B24" s="142">
        <v>1</v>
      </c>
      <c r="C24" s="197">
        <v>15179425</v>
      </c>
      <c r="D24" s="142"/>
      <c r="E24" s="197"/>
      <c r="F24" s="142"/>
      <c r="G24" s="197"/>
      <c r="H24" s="142"/>
      <c r="I24" s="197"/>
      <c r="J24" s="142"/>
      <c r="K24" s="197"/>
      <c r="L24" s="142"/>
      <c r="M24" s="197"/>
      <c r="N24" s="142"/>
      <c r="O24" s="197"/>
      <c r="P24" s="142"/>
      <c r="Q24" s="197"/>
      <c r="R24" s="142"/>
      <c r="S24" s="197"/>
      <c r="T24" s="142"/>
      <c r="U24" s="197"/>
      <c r="V24" s="142"/>
      <c r="W24" s="197">
        <v>417150</v>
      </c>
      <c r="X24" s="142"/>
      <c r="Y24" s="197">
        <v>185400</v>
      </c>
      <c r="Z24" s="142">
        <v>1</v>
      </c>
      <c r="AA24" s="150">
        <f t="shared" si="0"/>
        <v>15781975</v>
      </c>
      <c r="AB24" s="184"/>
      <c r="AC24" s="184"/>
      <c r="AD24" s="184"/>
      <c r="AE24" s="184"/>
      <c r="AF24" s="184"/>
      <c r="AG24" s="145"/>
      <c r="AH24" s="145"/>
      <c r="AI24" s="145"/>
      <c r="AJ24" s="145"/>
      <c r="AK24" s="145"/>
      <c r="AL24" s="145"/>
      <c r="AM24" s="145"/>
      <c r="AO24" s="142" t="s">
        <v>278</v>
      </c>
      <c r="AP24" s="142">
        <v>1</v>
      </c>
      <c r="AQ24" s="197">
        <v>15179425</v>
      </c>
      <c r="AS24" s="197"/>
      <c r="AT24" s="142">
        <v>1</v>
      </c>
      <c r="AU24" s="197"/>
      <c r="AV24" s="143">
        <v>1</v>
      </c>
      <c r="AW24" s="142"/>
      <c r="AX24" s="143"/>
      <c r="AY24" s="142"/>
      <c r="AZ24" s="143"/>
      <c r="BA24" s="142"/>
      <c r="BB24" s="143">
        <v>1</v>
      </c>
      <c r="BC24" s="143"/>
      <c r="BD24" s="266"/>
      <c r="BE24" s="266"/>
      <c r="BF24" s="266"/>
      <c r="BG24" s="197">
        <v>602550</v>
      </c>
      <c r="BH24" s="143"/>
      <c r="BI24" s="143"/>
      <c r="BJ24" s="143"/>
      <c r="BK24" s="143"/>
      <c r="BL24" s="143"/>
      <c r="BM24" s="143"/>
      <c r="BN24" s="143">
        <v>1</v>
      </c>
      <c r="BO24" s="150">
        <f t="shared" si="1"/>
        <v>15781975</v>
      </c>
      <c r="BP24" s="145"/>
      <c r="BQ24" s="145"/>
      <c r="BR24" s="145"/>
      <c r="BS24" s="145"/>
      <c r="BT24" s="145"/>
      <c r="BU24" s="145"/>
      <c r="BV24" s="145"/>
      <c r="BW24" s="145"/>
      <c r="BX24" s="145"/>
      <c r="BY24" s="145"/>
      <c r="BZ24" s="145"/>
      <c r="CA24" s="145"/>
    </row>
    <row r="25" spans="1:79">
      <c r="A25" s="142" t="s">
        <v>279</v>
      </c>
      <c r="B25" s="142">
        <v>1</v>
      </c>
      <c r="C25" s="197">
        <v>15179425</v>
      </c>
      <c r="D25" s="142"/>
      <c r="E25" s="197"/>
      <c r="F25" s="142"/>
      <c r="G25" s="197"/>
      <c r="H25" s="142"/>
      <c r="I25" s="197"/>
      <c r="J25" s="142"/>
      <c r="K25" s="197"/>
      <c r="L25" s="142"/>
      <c r="M25" s="197"/>
      <c r="N25" s="142"/>
      <c r="O25" s="197"/>
      <c r="P25" s="142"/>
      <c r="Q25" s="197"/>
      <c r="R25" s="142"/>
      <c r="S25" s="197"/>
      <c r="T25" s="142"/>
      <c r="U25" s="197"/>
      <c r="V25" s="142"/>
      <c r="W25" s="197">
        <v>417150</v>
      </c>
      <c r="X25" s="142"/>
      <c r="Y25" s="197">
        <v>185400</v>
      </c>
      <c r="Z25" s="142">
        <v>1</v>
      </c>
      <c r="AA25" s="150">
        <f t="shared" si="0"/>
        <v>15781975</v>
      </c>
      <c r="AB25" s="184"/>
      <c r="AC25" s="184"/>
      <c r="AD25" s="184"/>
      <c r="AE25" s="184"/>
      <c r="AF25" s="184"/>
      <c r="AG25" s="145"/>
      <c r="AH25" s="145"/>
      <c r="AI25" s="145"/>
      <c r="AJ25" s="145"/>
      <c r="AK25" s="145"/>
      <c r="AL25" s="145"/>
      <c r="AM25" s="145"/>
      <c r="AO25" s="142" t="s">
        <v>279</v>
      </c>
      <c r="AP25" s="142">
        <v>1</v>
      </c>
      <c r="AQ25" s="197">
        <v>15179425</v>
      </c>
      <c r="AS25" s="197"/>
      <c r="AT25" s="142">
        <v>1</v>
      </c>
      <c r="AU25" s="197"/>
      <c r="AV25" s="143"/>
      <c r="AW25" s="142"/>
      <c r="AX25" s="143"/>
      <c r="AY25" s="142"/>
      <c r="AZ25" s="143">
        <v>1</v>
      </c>
      <c r="BA25" s="142"/>
      <c r="BB25" s="143">
        <v>1</v>
      </c>
      <c r="BC25" s="143"/>
      <c r="BD25" s="266">
        <v>1</v>
      </c>
      <c r="BE25" s="266"/>
      <c r="BF25" s="266">
        <v>1</v>
      </c>
      <c r="BG25" s="197">
        <v>602550</v>
      </c>
      <c r="BH25" s="143">
        <v>1</v>
      </c>
      <c r="BI25" s="143"/>
      <c r="BJ25" s="143"/>
      <c r="BK25" s="143"/>
      <c r="BL25" s="143"/>
      <c r="BM25" s="143"/>
      <c r="BN25" s="143">
        <v>1</v>
      </c>
      <c r="BO25" s="150">
        <f t="shared" si="1"/>
        <v>15781975</v>
      </c>
      <c r="BP25" s="145"/>
      <c r="BQ25" s="145"/>
      <c r="BR25" s="145"/>
      <c r="BS25" s="145"/>
      <c r="BT25" s="145"/>
      <c r="BU25" s="145"/>
      <c r="BV25" s="145"/>
      <c r="BW25" s="145"/>
      <c r="BX25" s="145"/>
      <c r="BY25" s="145"/>
      <c r="BZ25" s="145"/>
      <c r="CA25" s="145"/>
    </row>
    <row r="26" spans="1:79">
      <c r="A26" s="142" t="s">
        <v>280</v>
      </c>
      <c r="B26" s="142">
        <v>1</v>
      </c>
      <c r="C26" s="197">
        <v>15179425</v>
      </c>
      <c r="D26" s="142"/>
      <c r="E26" s="197"/>
      <c r="F26" s="142"/>
      <c r="G26" s="197"/>
      <c r="H26" s="142"/>
      <c r="I26" s="197"/>
      <c r="J26" s="142"/>
      <c r="K26" s="197"/>
      <c r="L26" s="142"/>
      <c r="M26" s="197"/>
      <c r="N26" s="142"/>
      <c r="O26" s="197"/>
      <c r="P26" s="142"/>
      <c r="Q26" s="197"/>
      <c r="R26" s="142"/>
      <c r="S26" s="197"/>
      <c r="T26" s="142"/>
      <c r="U26" s="197"/>
      <c r="V26" s="142"/>
      <c r="W26" s="197">
        <v>417150</v>
      </c>
      <c r="X26" s="142"/>
      <c r="Y26" s="197">
        <v>185400</v>
      </c>
      <c r="Z26" s="142">
        <v>1</v>
      </c>
      <c r="AA26" s="150">
        <f t="shared" si="0"/>
        <v>15781975</v>
      </c>
      <c r="AB26" s="184"/>
      <c r="AC26" s="184"/>
      <c r="AD26" s="184"/>
      <c r="AE26" s="184"/>
      <c r="AF26" s="184"/>
      <c r="AG26" s="145"/>
      <c r="AH26" s="145"/>
      <c r="AI26" s="145"/>
      <c r="AJ26" s="145"/>
      <c r="AK26" s="145"/>
      <c r="AL26" s="145"/>
      <c r="AM26" s="145"/>
      <c r="AO26" s="142" t="s">
        <v>280</v>
      </c>
      <c r="AP26" s="142">
        <v>1</v>
      </c>
      <c r="AQ26" s="197">
        <v>15179425</v>
      </c>
      <c r="AS26" s="197"/>
      <c r="AT26" s="142">
        <v>1</v>
      </c>
      <c r="AU26" s="197"/>
      <c r="AV26" s="143"/>
      <c r="AW26" s="142"/>
      <c r="AX26" s="143">
        <v>1</v>
      </c>
      <c r="AY26" s="142"/>
      <c r="AZ26" s="143"/>
      <c r="BA26" s="142"/>
      <c r="BB26" s="143"/>
      <c r="BC26" s="143"/>
      <c r="BD26" s="266"/>
      <c r="BE26" s="266"/>
      <c r="BF26" s="266">
        <v>1</v>
      </c>
      <c r="BG26" s="197">
        <v>602550</v>
      </c>
      <c r="BH26" s="143">
        <v>1</v>
      </c>
      <c r="BI26" s="143"/>
      <c r="BJ26" s="143"/>
      <c r="BK26" s="143"/>
      <c r="BL26" s="143"/>
      <c r="BM26" s="143"/>
      <c r="BN26" s="143">
        <v>1</v>
      </c>
      <c r="BO26" s="150">
        <f t="shared" si="1"/>
        <v>15781975</v>
      </c>
      <c r="BP26" s="145"/>
      <c r="BQ26" s="145"/>
      <c r="BR26" s="145"/>
      <c r="BS26" s="145"/>
      <c r="BT26" s="145"/>
      <c r="BU26" s="145"/>
      <c r="BV26" s="145"/>
      <c r="BW26" s="145"/>
      <c r="BX26" s="145"/>
      <c r="BY26" s="145"/>
      <c r="BZ26" s="145"/>
      <c r="CA26" s="145"/>
    </row>
    <row r="27" spans="1:79">
      <c r="A27" s="142" t="s">
        <v>281</v>
      </c>
      <c r="B27" s="142">
        <v>1</v>
      </c>
      <c r="C27" s="197">
        <v>15179425</v>
      </c>
      <c r="D27" s="142"/>
      <c r="E27" s="197"/>
      <c r="F27" s="142"/>
      <c r="G27" s="197"/>
      <c r="H27" s="142"/>
      <c r="I27" s="197"/>
      <c r="J27" s="142"/>
      <c r="K27" s="197"/>
      <c r="L27" s="142"/>
      <c r="M27" s="197"/>
      <c r="N27" s="142"/>
      <c r="O27" s="197"/>
      <c r="P27" s="142"/>
      <c r="Q27" s="197"/>
      <c r="R27" s="142"/>
      <c r="S27" s="197"/>
      <c r="T27" s="142"/>
      <c r="U27" s="197"/>
      <c r="V27" s="142"/>
      <c r="W27" s="197">
        <v>417150</v>
      </c>
      <c r="X27" s="142"/>
      <c r="Y27" s="197">
        <v>185400</v>
      </c>
      <c r="Z27" s="142">
        <v>1</v>
      </c>
      <c r="AA27" s="150">
        <f t="shared" si="0"/>
        <v>15781975</v>
      </c>
      <c r="AB27" s="184"/>
      <c r="AC27" s="184"/>
      <c r="AD27" s="184"/>
      <c r="AE27" s="184"/>
      <c r="AF27" s="184"/>
      <c r="AG27" s="145"/>
      <c r="AH27" s="145"/>
      <c r="AI27" s="145"/>
      <c r="AJ27" s="145"/>
      <c r="AK27" s="145"/>
      <c r="AL27" s="145"/>
      <c r="AM27" s="145"/>
      <c r="AO27" s="142" t="s">
        <v>281</v>
      </c>
      <c r="AP27" s="142">
        <v>1</v>
      </c>
      <c r="AQ27" s="197">
        <v>15179425</v>
      </c>
      <c r="AS27" s="197"/>
      <c r="AT27" s="142">
        <v>1</v>
      </c>
      <c r="AU27" s="197"/>
      <c r="AV27" s="143"/>
      <c r="AW27" s="142"/>
      <c r="AX27" s="143">
        <v>1</v>
      </c>
      <c r="AY27" s="142"/>
      <c r="AZ27" s="143">
        <v>1</v>
      </c>
      <c r="BA27" s="142"/>
      <c r="BB27" s="143">
        <v>1</v>
      </c>
      <c r="BC27" s="143"/>
      <c r="BD27" s="266">
        <v>1</v>
      </c>
      <c r="BE27" s="266"/>
      <c r="BF27" s="266">
        <v>1</v>
      </c>
      <c r="BG27" s="197">
        <v>602550</v>
      </c>
      <c r="BH27" s="143">
        <v>1</v>
      </c>
      <c r="BI27" s="143"/>
      <c r="BJ27" s="143"/>
      <c r="BK27" s="143"/>
      <c r="BL27" s="143"/>
      <c r="BM27" s="143"/>
      <c r="BN27" s="143">
        <v>1</v>
      </c>
      <c r="BO27" s="150">
        <f t="shared" si="1"/>
        <v>15781975</v>
      </c>
      <c r="BP27" s="145"/>
      <c r="BQ27" s="145"/>
      <c r="BR27" s="145"/>
      <c r="BS27" s="145"/>
      <c r="BT27" s="145"/>
      <c r="BU27" s="145"/>
      <c r="BV27" s="145"/>
      <c r="BW27" s="145"/>
      <c r="BX27" s="145"/>
      <c r="BY27" s="145"/>
      <c r="BZ27" s="145"/>
      <c r="CA27" s="145"/>
    </row>
    <row r="28" spans="1:79">
      <c r="A28" s="142" t="s">
        <v>282</v>
      </c>
      <c r="B28" s="142">
        <v>1</v>
      </c>
      <c r="C28" s="197">
        <v>15179425</v>
      </c>
      <c r="D28" s="142"/>
      <c r="E28" s="197"/>
      <c r="F28" s="142"/>
      <c r="G28" s="197"/>
      <c r="H28" s="142"/>
      <c r="I28" s="197"/>
      <c r="J28" s="142"/>
      <c r="K28" s="197"/>
      <c r="L28" s="142"/>
      <c r="M28" s="197"/>
      <c r="N28" s="142"/>
      <c r="O28" s="197"/>
      <c r="P28" s="142"/>
      <c r="Q28" s="197"/>
      <c r="R28" s="142"/>
      <c r="S28" s="197"/>
      <c r="T28" s="142"/>
      <c r="U28" s="197"/>
      <c r="V28" s="142"/>
      <c r="W28" s="197">
        <v>417150</v>
      </c>
      <c r="X28" s="142"/>
      <c r="Y28" s="197">
        <v>185400</v>
      </c>
      <c r="Z28" s="142">
        <v>1</v>
      </c>
      <c r="AA28" s="150">
        <f t="shared" si="0"/>
        <v>15781975</v>
      </c>
      <c r="AB28" s="184"/>
      <c r="AC28" s="184"/>
      <c r="AD28" s="184"/>
      <c r="AE28" s="184"/>
      <c r="AF28" s="184"/>
      <c r="AG28" s="145"/>
      <c r="AH28" s="145"/>
      <c r="AI28" s="145"/>
      <c r="AJ28" s="145"/>
      <c r="AK28" s="145"/>
      <c r="AL28" s="145"/>
      <c r="AM28" s="145"/>
      <c r="AO28" s="142" t="s">
        <v>282</v>
      </c>
      <c r="AP28" s="142">
        <v>1</v>
      </c>
      <c r="AQ28" s="197">
        <v>15179425</v>
      </c>
      <c r="AS28" s="197"/>
      <c r="AT28" s="142">
        <v>1</v>
      </c>
      <c r="AU28" s="197"/>
      <c r="AV28" s="143">
        <v>1</v>
      </c>
      <c r="AW28" s="142"/>
      <c r="AX28" s="143">
        <v>1</v>
      </c>
      <c r="AY28" s="142"/>
      <c r="AZ28" s="143">
        <v>1</v>
      </c>
      <c r="BA28" s="142"/>
      <c r="BB28" s="143">
        <v>1</v>
      </c>
      <c r="BC28" s="143"/>
      <c r="BD28" s="266">
        <v>1</v>
      </c>
      <c r="BE28" s="266"/>
      <c r="BF28" s="266">
        <v>1</v>
      </c>
      <c r="BG28" s="197">
        <v>602550</v>
      </c>
      <c r="BH28" s="143"/>
      <c r="BI28" s="143"/>
      <c r="BJ28" s="143"/>
      <c r="BK28" s="143"/>
      <c r="BL28" s="143"/>
      <c r="BM28" s="143"/>
      <c r="BN28" s="143">
        <v>1</v>
      </c>
      <c r="BO28" s="150">
        <f t="shared" si="1"/>
        <v>15781975</v>
      </c>
      <c r="BP28" s="145"/>
      <c r="BQ28" s="145"/>
      <c r="BR28" s="145"/>
      <c r="BS28" s="145"/>
      <c r="BT28" s="145"/>
      <c r="BU28" s="145"/>
      <c r="BV28" s="145"/>
      <c r="BW28" s="145"/>
      <c r="BX28" s="145"/>
      <c r="BY28" s="145"/>
      <c r="BZ28" s="145"/>
      <c r="CA28" s="145"/>
    </row>
    <row r="29" spans="1:79">
      <c r="A29" s="142" t="s">
        <v>283</v>
      </c>
      <c r="B29" s="142">
        <v>1</v>
      </c>
      <c r="C29" s="197">
        <v>15179425</v>
      </c>
      <c r="D29" s="142"/>
      <c r="E29" s="197"/>
      <c r="F29" s="142"/>
      <c r="G29" s="197"/>
      <c r="H29" s="142"/>
      <c r="I29" s="197"/>
      <c r="J29" s="142"/>
      <c r="K29" s="197"/>
      <c r="L29" s="142"/>
      <c r="M29" s="197"/>
      <c r="N29" s="142"/>
      <c r="O29" s="197"/>
      <c r="P29" s="142"/>
      <c r="Q29" s="197"/>
      <c r="R29" s="142"/>
      <c r="S29" s="197"/>
      <c r="T29" s="142"/>
      <c r="U29" s="197"/>
      <c r="V29" s="142"/>
      <c r="W29" s="197">
        <v>417150</v>
      </c>
      <c r="X29" s="142"/>
      <c r="Y29" s="197">
        <v>185400</v>
      </c>
      <c r="Z29" s="142">
        <v>1</v>
      </c>
      <c r="AA29" s="150">
        <f t="shared" si="0"/>
        <v>15781975</v>
      </c>
      <c r="AB29" s="184"/>
      <c r="AC29" s="184"/>
      <c r="AD29" s="184"/>
      <c r="AE29" s="184"/>
      <c r="AF29" s="184"/>
      <c r="AG29" s="145"/>
      <c r="AH29" s="145"/>
      <c r="AI29" s="145"/>
      <c r="AJ29" s="145"/>
      <c r="AK29" s="145"/>
      <c r="AL29" s="145"/>
      <c r="AM29" s="145"/>
      <c r="AO29" s="142" t="s">
        <v>283</v>
      </c>
      <c r="AP29" s="142">
        <v>1</v>
      </c>
      <c r="AQ29" s="197">
        <v>15179425</v>
      </c>
      <c r="AS29" s="197"/>
      <c r="AT29" s="142">
        <v>1</v>
      </c>
      <c r="AU29" s="197"/>
      <c r="AV29" s="143"/>
      <c r="AW29" s="142"/>
      <c r="AX29" s="143"/>
      <c r="AY29" s="142"/>
      <c r="AZ29" s="143">
        <v>1</v>
      </c>
      <c r="BA29" s="142"/>
      <c r="BB29" s="143">
        <v>1</v>
      </c>
      <c r="BC29" s="143"/>
      <c r="BD29" s="266">
        <v>1</v>
      </c>
      <c r="BE29" s="266"/>
      <c r="BF29" s="266">
        <v>1</v>
      </c>
      <c r="BG29" s="197">
        <v>602550</v>
      </c>
      <c r="BH29" s="143"/>
      <c r="BI29" s="143"/>
      <c r="BJ29" s="143"/>
      <c r="BK29" s="143"/>
      <c r="BL29" s="143"/>
      <c r="BM29" s="143"/>
      <c r="BN29" s="143">
        <v>1</v>
      </c>
      <c r="BO29" s="150">
        <f t="shared" si="1"/>
        <v>15781975</v>
      </c>
      <c r="BP29" s="145"/>
      <c r="BQ29" s="145"/>
      <c r="BR29" s="145"/>
      <c r="BS29" s="145"/>
      <c r="BT29" s="145"/>
      <c r="BU29" s="145"/>
      <c r="BV29" s="145"/>
      <c r="BW29" s="145"/>
      <c r="BX29" s="145"/>
      <c r="BY29" s="145"/>
      <c r="BZ29" s="145"/>
      <c r="CA29" s="145"/>
    </row>
    <row r="30" spans="1:79">
      <c r="A30" s="142" t="s">
        <v>284</v>
      </c>
      <c r="B30" s="142">
        <v>1</v>
      </c>
      <c r="C30" s="197">
        <v>15179425</v>
      </c>
      <c r="D30" s="142"/>
      <c r="E30" s="197"/>
      <c r="F30" s="142"/>
      <c r="G30" s="197"/>
      <c r="H30" s="142"/>
      <c r="I30" s="197"/>
      <c r="J30" s="142"/>
      <c r="K30" s="197"/>
      <c r="L30" s="142"/>
      <c r="M30" s="197"/>
      <c r="N30" s="142"/>
      <c r="O30" s="197"/>
      <c r="P30" s="142"/>
      <c r="Q30" s="197"/>
      <c r="R30" s="142"/>
      <c r="S30" s="197"/>
      <c r="T30" s="142"/>
      <c r="U30" s="197"/>
      <c r="V30" s="142"/>
      <c r="W30" s="197">
        <v>417150</v>
      </c>
      <c r="X30" s="142"/>
      <c r="Y30" s="197">
        <v>185400</v>
      </c>
      <c r="Z30" s="142">
        <v>1</v>
      </c>
      <c r="AA30" s="150">
        <f t="shared" si="0"/>
        <v>15781975</v>
      </c>
      <c r="AB30" s="184"/>
      <c r="AC30" s="184"/>
      <c r="AD30" s="184"/>
      <c r="AE30" s="184"/>
      <c r="AF30" s="184"/>
      <c r="AG30" s="145"/>
      <c r="AH30" s="145"/>
      <c r="AI30" s="145"/>
      <c r="AJ30" s="145"/>
      <c r="AK30" s="145"/>
      <c r="AL30" s="145"/>
      <c r="AM30" s="145"/>
      <c r="AO30" s="142" t="s">
        <v>284</v>
      </c>
      <c r="AP30" s="142">
        <v>1</v>
      </c>
      <c r="AQ30" s="197">
        <v>15179425</v>
      </c>
      <c r="AS30" s="197"/>
      <c r="AT30" s="142">
        <v>1</v>
      </c>
      <c r="AU30" s="197"/>
      <c r="AV30" s="143"/>
      <c r="AW30" s="142"/>
      <c r="AX30" s="143"/>
      <c r="AY30" s="142"/>
      <c r="AZ30" s="143">
        <v>1</v>
      </c>
      <c r="BA30" s="142"/>
      <c r="BB30" s="143">
        <v>1</v>
      </c>
      <c r="BC30" s="143"/>
      <c r="BD30" s="266">
        <v>1</v>
      </c>
      <c r="BE30" s="266"/>
      <c r="BF30" s="266"/>
      <c r="BG30" s="197">
        <v>602550</v>
      </c>
      <c r="BH30" s="143">
        <v>1</v>
      </c>
      <c r="BI30" s="143"/>
      <c r="BJ30" s="143"/>
      <c r="BK30" s="143"/>
      <c r="BL30" s="143"/>
      <c r="BM30" s="143"/>
      <c r="BN30" s="143">
        <v>1</v>
      </c>
      <c r="BO30" s="150">
        <f t="shared" si="1"/>
        <v>15781975</v>
      </c>
      <c r="BP30" s="145"/>
      <c r="BQ30" s="145"/>
      <c r="BR30" s="145"/>
      <c r="BS30" s="145"/>
      <c r="BT30" s="145"/>
      <c r="BU30" s="145"/>
      <c r="BV30" s="145"/>
      <c r="BW30" s="145"/>
      <c r="BX30" s="145"/>
      <c r="BY30" s="145"/>
      <c r="BZ30" s="145"/>
      <c r="CA30" s="145"/>
    </row>
    <row r="31" spans="1:79">
      <c r="A31" s="142" t="s">
        <v>285</v>
      </c>
      <c r="B31" s="142">
        <v>1</v>
      </c>
      <c r="C31" s="197">
        <v>15179425</v>
      </c>
      <c r="D31" s="142"/>
      <c r="E31" s="197"/>
      <c r="F31" s="142"/>
      <c r="G31" s="197"/>
      <c r="H31" s="142"/>
      <c r="I31" s="197"/>
      <c r="J31" s="142"/>
      <c r="K31" s="197"/>
      <c r="L31" s="142"/>
      <c r="M31" s="197"/>
      <c r="N31" s="142"/>
      <c r="O31" s="197"/>
      <c r="P31" s="142"/>
      <c r="Q31" s="197"/>
      <c r="R31" s="142"/>
      <c r="S31" s="197"/>
      <c r="T31" s="142"/>
      <c r="U31" s="197"/>
      <c r="V31" s="142"/>
      <c r="W31" s="197">
        <v>417150</v>
      </c>
      <c r="X31" s="142"/>
      <c r="Y31" s="197">
        <v>185400</v>
      </c>
      <c r="Z31" s="142">
        <v>1</v>
      </c>
      <c r="AA31" s="150">
        <f t="shared" si="0"/>
        <v>15781975</v>
      </c>
      <c r="AB31" s="184"/>
      <c r="AC31" s="184"/>
      <c r="AD31" s="184"/>
      <c r="AE31" s="184"/>
      <c r="AF31" s="184"/>
      <c r="AG31" s="145"/>
      <c r="AH31" s="145"/>
      <c r="AI31" s="145"/>
      <c r="AJ31" s="145"/>
      <c r="AK31" s="145"/>
      <c r="AL31" s="145"/>
      <c r="AM31" s="145"/>
      <c r="AO31" s="142" t="s">
        <v>285</v>
      </c>
      <c r="AP31" s="142">
        <v>1</v>
      </c>
      <c r="AQ31" s="197">
        <v>15179425</v>
      </c>
      <c r="AS31" s="197"/>
      <c r="AT31" s="142">
        <v>1</v>
      </c>
      <c r="AU31" s="197"/>
      <c r="AV31" s="143"/>
      <c r="AW31" s="142"/>
      <c r="AX31" s="143"/>
      <c r="AY31" s="142"/>
      <c r="AZ31" s="143">
        <v>1</v>
      </c>
      <c r="BA31" s="142"/>
      <c r="BB31" s="143"/>
      <c r="BC31" s="143"/>
      <c r="BD31" s="266">
        <v>1</v>
      </c>
      <c r="BE31" s="266"/>
      <c r="BF31" s="266"/>
      <c r="BG31" s="197">
        <v>602550</v>
      </c>
      <c r="BH31" s="143"/>
      <c r="BI31" s="143"/>
      <c r="BJ31" s="143"/>
      <c r="BK31" s="143"/>
      <c r="BL31" s="143"/>
      <c r="BM31" s="143"/>
      <c r="BN31" s="143">
        <v>1</v>
      </c>
      <c r="BO31" s="150">
        <f t="shared" si="1"/>
        <v>15781975</v>
      </c>
      <c r="BP31" s="145"/>
      <c r="BQ31" s="145"/>
      <c r="BR31" s="145"/>
      <c r="BS31" s="145"/>
      <c r="BT31" s="145"/>
      <c r="BU31" s="145"/>
      <c r="BV31" s="145"/>
      <c r="BW31" s="145"/>
      <c r="BX31" s="145"/>
      <c r="BY31" s="145"/>
      <c r="BZ31" s="145"/>
      <c r="CA31" s="145"/>
    </row>
    <row r="32" spans="1:79">
      <c r="A32" s="142" t="s">
        <v>286</v>
      </c>
      <c r="B32" s="142">
        <v>1</v>
      </c>
      <c r="C32" s="197">
        <v>15179425</v>
      </c>
      <c r="D32" s="142"/>
      <c r="E32" s="197"/>
      <c r="F32" s="142"/>
      <c r="G32" s="197"/>
      <c r="H32" s="142"/>
      <c r="I32" s="197"/>
      <c r="J32" s="142"/>
      <c r="K32" s="197"/>
      <c r="L32" s="142"/>
      <c r="M32" s="197"/>
      <c r="N32" s="142"/>
      <c r="O32" s="197"/>
      <c r="P32" s="142"/>
      <c r="Q32" s="197"/>
      <c r="R32" s="142"/>
      <c r="S32" s="197"/>
      <c r="T32" s="142"/>
      <c r="U32" s="197"/>
      <c r="V32" s="142"/>
      <c r="W32" s="197">
        <v>417150</v>
      </c>
      <c r="X32" s="142"/>
      <c r="Y32" s="197">
        <v>185400</v>
      </c>
      <c r="Z32" s="142">
        <v>1</v>
      </c>
      <c r="AA32" s="150">
        <f t="shared" si="0"/>
        <v>15781975</v>
      </c>
      <c r="AB32" s="184"/>
      <c r="AC32" s="184"/>
      <c r="AD32" s="184"/>
      <c r="AE32" s="184"/>
      <c r="AF32" s="184"/>
      <c r="AG32" s="145"/>
      <c r="AH32" s="145"/>
      <c r="AI32" s="145"/>
      <c r="AJ32" s="145"/>
      <c r="AK32" s="145"/>
      <c r="AL32" s="145"/>
      <c r="AM32" s="145"/>
      <c r="AO32" s="142" t="s">
        <v>286</v>
      </c>
      <c r="AP32" s="142">
        <v>1</v>
      </c>
      <c r="AQ32" s="197">
        <v>15179425</v>
      </c>
      <c r="AR32" s="254"/>
      <c r="AS32" s="197"/>
      <c r="AT32" s="142">
        <v>1</v>
      </c>
      <c r="AU32" s="197"/>
      <c r="AV32" s="143"/>
      <c r="AW32" s="142"/>
      <c r="AX32" s="143"/>
      <c r="AY32" s="142"/>
      <c r="AZ32" s="143">
        <v>1</v>
      </c>
      <c r="BA32" s="142"/>
      <c r="BB32" s="143">
        <v>1</v>
      </c>
      <c r="BC32" s="143"/>
      <c r="BD32" s="266"/>
      <c r="BE32" s="266"/>
      <c r="BF32" s="266">
        <v>1</v>
      </c>
      <c r="BG32" s="197">
        <v>602550</v>
      </c>
      <c r="BH32" s="143"/>
      <c r="BI32" s="143"/>
      <c r="BJ32" s="143"/>
      <c r="BK32" s="143"/>
      <c r="BL32" s="143"/>
      <c r="BM32" s="143"/>
      <c r="BN32" s="143">
        <v>1</v>
      </c>
      <c r="BO32" s="150">
        <f t="shared" si="1"/>
        <v>15781975</v>
      </c>
      <c r="BP32" s="145"/>
      <c r="BQ32" s="145"/>
      <c r="BR32" s="145"/>
      <c r="BS32" s="145"/>
      <c r="BT32" s="145"/>
      <c r="BU32" s="145"/>
      <c r="BV32" s="145"/>
      <c r="BW32" s="145"/>
      <c r="BX32" s="145"/>
      <c r="BY32" s="145"/>
      <c r="BZ32" s="145"/>
      <c r="CA32" s="145"/>
    </row>
    <row r="33" spans="1:79">
      <c r="A33" s="142" t="s">
        <v>287</v>
      </c>
      <c r="B33" s="142">
        <v>1</v>
      </c>
      <c r="C33" s="197">
        <v>15179425</v>
      </c>
      <c r="D33" s="142"/>
      <c r="E33" s="197"/>
      <c r="F33" s="142"/>
      <c r="G33" s="197"/>
      <c r="H33" s="142"/>
      <c r="I33" s="197"/>
      <c r="J33" s="142"/>
      <c r="K33" s="197"/>
      <c r="L33" s="142"/>
      <c r="M33" s="197"/>
      <c r="N33" s="142"/>
      <c r="O33" s="197"/>
      <c r="P33" s="142"/>
      <c r="Q33" s="197"/>
      <c r="R33" s="142"/>
      <c r="S33" s="197"/>
      <c r="T33" s="142"/>
      <c r="U33" s="197"/>
      <c r="V33" s="142"/>
      <c r="W33" s="197">
        <v>417150</v>
      </c>
      <c r="X33" s="142"/>
      <c r="Y33" s="197">
        <v>185400</v>
      </c>
      <c r="Z33" s="142">
        <v>1</v>
      </c>
      <c r="AA33" s="150">
        <f t="shared" si="0"/>
        <v>15781975</v>
      </c>
      <c r="AB33" s="184"/>
      <c r="AC33" s="184"/>
      <c r="AD33" s="184"/>
      <c r="AE33" s="184"/>
      <c r="AF33" s="184"/>
      <c r="AG33" s="145"/>
      <c r="AH33" s="145"/>
      <c r="AI33" s="145"/>
      <c r="AJ33" s="145"/>
      <c r="AK33" s="145"/>
      <c r="AL33" s="145"/>
      <c r="AM33" s="145"/>
      <c r="AO33" s="142" t="s">
        <v>287</v>
      </c>
      <c r="AP33" s="142">
        <v>1</v>
      </c>
      <c r="AQ33" s="197">
        <v>15179425</v>
      </c>
      <c r="AR33" s="254"/>
      <c r="AS33" s="197"/>
      <c r="AT33" s="142">
        <v>1</v>
      </c>
      <c r="AU33" s="197"/>
      <c r="AV33" s="143"/>
      <c r="AW33" s="142"/>
      <c r="AX33" s="143"/>
      <c r="AY33" s="142"/>
      <c r="AZ33" s="143">
        <v>1</v>
      </c>
      <c r="BA33" s="142"/>
      <c r="BB33" s="143"/>
      <c r="BC33" s="143"/>
      <c r="BD33" s="266"/>
      <c r="BE33" s="266"/>
      <c r="BF33" s="266">
        <v>1</v>
      </c>
      <c r="BG33" s="197">
        <v>602550</v>
      </c>
      <c r="BH33" s="143">
        <v>1</v>
      </c>
      <c r="BI33" s="143"/>
      <c r="BJ33" s="143"/>
      <c r="BK33" s="143"/>
      <c r="BL33" s="143"/>
      <c r="BM33" s="143"/>
      <c r="BN33" s="143">
        <v>1</v>
      </c>
      <c r="BO33" s="150">
        <f t="shared" si="1"/>
        <v>15781975</v>
      </c>
      <c r="BP33" s="145"/>
      <c r="BQ33" s="145"/>
      <c r="BR33" s="145"/>
      <c r="BS33" s="145"/>
      <c r="BT33" s="145"/>
      <c r="BU33" s="145"/>
      <c r="BV33" s="145"/>
      <c r="BW33" s="145"/>
      <c r="BX33" s="145"/>
      <c r="BY33" s="145"/>
      <c r="BZ33" s="145"/>
      <c r="CA33" s="145"/>
    </row>
    <row r="34" spans="1:79">
      <c r="A34" s="142" t="s">
        <v>288</v>
      </c>
      <c r="B34" s="142">
        <v>1</v>
      </c>
      <c r="C34" s="197">
        <v>15179425</v>
      </c>
      <c r="D34" s="142"/>
      <c r="E34" s="197"/>
      <c r="F34" s="142"/>
      <c r="G34" s="197"/>
      <c r="H34" s="142"/>
      <c r="I34" s="197"/>
      <c r="J34" s="142"/>
      <c r="K34" s="197"/>
      <c r="L34" s="142"/>
      <c r="M34" s="197"/>
      <c r="N34" s="142"/>
      <c r="O34" s="197"/>
      <c r="P34" s="142"/>
      <c r="Q34" s="197"/>
      <c r="R34" s="142"/>
      <c r="S34" s="197"/>
      <c r="T34" s="142"/>
      <c r="U34" s="197"/>
      <c r="V34" s="142"/>
      <c r="W34" s="197">
        <v>417150</v>
      </c>
      <c r="X34" s="142"/>
      <c r="Y34" s="197">
        <v>185400</v>
      </c>
      <c r="Z34" s="142">
        <v>1</v>
      </c>
      <c r="AA34" s="150">
        <f t="shared" si="0"/>
        <v>15781975</v>
      </c>
      <c r="AB34" s="184"/>
      <c r="AC34" s="184"/>
      <c r="AD34" s="184"/>
      <c r="AE34" s="184"/>
      <c r="AF34" s="184"/>
      <c r="AG34" s="145"/>
      <c r="AH34" s="145"/>
      <c r="AI34" s="145"/>
      <c r="AJ34" s="145"/>
      <c r="AK34" s="145"/>
      <c r="AL34" s="145"/>
      <c r="AM34" s="145"/>
      <c r="AO34" s="142" t="s">
        <v>288</v>
      </c>
      <c r="AP34" s="142">
        <v>1</v>
      </c>
      <c r="AQ34" s="197">
        <v>15179425</v>
      </c>
      <c r="AR34" s="254"/>
      <c r="AS34" s="197"/>
      <c r="AT34" s="142">
        <v>1</v>
      </c>
      <c r="AU34" s="197"/>
      <c r="AV34" s="143">
        <v>1</v>
      </c>
      <c r="AW34" s="142"/>
      <c r="AX34" s="143">
        <v>1</v>
      </c>
      <c r="AY34" s="142"/>
      <c r="AZ34" s="143">
        <v>1</v>
      </c>
      <c r="BA34" s="142"/>
      <c r="BB34" s="143">
        <v>1</v>
      </c>
      <c r="BC34" s="143"/>
      <c r="BD34" s="266"/>
      <c r="BE34" s="266"/>
      <c r="BF34" s="266">
        <v>1</v>
      </c>
      <c r="BG34" s="197">
        <v>602550</v>
      </c>
      <c r="BH34" s="143"/>
      <c r="BI34" s="143"/>
      <c r="BJ34" s="143"/>
      <c r="BK34" s="143"/>
      <c r="BL34" s="143"/>
      <c r="BM34" s="143"/>
      <c r="BN34" s="143">
        <v>1</v>
      </c>
      <c r="BO34" s="150">
        <f t="shared" si="1"/>
        <v>15781975</v>
      </c>
      <c r="BP34" s="145"/>
      <c r="BQ34" s="145"/>
      <c r="BR34" s="145"/>
      <c r="BS34" s="145"/>
      <c r="BT34" s="145"/>
      <c r="BU34" s="145"/>
      <c r="BV34" s="145"/>
      <c r="BW34" s="145"/>
      <c r="BX34" s="145"/>
      <c r="BY34" s="145"/>
      <c r="BZ34" s="145"/>
      <c r="CA34" s="145"/>
    </row>
    <row r="35" spans="1:79">
      <c r="A35" s="142" t="s">
        <v>289</v>
      </c>
      <c r="B35" s="142">
        <v>1</v>
      </c>
      <c r="C35" s="197">
        <v>15179425</v>
      </c>
      <c r="D35" s="142"/>
      <c r="E35" s="197"/>
      <c r="F35" s="142"/>
      <c r="G35" s="197"/>
      <c r="H35" s="142"/>
      <c r="I35" s="197"/>
      <c r="J35" s="142"/>
      <c r="K35" s="197"/>
      <c r="L35" s="142"/>
      <c r="M35" s="197"/>
      <c r="N35" s="142"/>
      <c r="O35" s="197"/>
      <c r="P35" s="142"/>
      <c r="Q35" s="197"/>
      <c r="R35" s="142"/>
      <c r="S35" s="197"/>
      <c r="T35" s="142"/>
      <c r="U35" s="197"/>
      <c r="V35" s="142"/>
      <c r="W35" s="197">
        <v>417150</v>
      </c>
      <c r="X35" s="142"/>
      <c r="Y35" s="197">
        <v>185400</v>
      </c>
      <c r="Z35" s="142">
        <v>1</v>
      </c>
      <c r="AA35" s="150">
        <f t="shared" si="0"/>
        <v>15781975</v>
      </c>
      <c r="AB35" s="184"/>
      <c r="AC35" s="184"/>
      <c r="AD35" s="184"/>
      <c r="AE35" s="184"/>
      <c r="AF35" s="184"/>
      <c r="AG35" s="145"/>
      <c r="AH35" s="145"/>
      <c r="AI35" s="145"/>
      <c r="AJ35" s="145"/>
      <c r="AK35" s="145"/>
      <c r="AL35" s="145"/>
      <c r="AM35" s="145"/>
      <c r="AO35" s="142" t="s">
        <v>289</v>
      </c>
      <c r="AP35" s="142">
        <v>1</v>
      </c>
      <c r="AQ35" s="197">
        <v>15179425</v>
      </c>
      <c r="AR35" s="254"/>
      <c r="AS35" s="197"/>
      <c r="AT35" s="142">
        <v>1</v>
      </c>
      <c r="AU35" s="197"/>
      <c r="AV35" s="143">
        <v>1</v>
      </c>
      <c r="AW35" s="142"/>
      <c r="AX35" s="143"/>
      <c r="AY35" s="142"/>
      <c r="AZ35" s="143"/>
      <c r="BA35" s="142"/>
      <c r="BB35" s="143"/>
      <c r="BC35" s="143"/>
      <c r="BD35" s="266"/>
      <c r="BE35" s="266"/>
      <c r="BF35" s="266">
        <v>1</v>
      </c>
      <c r="BG35" s="197">
        <v>602550</v>
      </c>
      <c r="BH35" s="143"/>
      <c r="BI35" s="143"/>
      <c r="BJ35" s="143"/>
      <c r="BK35" s="143"/>
      <c r="BL35" s="143"/>
      <c r="BM35" s="143"/>
      <c r="BN35" s="143">
        <v>1</v>
      </c>
      <c r="BO35" s="150">
        <f t="shared" si="1"/>
        <v>15781975</v>
      </c>
      <c r="BP35" s="145"/>
      <c r="BQ35" s="145"/>
      <c r="BR35" s="145"/>
      <c r="BS35" s="145"/>
      <c r="BT35" s="145"/>
      <c r="BU35" s="145"/>
      <c r="BV35" s="145"/>
      <c r="BW35" s="145"/>
      <c r="BX35" s="145"/>
      <c r="BY35" s="145"/>
      <c r="BZ35" s="145"/>
      <c r="CA35" s="145"/>
    </row>
    <row r="36" spans="1:79">
      <c r="A36" s="142" t="s">
        <v>290</v>
      </c>
      <c r="B36" s="142">
        <v>1</v>
      </c>
      <c r="C36" s="197">
        <v>15179425</v>
      </c>
      <c r="D36" s="142"/>
      <c r="E36" s="197"/>
      <c r="F36" s="142"/>
      <c r="G36" s="197"/>
      <c r="H36" s="142"/>
      <c r="I36" s="197"/>
      <c r="J36" s="142"/>
      <c r="K36" s="197"/>
      <c r="L36" s="142"/>
      <c r="M36" s="197"/>
      <c r="N36" s="142"/>
      <c r="O36" s="197"/>
      <c r="P36" s="142"/>
      <c r="Q36" s="197"/>
      <c r="R36" s="142"/>
      <c r="S36" s="197"/>
      <c r="T36" s="142"/>
      <c r="U36" s="197"/>
      <c r="V36" s="142"/>
      <c r="W36" s="197">
        <v>417150</v>
      </c>
      <c r="X36" s="142"/>
      <c r="Y36" s="197">
        <v>185400</v>
      </c>
      <c r="Z36" s="142">
        <v>1</v>
      </c>
      <c r="AA36" s="150">
        <f t="shared" si="0"/>
        <v>15781975</v>
      </c>
      <c r="AB36" s="184"/>
      <c r="AC36" s="184"/>
      <c r="AD36" s="184"/>
      <c r="AE36" s="184"/>
      <c r="AF36" s="184"/>
      <c r="AG36" s="145"/>
      <c r="AH36" s="145"/>
      <c r="AI36" s="145"/>
      <c r="AJ36" s="145"/>
      <c r="AK36" s="145"/>
      <c r="AL36" s="145"/>
      <c r="AM36" s="145"/>
      <c r="AO36" s="142" t="s">
        <v>290</v>
      </c>
      <c r="AP36" s="142">
        <v>1</v>
      </c>
      <c r="AQ36" s="197">
        <v>15179425</v>
      </c>
      <c r="AR36" s="254"/>
      <c r="AS36" s="197"/>
      <c r="AT36" s="142">
        <v>1</v>
      </c>
      <c r="AU36" s="197"/>
      <c r="AV36" s="143"/>
      <c r="AW36" s="142"/>
      <c r="AX36" s="143"/>
      <c r="AY36" s="142"/>
      <c r="AZ36" s="143">
        <v>1</v>
      </c>
      <c r="BA36" s="142"/>
      <c r="BB36" s="143">
        <v>1</v>
      </c>
      <c r="BC36" s="143"/>
      <c r="BD36" s="266"/>
      <c r="BE36" s="266"/>
      <c r="BF36" s="266"/>
      <c r="BG36" s="197">
        <v>602550</v>
      </c>
      <c r="BH36" s="143">
        <v>1</v>
      </c>
      <c r="BI36" s="143"/>
      <c r="BJ36" s="143"/>
      <c r="BK36" s="143"/>
      <c r="BL36" s="143"/>
      <c r="BM36" s="143"/>
      <c r="BN36" s="143">
        <v>1</v>
      </c>
      <c r="BO36" s="150">
        <f t="shared" si="1"/>
        <v>15781975</v>
      </c>
      <c r="BP36" s="145"/>
      <c r="BQ36" s="145"/>
      <c r="BR36" s="145"/>
      <c r="BS36" s="145"/>
      <c r="BT36" s="145"/>
      <c r="BU36" s="145"/>
      <c r="BV36" s="145"/>
      <c r="BW36" s="145"/>
      <c r="BX36" s="145"/>
      <c r="BY36" s="145"/>
      <c r="BZ36" s="145"/>
      <c r="CA36" s="145"/>
    </row>
    <row r="37" spans="1:79">
      <c r="A37" s="147" t="s">
        <v>291</v>
      </c>
      <c r="B37" s="144">
        <f>SUM(B16:B36)</f>
        <v>20</v>
      </c>
      <c r="C37" s="150">
        <f t="shared" ref="C37:AM37" si="2">SUM(C16:C36)</f>
        <v>303588500</v>
      </c>
      <c r="D37" s="144">
        <f t="shared" si="2"/>
        <v>0</v>
      </c>
      <c r="E37" s="150">
        <f t="shared" si="2"/>
        <v>0</v>
      </c>
      <c r="F37" s="144">
        <f t="shared" si="2"/>
        <v>0</v>
      </c>
      <c r="G37" s="150">
        <f>SUM(G17:G36)</f>
        <v>0</v>
      </c>
      <c r="H37" s="144">
        <f t="shared" si="2"/>
        <v>0</v>
      </c>
      <c r="I37" s="150">
        <f t="shared" si="2"/>
        <v>0</v>
      </c>
      <c r="J37" s="144">
        <f t="shared" si="2"/>
        <v>0</v>
      </c>
      <c r="K37" s="150">
        <f t="shared" si="2"/>
        <v>0</v>
      </c>
      <c r="L37" s="144">
        <f t="shared" si="2"/>
        <v>0</v>
      </c>
      <c r="M37" s="150">
        <f t="shared" si="2"/>
        <v>0</v>
      </c>
      <c r="N37" s="144">
        <f t="shared" si="2"/>
        <v>0</v>
      </c>
      <c r="O37" s="150">
        <f t="shared" si="2"/>
        <v>0</v>
      </c>
      <c r="P37" s="144">
        <f t="shared" si="2"/>
        <v>0</v>
      </c>
      <c r="Q37" s="150">
        <f t="shared" si="2"/>
        <v>0</v>
      </c>
      <c r="R37" s="144">
        <f t="shared" si="2"/>
        <v>0</v>
      </c>
      <c r="S37" s="150">
        <f t="shared" si="2"/>
        <v>0</v>
      </c>
      <c r="T37" s="144">
        <f t="shared" si="2"/>
        <v>0</v>
      </c>
      <c r="U37" s="150">
        <f t="shared" si="2"/>
        <v>0</v>
      </c>
      <c r="V37" s="144">
        <f t="shared" si="2"/>
        <v>0</v>
      </c>
      <c r="W37" s="150">
        <f t="shared" si="2"/>
        <v>8343000</v>
      </c>
      <c r="X37" s="144">
        <f t="shared" si="2"/>
        <v>0</v>
      </c>
      <c r="Y37" s="150">
        <f t="shared" si="2"/>
        <v>3708000</v>
      </c>
      <c r="Z37" s="144">
        <f t="shared" si="2"/>
        <v>20</v>
      </c>
      <c r="AA37" s="150">
        <f t="shared" si="2"/>
        <v>315639500</v>
      </c>
      <c r="AB37" s="144">
        <f t="shared" si="2"/>
        <v>0</v>
      </c>
      <c r="AC37" s="144">
        <f t="shared" si="2"/>
        <v>0</v>
      </c>
      <c r="AD37" s="144">
        <f t="shared" si="2"/>
        <v>0</v>
      </c>
      <c r="AE37" s="144">
        <f t="shared" si="2"/>
        <v>0</v>
      </c>
      <c r="AF37" s="144">
        <f t="shared" si="2"/>
        <v>0</v>
      </c>
      <c r="AG37" s="144">
        <f t="shared" si="2"/>
        <v>0</v>
      </c>
      <c r="AH37" s="144">
        <f t="shared" si="2"/>
        <v>0</v>
      </c>
      <c r="AI37" s="144">
        <f t="shared" si="2"/>
        <v>0</v>
      </c>
      <c r="AJ37" s="144">
        <f t="shared" si="2"/>
        <v>0</v>
      </c>
      <c r="AK37" s="144">
        <f t="shared" si="2"/>
        <v>0</v>
      </c>
      <c r="AL37" s="144">
        <f t="shared" si="2"/>
        <v>0</v>
      </c>
      <c r="AM37" s="144">
        <f t="shared" si="2"/>
        <v>0</v>
      </c>
      <c r="AO37" s="147" t="s">
        <v>291</v>
      </c>
      <c r="AP37" s="144">
        <f t="shared" ref="AP37:BB37" si="3">SUM(AP16:AP36)</f>
        <v>20</v>
      </c>
      <c r="AQ37" s="150">
        <f t="shared" si="3"/>
        <v>303588500</v>
      </c>
      <c r="AR37" s="264"/>
      <c r="AS37" s="150">
        <f t="shared" si="3"/>
        <v>0</v>
      </c>
      <c r="AT37" s="264">
        <f t="shared" si="3"/>
        <v>20</v>
      </c>
      <c r="AU37" s="150">
        <f t="shared" si="3"/>
        <v>0</v>
      </c>
      <c r="AV37" s="264">
        <f t="shared" si="3"/>
        <v>5</v>
      </c>
      <c r="AW37" s="144">
        <f t="shared" si="3"/>
        <v>0</v>
      </c>
      <c r="AX37" s="144">
        <f t="shared" si="3"/>
        <v>6</v>
      </c>
      <c r="AY37" s="144">
        <f t="shared" si="3"/>
        <v>0</v>
      </c>
      <c r="AZ37" s="144">
        <f t="shared" si="3"/>
        <v>15</v>
      </c>
      <c r="BA37" s="144">
        <f>SUM(BA16:BA36)</f>
        <v>0</v>
      </c>
      <c r="BB37" s="144">
        <f t="shared" si="3"/>
        <v>13</v>
      </c>
      <c r="BC37" s="144">
        <f>SUM(BC16:BC36)</f>
        <v>0</v>
      </c>
      <c r="BD37" s="144">
        <f t="shared" ref="BD37:CA37" si="4">SUM(BD16:BD36)</f>
        <v>8</v>
      </c>
      <c r="BE37" s="144">
        <f t="shared" si="4"/>
        <v>0</v>
      </c>
      <c r="BF37" s="264">
        <f>SUM(BF16:BF36)</f>
        <v>11</v>
      </c>
      <c r="BG37" s="150">
        <f t="shared" si="4"/>
        <v>12051000</v>
      </c>
      <c r="BH37" s="144">
        <f t="shared" si="4"/>
        <v>7</v>
      </c>
      <c r="BI37" s="144">
        <f t="shared" si="4"/>
        <v>0</v>
      </c>
      <c r="BJ37" s="144">
        <f t="shared" si="4"/>
        <v>0</v>
      </c>
      <c r="BK37" s="144">
        <f t="shared" si="4"/>
        <v>0</v>
      </c>
      <c r="BL37" s="144">
        <f t="shared" si="4"/>
        <v>0</v>
      </c>
      <c r="BM37" s="144">
        <f t="shared" si="4"/>
        <v>0</v>
      </c>
      <c r="BN37" s="186" t="e">
        <f t="shared" si="4"/>
        <v>#REF!</v>
      </c>
      <c r="BO37" s="151">
        <f>SUM(BO17:BO36)</f>
        <v>315639500</v>
      </c>
      <c r="BP37" s="144">
        <f t="shared" si="4"/>
        <v>0</v>
      </c>
      <c r="BQ37" s="144">
        <f t="shared" si="4"/>
        <v>0</v>
      </c>
      <c r="BR37" s="144">
        <f t="shared" si="4"/>
        <v>0</v>
      </c>
      <c r="BS37" s="144">
        <f t="shared" si="4"/>
        <v>0</v>
      </c>
      <c r="BT37" s="144">
        <f t="shared" si="4"/>
        <v>0</v>
      </c>
      <c r="BU37" s="144">
        <f t="shared" si="4"/>
        <v>0</v>
      </c>
      <c r="BV37" s="144">
        <f t="shared" si="4"/>
        <v>0</v>
      </c>
      <c r="BW37" s="144">
        <f t="shared" si="4"/>
        <v>0</v>
      </c>
      <c r="BX37" s="144">
        <f t="shared" si="4"/>
        <v>0</v>
      </c>
      <c r="BY37" s="144">
        <f t="shared" si="4"/>
        <v>0</v>
      </c>
      <c r="BZ37" s="144">
        <f t="shared" si="4"/>
        <v>0</v>
      </c>
      <c r="CA37" s="144">
        <f t="shared" si="4"/>
        <v>0</v>
      </c>
    </row>
    <row r="38" spans="1:79" ht="28.5" customHeight="1">
      <c r="Q38" s="108" t="s">
        <v>292</v>
      </c>
    </row>
    <row r="39" spans="1:79">
      <c r="AS39" s="252"/>
      <c r="AT39" s="253"/>
      <c r="AU39" s="251"/>
    </row>
    <row r="40" spans="1:79" ht="15" customHeight="1"/>
    <row r="42" spans="1:79" ht="28.5">
      <c r="A42" s="148" t="s">
        <v>250</v>
      </c>
      <c r="B42" s="778"/>
      <c r="C42" s="778"/>
      <c r="D42" s="778"/>
      <c r="E42" s="778"/>
      <c r="F42" s="778"/>
      <c r="G42" s="778"/>
      <c r="H42" s="778"/>
      <c r="I42" s="778"/>
      <c r="J42" s="778"/>
      <c r="K42" s="778"/>
      <c r="L42" s="778"/>
      <c r="M42" s="778"/>
      <c r="N42" s="778"/>
      <c r="O42" s="778"/>
      <c r="P42" s="778"/>
      <c r="Q42" s="784"/>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8"/>
      <c r="AY42" s="778"/>
      <c r="AZ42" s="778"/>
      <c r="BA42" s="778"/>
      <c r="BB42" s="778"/>
      <c r="BC42" s="778"/>
      <c r="BD42" s="778"/>
      <c r="BE42" s="778"/>
      <c r="BF42" s="778"/>
      <c r="BG42" s="778"/>
      <c r="BH42" s="778"/>
      <c r="BI42" s="778"/>
      <c r="BJ42" s="778"/>
      <c r="BK42" s="778"/>
      <c r="BL42" s="778"/>
      <c r="BM42" s="778"/>
      <c r="BN42" s="778"/>
      <c r="BO42" s="778"/>
      <c r="BP42" s="778"/>
      <c r="BQ42" s="778"/>
      <c r="BR42" s="778"/>
      <c r="BS42" s="778"/>
      <c r="BT42" s="778"/>
      <c r="BU42" s="778"/>
      <c r="BV42" s="778"/>
      <c r="BW42" s="778"/>
      <c r="BX42" s="778"/>
      <c r="BY42" s="778"/>
      <c r="BZ42" s="778"/>
      <c r="CA42" s="778"/>
    </row>
    <row r="43" spans="1:79" ht="38.25" customHeight="1">
      <c r="A43" s="149" t="s">
        <v>251</v>
      </c>
      <c r="B43" s="775" t="s">
        <v>107</v>
      </c>
      <c r="C43" s="777"/>
      <c r="D43" s="777"/>
      <c r="E43" s="777"/>
      <c r="F43" s="777"/>
      <c r="G43" s="777"/>
      <c r="H43" s="777"/>
      <c r="I43" s="777"/>
      <c r="J43" s="777"/>
      <c r="K43" s="777"/>
      <c r="L43" s="777"/>
      <c r="M43" s="777"/>
      <c r="N43" s="777"/>
      <c r="O43" s="777"/>
      <c r="P43" s="777"/>
      <c r="Q43" s="777"/>
      <c r="R43" s="777"/>
      <c r="S43" s="777"/>
      <c r="T43" s="77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8"/>
    </row>
    <row r="44" spans="1:79">
      <c r="A44" s="139"/>
      <c r="B44" s="139"/>
      <c r="C44" s="139"/>
      <c r="D44" s="139"/>
      <c r="E44" s="139"/>
      <c r="F44" s="139"/>
      <c r="G44" s="139"/>
      <c r="H44" s="139"/>
      <c r="I44" s="139"/>
      <c r="J44" s="139"/>
      <c r="K44" s="139"/>
      <c r="L44" s="139"/>
      <c r="M44" s="139"/>
      <c r="N44" s="139"/>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O44" s="139"/>
      <c r="AP44" s="140"/>
      <c r="AQ44" s="140"/>
      <c r="AR44" s="140"/>
      <c r="AS44" s="140"/>
      <c r="AT44" s="140"/>
      <c r="AU44" s="140"/>
      <c r="AV44" s="140"/>
      <c r="AW44" s="140"/>
      <c r="AX44" s="140"/>
      <c r="AY44" s="140"/>
      <c r="AZ44" s="140"/>
      <c r="BA44" s="140"/>
    </row>
    <row r="45" spans="1:79">
      <c r="A45" s="782" t="s">
        <v>252</v>
      </c>
      <c r="B45" s="775" t="s">
        <v>30</v>
      </c>
      <c r="C45" s="776"/>
      <c r="D45" s="775" t="s">
        <v>31</v>
      </c>
      <c r="E45" s="776"/>
      <c r="F45" s="775" t="s">
        <v>32</v>
      </c>
      <c r="G45" s="776"/>
      <c r="H45" s="775" t="s">
        <v>33</v>
      </c>
      <c r="I45" s="776"/>
      <c r="J45" s="775" t="s">
        <v>34</v>
      </c>
      <c r="K45" s="776"/>
      <c r="L45" s="775" t="s">
        <v>35</v>
      </c>
      <c r="M45" s="776"/>
      <c r="N45" s="775" t="s">
        <v>36</v>
      </c>
      <c r="O45" s="776"/>
      <c r="P45" s="775" t="s">
        <v>37</v>
      </c>
      <c r="Q45" s="776"/>
      <c r="R45" s="775" t="s">
        <v>38</v>
      </c>
      <c r="S45" s="776"/>
      <c r="T45" s="775" t="s">
        <v>8</v>
      </c>
      <c r="U45" s="776"/>
      <c r="V45" s="775" t="s">
        <v>39</v>
      </c>
      <c r="W45" s="776"/>
      <c r="X45" s="775" t="s">
        <v>40</v>
      </c>
      <c r="Y45" s="776"/>
      <c r="Z45" s="775" t="s">
        <v>253</v>
      </c>
      <c r="AA45" s="776"/>
      <c r="AB45" s="775" t="s">
        <v>254</v>
      </c>
      <c r="AC45" s="777"/>
      <c r="AD45" s="777"/>
      <c r="AE45" s="777"/>
      <c r="AF45" s="777"/>
      <c r="AG45" s="776"/>
      <c r="AH45" s="775" t="s">
        <v>255</v>
      </c>
      <c r="AI45" s="777"/>
      <c r="AJ45" s="777"/>
      <c r="AK45" s="777"/>
      <c r="AL45" s="777"/>
      <c r="AM45" s="776"/>
      <c r="AO45" s="782" t="s">
        <v>252</v>
      </c>
      <c r="AP45" s="775" t="s">
        <v>30</v>
      </c>
      <c r="AQ45" s="776"/>
      <c r="AR45" s="775" t="s">
        <v>31</v>
      </c>
      <c r="AS45" s="776"/>
      <c r="AT45" s="775" t="s">
        <v>32</v>
      </c>
      <c r="AU45" s="776"/>
      <c r="AV45" s="775" t="s">
        <v>33</v>
      </c>
      <c r="AW45" s="776"/>
      <c r="AX45" s="775" t="s">
        <v>34</v>
      </c>
      <c r="AY45" s="776"/>
      <c r="AZ45" s="775" t="s">
        <v>35</v>
      </c>
      <c r="BA45" s="776"/>
      <c r="BB45" s="775" t="s">
        <v>36</v>
      </c>
      <c r="BC45" s="776"/>
      <c r="BD45" s="775" t="s">
        <v>37</v>
      </c>
      <c r="BE45" s="776"/>
      <c r="BF45" s="775" t="s">
        <v>38</v>
      </c>
      <c r="BG45" s="776"/>
      <c r="BH45" s="775" t="s">
        <v>8</v>
      </c>
      <c r="BI45" s="776"/>
      <c r="BJ45" s="775" t="s">
        <v>39</v>
      </c>
      <c r="BK45" s="776"/>
      <c r="BL45" s="775" t="s">
        <v>40</v>
      </c>
      <c r="BM45" s="776"/>
      <c r="BN45" s="775" t="s">
        <v>253</v>
      </c>
      <c r="BO45" s="776"/>
      <c r="BP45" s="775" t="s">
        <v>254</v>
      </c>
      <c r="BQ45" s="777"/>
      <c r="BR45" s="777"/>
      <c r="BS45" s="777"/>
      <c r="BT45" s="777"/>
      <c r="BU45" s="776"/>
      <c r="BV45" s="775" t="s">
        <v>255</v>
      </c>
      <c r="BW45" s="777"/>
      <c r="BX45" s="777"/>
      <c r="BY45" s="777"/>
      <c r="BZ45" s="777"/>
      <c r="CA45" s="776"/>
    </row>
    <row r="46" spans="1:79" ht="42.75">
      <c r="A46" s="783"/>
      <c r="B46" s="208" t="s">
        <v>256</v>
      </c>
      <c r="C46" s="208" t="s">
        <v>257</v>
      </c>
      <c r="D46" s="208" t="s">
        <v>256</v>
      </c>
      <c r="E46" s="208" t="s">
        <v>257</v>
      </c>
      <c r="F46" s="208" t="s">
        <v>256</v>
      </c>
      <c r="G46" s="208" t="s">
        <v>257</v>
      </c>
      <c r="H46" s="208" t="s">
        <v>256</v>
      </c>
      <c r="I46" s="208" t="s">
        <v>257</v>
      </c>
      <c r="J46" s="208" t="s">
        <v>256</v>
      </c>
      <c r="K46" s="208" t="s">
        <v>257</v>
      </c>
      <c r="L46" s="208" t="s">
        <v>256</v>
      </c>
      <c r="M46" s="208" t="s">
        <v>257</v>
      </c>
      <c r="N46" s="208" t="s">
        <v>256</v>
      </c>
      <c r="O46" s="208" t="s">
        <v>257</v>
      </c>
      <c r="P46" s="208" t="s">
        <v>256</v>
      </c>
      <c r="Q46" s="208" t="s">
        <v>257</v>
      </c>
      <c r="R46" s="208" t="s">
        <v>256</v>
      </c>
      <c r="S46" s="208" t="s">
        <v>257</v>
      </c>
      <c r="T46" s="208" t="s">
        <v>256</v>
      </c>
      <c r="U46" s="208" t="s">
        <v>257</v>
      </c>
      <c r="V46" s="208" t="s">
        <v>256</v>
      </c>
      <c r="W46" s="208" t="s">
        <v>257</v>
      </c>
      <c r="X46" s="208" t="s">
        <v>256</v>
      </c>
      <c r="Y46" s="208" t="s">
        <v>257</v>
      </c>
      <c r="Z46" s="208" t="s">
        <v>256</v>
      </c>
      <c r="AA46" s="208" t="s">
        <v>257</v>
      </c>
      <c r="AB46" s="182" t="s">
        <v>258</v>
      </c>
      <c r="AC46" s="182" t="s">
        <v>259</v>
      </c>
      <c r="AD46" s="182" t="s">
        <v>260</v>
      </c>
      <c r="AE46" s="182" t="s">
        <v>261</v>
      </c>
      <c r="AF46" s="183" t="s">
        <v>262</v>
      </c>
      <c r="AG46" s="182" t="s">
        <v>263</v>
      </c>
      <c r="AH46" s="208" t="s">
        <v>264</v>
      </c>
      <c r="AI46" s="141" t="s">
        <v>265</v>
      </c>
      <c r="AJ46" s="208" t="s">
        <v>266</v>
      </c>
      <c r="AK46" s="208" t="s">
        <v>267</v>
      </c>
      <c r="AL46" s="208" t="s">
        <v>268</v>
      </c>
      <c r="AM46" s="208" t="s">
        <v>269</v>
      </c>
      <c r="AO46" s="783"/>
      <c r="AP46" s="208" t="s">
        <v>256</v>
      </c>
      <c r="AQ46" s="208" t="s">
        <v>257</v>
      </c>
      <c r="AR46" s="208" t="s">
        <v>256</v>
      </c>
      <c r="AS46" s="208" t="s">
        <v>257</v>
      </c>
      <c r="AT46" s="208" t="s">
        <v>256</v>
      </c>
      <c r="AU46" s="208" t="s">
        <v>257</v>
      </c>
      <c r="AV46" s="208" t="s">
        <v>256</v>
      </c>
      <c r="AW46" s="208" t="s">
        <v>257</v>
      </c>
      <c r="AX46" s="208" t="s">
        <v>256</v>
      </c>
      <c r="AY46" s="208" t="s">
        <v>257</v>
      </c>
      <c r="AZ46" s="208" t="s">
        <v>256</v>
      </c>
      <c r="BA46" s="208" t="s">
        <v>257</v>
      </c>
      <c r="BB46" s="208" t="s">
        <v>256</v>
      </c>
      <c r="BC46" s="208" t="s">
        <v>257</v>
      </c>
      <c r="BD46" s="208" t="s">
        <v>256</v>
      </c>
      <c r="BE46" s="208" t="s">
        <v>257</v>
      </c>
      <c r="BF46" s="208" t="s">
        <v>256</v>
      </c>
      <c r="BG46" s="208" t="s">
        <v>257</v>
      </c>
      <c r="BH46" s="208" t="s">
        <v>256</v>
      </c>
      <c r="BI46" s="208" t="s">
        <v>257</v>
      </c>
      <c r="BJ46" s="208" t="s">
        <v>256</v>
      </c>
      <c r="BK46" s="208" t="s">
        <v>257</v>
      </c>
      <c r="BL46" s="208" t="s">
        <v>256</v>
      </c>
      <c r="BM46" s="208" t="s">
        <v>257</v>
      </c>
      <c r="BN46" s="208" t="s">
        <v>256</v>
      </c>
      <c r="BO46" s="208" t="s">
        <v>257</v>
      </c>
      <c r="BP46" s="182" t="s">
        <v>258</v>
      </c>
      <c r="BQ46" s="182" t="s">
        <v>259</v>
      </c>
      <c r="BR46" s="182" t="s">
        <v>260</v>
      </c>
      <c r="BS46" s="182" t="s">
        <v>261</v>
      </c>
      <c r="BT46" s="183" t="s">
        <v>262</v>
      </c>
      <c r="BU46" s="182" t="s">
        <v>263</v>
      </c>
      <c r="BV46" s="208" t="s">
        <v>264</v>
      </c>
      <c r="BW46" s="141" t="s">
        <v>265</v>
      </c>
      <c r="BX46" s="208" t="s">
        <v>266</v>
      </c>
      <c r="BY46" s="208" t="s">
        <v>267</v>
      </c>
      <c r="BZ46" s="208" t="s">
        <v>268</v>
      </c>
      <c r="CA46" s="208" t="s">
        <v>269</v>
      </c>
    </row>
    <row r="47" spans="1:79">
      <c r="A47" s="142" t="s">
        <v>270</v>
      </c>
      <c r="B47" s="142">
        <v>1</v>
      </c>
      <c r="C47" s="197">
        <v>6440000</v>
      </c>
      <c r="D47" s="142"/>
      <c r="E47" s="197"/>
      <c r="F47" s="142"/>
      <c r="G47" s="197"/>
      <c r="H47" s="142"/>
      <c r="I47" s="197"/>
      <c r="J47" s="142"/>
      <c r="K47" s="197"/>
      <c r="L47" s="142"/>
      <c r="M47" s="197"/>
      <c r="N47" s="142"/>
      <c r="O47" s="197"/>
      <c r="P47" s="142"/>
      <c r="Q47" s="197"/>
      <c r="R47" s="142"/>
      <c r="S47" s="197"/>
      <c r="T47" s="142"/>
      <c r="U47" s="197"/>
      <c r="V47" s="142"/>
      <c r="W47" s="197">
        <v>508421</v>
      </c>
      <c r="X47" s="142"/>
      <c r="Y47" s="197"/>
      <c r="Z47" s="142">
        <v>1</v>
      </c>
      <c r="AA47" s="150">
        <f>C47+E47+G47+I47+K47+M47+O47+Q47+S47+U47+W47+Y47</f>
        <v>6948421</v>
      </c>
      <c r="AB47" s="145"/>
      <c r="AC47" s="145"/>
      <c r="AD47" s="145"/>
      <c r="AE47" s="145"/>
      <c r="AF47" s="145"/>
      <c r="AG47" s="145"/>
      <c r="AH47" s="145"/>
      <c r="AI47" s="145"/>
      <c r="AJ47" s="145"/>
      <c r="AK47" s="145"/>
      <c r="AL47" s="145"/>
      <c r="AM47" s="146"/>
      <c r="AO47" s="142" t="s">
        <v>270</v>
      </c>
      <c r="AP47" s="142">
        <v>1</v>
      </c>
      <c r="AQ47" s="197">
        <v>6440000</v>
      </c>
      <c r="AR47" s="349">
        <v>1</v>
      </c>
      <c r="AS47" s="197"/>
      <c r="AT47" s="254"/>
      <c r="AU47" s="142"/>
      <c r="AV47" s="143">
        <v>1</v>
      </c>
      <c r="AW47" s="142"/>
      <c r="AX47" s="143"/>
      <c r="AY47" s="142"/>
      <c r="AZ47" s="143"/>
      <c r="BA47" s="142"/>
      <c r="BB47" s="143">
        <v>1</v>
      </c>
      <c r="BC47" s="113"/>
      <c r="BD47" s="143">
        <v>1</v>
      </c>
      <c r="BE47" s="143"/>
      <c r="BF47" s="143"/>
      <c r="BG47" s="197">
        <v>508421</v>
      </c>
      <c r="BH47" s="143"/>
      <c r="BI47" s="143"/>
      <c r="BJ47" s="143"/>
      <c r="BK47" s="143"/>
      <c r="BL47" s="143"/>
      <c r="BM47" s="143"/>
      <c r="BN47" s="143">
        <v>1</v>
      </c>
      <c r="BO47" s="150">
        <f>AQ47+BG47</f>
        <v>6948421</v>
      </c>
      <c r="BP47" s="184"/>
      <c r="BQ47" s="184"/>
      <c r="BR47" s="184"/>
      <c r="BS47" s="184"/>
      <c r="BT47" s="145"/>
      <c r="BU47" s="145"/>
      <c r="BV47" s="145"/>
      <c r="BW47" s="145"/>
      <c r="BX47" s="145"/>
      <c r="BY47" s="145"/>
      <c r="BZ47" s="145"/>
      <c r="CA47" s="146"/>
    </row>
    <row r="48" spans="1:79">
      <c r="A48" s="142" t="s">
        <v>271</v>
      </c>
      <c r="B48" s="142">
        <v>1</v>
      </c>
      <c r="C48" s="197">
        <v>6440000</v>
      </c>
      <c r="D48" s="142"/>
      <c r="E48" s="197"/>
      <c r="F48" s="142"/>
      <c r="G48" s="197"/>
      <c r="H48" s="142"/>
      <c r="I48" s="197"/>
      <c r="J48" s="142"/>
      <c r="K48" s="197"/>
      <c r="L48" s="142"/>
      <c r="M48" s="197"/>
      <c r="N48" s="142"/>
      <c r="O48" s="197"/>
      <c r="P48" s="142"/>
      <c r="Q48" s="197"/>
      <c r="R48" s="142"/>
      <c r="S48" s="197"/>
      <c r="T48" s="142"/>
      <c r="U48" s="197"/>
      <c r="V48" s="142"/>
      <c r="W48" s="197">
        <v>508421</v>
      </c>
      <c r="X48" s="142"/>
      <c r="Y48" s="197"/>
      <c r="Z48" s="142">
        <v>1</v>
      </c>
      <c r="AA48" s="150">
        <f t="shared" ref="AA48:AA67" si="5">C48+E48+G48+I48+K48+M48+O48+Q48+S48+U48+W48+Y48</f>
        <v>6948421</v>
      </c>
      <c r="AB48" s="145"/>
      <c r="AC48" s="145"/>
      <c r="AD48" s="145"/>
      <c r="AE48" s="145"/>
      <c r="AF48" s="145"/>
      <c r="AG48" s="145"/>
      <c r="AH48" s="145"/>
      <c r="AI48" s="145"/>
      <c r="AJ48" s="145"/>
      <c r="AK48" s="145"/>
      <c r="AL48" s="145"/>
      <c r="AM48" s="145"/>
      <c r="AO48" s="142" t="s">
        <v>271</v>
      </c>
      <c r="AP48" s="142">
        <v>1</v>
      </c>
      <c r="AQ48" s="347">
        <v>6440000</v>
      </c>
      <c r="AR48" s="346"/>
      <c r="AS48" s="348"/>
      <c r="AT48" s="266">
        <v>1</v>
      </c>
      <c r="AU48" s="197"/>
      <c r="AV48" s="143"/>
      <c r="AW48" s="142"/>
      <c r="AX48" s="143"/>
      <c r="AY48" s="142"/>
      <c r="AZ48" s="143">
        <v>1</v>
      </c>
      <c r="BA48" s="142"/>
      <c r="BB48" s="143">
        <v>1</v>
      </c>
      <c r="BC48" s="334"/>
      <c r="BD48" s="143">
        <v>1</v>
      </c>
      <c r="BE48" s="143"/>
      <c r="BF48" s="143"/>
      <c r="BG48" s="197">
        <v>508421</v>
      </c>
      <c r="BH48" s="143"/>
      <c r="BI48" s="143"/>
      <c r="BJ48" s="143"/>
      <c r="BK48" s="143"/>
      <c r="BL48" s="143"/>
      <c r="BM48" s="143"/>
      <c r="BN48" s="143">
        <v>1</v>
      </c>
      <c r="BO48" s="150">
        <f t="shared" ref="BO48:BO67" si="6">AQ48+BG48</f>
        <v>6948421</v>
      </c>
      <c r="BP48" s="184"/>
      <c r="BQ48" s="184"/>
      <c r="BR48" s="184"/>
      <c r="BS48" s="184"/>
      <c r="BT48" s="145"/>
      <c r="BU48" s="145"/>
      <c r="BV48" s="145"/>
      <c r="BW48" s="145"/>
      <c r="BX48" s="145"/>
      <c r="BY48" s="145"/>
      <c r="BZ48" s="145"/>
      <c r="CA48" s="145"/>
    </row>
    <row r="49" spans="1:79">
      <c r="A49" s="142" t="s">
        <v>272</v>
      </c>
      <c r="B49" s="142">
        <v>1</v>
      </c>
      <c r="C49" s="197">
        <v>6440000</v>
      </c>
      <c r="D49" s="142"/>
      <c r="E49" s="197"/>
      <c r="F49" s="142"/>
      <c r="G49" s="197"/>
      <c r="H49" s="142"/>
      <c r="I49" s="197"/>
      <c r="J49" s="142"/>
      <c r="K49" s="197"/>
      <c r="L49" s="142"/>
      <c r="M49" s="197"/>
      <c r="N49" s="142"/>
      <c r="O49" s="197"/>
      <c r="P49" s="142"/>
      <c r="Q49" s="197"/>
      <c r="R49" s="142"/>
      <c r="S49" s="197"/>
      <c r="T49" s="142"/>
      <c r="U49" s="197"/>
      <c r="V49" s="142"/>
      <c r="W49" s="197">
        <v>508421</v>
      </c>
      <c r="X49" s="142"/>
      <c r="Y49" s="197"/>
      <c r="Z49" s="142">
        <v>1</v>
      </c>
      <c r="AA49" s="150">
        <f t="shared" si="5"/>
        <v>6948421</v>
      </c>
      <c r="AB49" s="145"/>
      <c r="AC49" s="145"/>
      <c r="AD49" s="145"/>
      <c r="AE49" s="145"/>
      <c r="AF49" s="145"/>
      <c r="AG49" s="145"/>
      <c r="AH49" s="145"/>
      <c r="AI49" s="145"/>
      <c r="AJ49" s="145"/>
      <c r="AK49" s="145"/>
      <c r="AL49" s="145"/>
      <c r="AM49" s="145"/>
      <c r="AO49" s="142" t="s">
        <v>272</v>
      </c>
      <c r="AP49" s="142">
        <v>1</v>
      </c>
      <c r="AQ49" s="347">
        <v>6440000</v>
      </c>
      <c r="AR49" s="346"/>
      <c r="AS49" s="348"/>
      <c r="AT49" s="266">
        <v>1</v>
      </c>
      <c r="AU49" s="197"/>
      <c r="AV49" s="143">
        <v>1</v>
      </c>
      <c r="AW49" s="142"/>
      <c r="AX49" s="143">
        <v>1</v>
      </c>
      <c r="AY49" s="142"/>
      <c r="AZ49" s="143">
        <v>1</v>
      </c>
      <c r="BA49" s="142"/>
      <c r="BB49" s="143"/>
      <c r="BC49" s="334"/>
      <c r="BD49" s="143">
        <v>1</v>
      </c>
      <c r="BE49" s="143"/>
      <c r="BF49" s="143">
        <v>1</v>
      </c>
      <c r="BG49" s="197">
        <v>508421</v>
      </c>
      <c r="BH49" s="143">
        <v>1</v>
      </c>
      <c r="BI49" s="143"/>
      <c r="BJ49" s="143"/>
      <c r="BK49" s="143"/>
      <c r="BL49" s="143"/>
      <c r="BM49" s="143"/>
      <c r="BN49" s="143">
        <v>1</v>
      </c>
      <c r="BO49" s="150">
        <f t="shared" si="6"/>
        <v>6948421</v>
      </c>
      <c r="BP49" s="184"/>
      <c r="BQ49" s="184"/>
      <c r="BR49" s="184"/>
      <c r="BS49" s="184"/>
      <c r="BT49" s="145"/>
      <c r="BU49" s="145"/>
      <c r="BV49" s="145"/>
      <c r="BW49" s="145"/>
      <c r="BX49" s="145"/>
      <c r="BY49" s="145"/>
      <c r="BZ49" s="145"/>
      <c r="CA49" s="145"/>
    </row>
    <row r="50" spans="1:79">
      <c r="A50" s="142" t="s">
        <v>273</v>
      </c>
      <c r="B50" s="142">
        <v>1</v>
      </c>
      <c r="C50" s="197">
        <v>6440000</v>
      </c>
      <c r="D50" s="142"/>
      <c r="E50" s="197"/>
      <c r="F50" s="142"/>
      <c r="G50" s="197"/>
      <c r="H50" s="142"/>
      <c r="I50" s="197"/>
      <c r="J50" s="142"/>
      <c r="K50" s="197"/>
      <c r="L50" s="142"/>
      <c r="M50" s="197"/>
      <c r="N50" s="142"/>
      <c r="O50" s="197"/>
      <c r="P50" s="142"/>
      <c r="Q50" s="197"/>
      <c r="R50" s="142"/>
      <c r="S50" s="197"/>
      <c r="T50" s="142"/>
      <c r="U50" s="197"/>
      <c r="V50" s="142"/>
      <c r="W50" s="197">
        <v>508421</v>
      </c>
      <c r="X50" s="142"/>
      <c r="Y50" s="197"/>
      <c r="Z50" s="142">
        <v>1</v>
      </c>
      <c r="AA50" s="150">
        <f t="shared" si="5"/>
        <v>6948421</v>
      </c>
      <c r="AB50" s="145"/>
      <c r="AC50" s="145"/>
      <c r="AD50" s="145"/>
      <c r="AE50" s="145"/>
      <c r="AF50" s="145"/>
      <c r="AG50" s="145"/>
      <c r="AH50" s="145"/>
      <c r="AI50" s="145"/>
      <c r="AJ50" s="145"/>
      <c r="AK50" s="145"/>
      <c r="AL50" s="145"/>
      <c r="AM50" s="145"/>
      <c r="AO50" s="142" t="s">
        <v>273</v>
      </c>
      <c r="AP50" s="142">
        <v>1</v>
      </c>
      <c r="AQ50" s="347">
        <v>6440000</v>
      </c>
      <c r="AR50" s="346"/>
      <c r="AS50" s="348"/>
      <c r="AT50" s="266">
        <v>1</v>
      </c>
      <c r="AU50" s="197"/>
      <c r="AV50" s="143"/>
      <c r="AW50" s="142"/>
      <c r="AX50" s="143"/>
      <c r="AY50" s="142"/>
      <c r="AZ50" s="143">
        <v>1</v>
      </c>
      <c r="BA50" s="142"/>
      <c r="BB50" s="143">
        <v>1</v>
      </c>
      <c r="BC50" s="334"/>
      <c r="BD50" s="143">
        <v>1</v>
      </c>
      <c r="BE50" s="143"/>
      <c r="BF50" s="143">
        <v>1</v>
      </c>
      <c r="BG50" s="197">
        <v>508421</v>
      </c>
      <c r="BH50" s="143">
        <v>1</v>
      </c>
      <c r="BI50" s="143"/>
      <c r="BJ50" s="143"/>
      <c r="BK50" s="143"/>
      <c r="BL50" s="143"/>
      <c r="BM50" s="143"/>
      <c r="BN50" s="143">
        <v>1</v>
      </c>
      <c r="BO50" s="150">
        <f t="shared" si="6"/>
        <v>6948421</v>
      </c>
      <c r="BP50" s="184"/>
      <c r="BQ50" s="184"/>
      <c r="BR50" s="184"/>
      <c r="BS50" s="184"/>
      <c r="BT50" s="145"/>
      <c r="BU50" s="145"/>
      <c r="BV50" s="145"/>
      <c r="BW50" s="145"/>
      <c r="BX50" s="145"/>
      <c r="BY50" s="145"/>
      <c r="BZ50" s="145"/>
      <c r="CA50" s="145"/>
    </row>
    <row r="51" spans="1:79">
      <c r="A51" s="142" t="s">
        <v>274</v>
      </c>
      <c r="B51" s="142">
        <v>1</v>
      </c>
      <c r="C51" s="197">
        <v>6440000</v>
      </c>
      <c r="D51" s="142"/>
      <c r="E51" s="197"/>
      <c r="F51" s="142"/>
      <c r="G51" s="197"/>
      <c r="H51" s="142"/>
      <c r="I51" s="197"/>
      <c r="J51" s="142"/>
      <c r="K51" s="197"/>
      <c r="L51" s="142"/>
      <c r="M51" s="197"/>
      <c r="N51" s="142"/>
      <c r="O51" s="197"/>
      <c r="P51" s="142"/>
      <c r="Q51" s="197"/>
      <c r="R51" s="142"/>
      <c r="S51" s="197"/>
      <c r="T51" s="142"/>
      <c r="U51" s="197"/>
      <c r="V51" s="142"/>
      <c r="W51" s="197">
        <v>508421</v>
      </c>
      <c r="X51" s="142"/>
      <c r="Y51" s="197"/>
      <c r="Z51" s="142">
        <v>1</v>
      </c>
      <c r="AA51" s="150">
        <f t="shared" si="5"/>
        <v>6948421</v>
      </c>
      <c r="AB51" s="145"/>
      <c r="AC51" s="145"/>
      <c r="AD51" s="145"/>
      <c r="AE51" s="145"/>
      <c r="AF51" s="145"/>
      <c r="AG51" s="145"/>
      <c r="AH51" s="145"/>
      <c r="AI51" s="145"/>
      <c r="AJ51" s="145"/>
      <c r="AK51" s="145"/>
      <c r="AL51" s="145"/>
      <c r="AM51" s="145"/>
      <c r="AO51" s="142" t="s">
        <v>274</v>
      </c>
      <c r="AP51" s="142">
        <v>1</v>
      </c>
      <c r="AQ51" s="347">
        <v>6440000</v>
      </c>
      <c r="AR51" s="346"/>
      <c r="AS51" s="348"/>
      <c r="AT51" s="266">
        <v>1</v>
      </c>
      <c r="AU51" s="197"/>
      <c r="AV51" s="143"/>
      <c r="AW51" s="142"/>
      <c r="AX51" s="143"/>
      <c r="AY51" s="142"/>
      <c r="AZ51" s="143">
        <v>1</v>
      </c>
      <c r="BA51" s="142"/>
      <c r="BB51" s="143">
        <v>1</v>
      </c>
      <c r="BC51" s="334"/>
      <c r="BD51" s="143"/>
      <c r="BE51" s="143"/>
      <c r="BF51" s="143"/>
      <c r="BG51" s="197">
        <v>508421</v>
      </c>
      <c r="BH51" s="143"/>
      <c r="BI51" s="143"/>
      <c r="BJ51" s="143"/>
      <c r="BK51" s="143"/>
      <c r="BL51" s="143"/>
      <c r="BM51" s="143"/>
      <c r="BN51" s="143">
        <v>1</v>
      </c>
      <c r="BO51" s="150">
        <f t="shared" si="6"/>
        <v>6948421</v>
      </c>
      <c r="BP51" s="184"/>
      <c r="BQ51" s="184"/>
      <c r="BR51" s="184"/>
      <c r="BS51" s="184"/>
      <c r="BT51" s="145"/>
      <c r="BU51" s="145"/>
      <c r="BV51" s="145"/>
      <c r="BW51" s="145"/>
      <c r="BX51" s="145"/>
      <c r="BY51" s="145"/>
      <c r="BZ51" s="145"/>
      <c r="CA51" s="145"/>
    </row>
    <row r="52" spans="1:79">
      <c r="A52" s="142" t="s">
        <v>275</v>
      </c>
      <c r="B52" s="142">
        <v>0</v>
      </c>
      <c r="C52" s="197"/>
      <c r="D52" s="142"/>
      <c r="E52" s="197"/>
      <c r="F52" s="142"/>
      <c r="G52" s="197"/>
      <c r="H52" s="142"/>
      <c r="I52" s="197"/>
      <c r="J52" s="142"/>
      <c r="K52" s="197"/>
      <c r="L52" s="142"/>
      <c r="M52" s="197"/>
      <c r="N52" s="142"/>
      <c r="O52" s="197"/>
      <c r="P52" s="142"/>
      <c r="Q52" s="197"/>
      <c r="R52" s="142"/>
      <c r="S52" s="197"/>
      <c r="T52" s="142"/>
      <c r="U52" s="197"/>
      <c r="V52" s="142"/>
      <c r="W52" s="197"/>
      <c r="X52" s="142"/>
      <c r="Y52" s="197"/>
      <c r="Z52" s="142">
        <v>0</v>
      </c>
      <c r="AA52" s="150"/>
      <c r="AB52" s="145"/>
      <c r="AC52" s="145"/>
      <c r="AD52" s="145"/>
      <c r="AE52" s="145"/>
      <c r="AF52" s="145"/>
      <c r="AG52" s="145"/>
      <c r="AH52" s="145"/>
      <c r="AI52" s="145"/>
      <c r="AJ52" s="145"/>
      <c r="AK52" s="145"/>
      <c r="AL52" s="145"/>
      <c r="AM52" s="145"/>
      <c r="AO52" s="270" t="s">
        <v>293</v>
      </c>
      <c r="AP52" s="142">
        <v>0</v>
      </c>
      <c r="AQ52" s="347"/>
      <c r="AR52" s="346"/>
      <c r="AS52" s="348"/>
      <c r="AT52" s="266"/>
      <c r="AU52" s="142"/>
      <c r="AV52" s="143"/>
      <c r="AW52" s="142"/>
      <c r="AX52" s="143"/>
      <c r="AY52" s="142"/>
      <c r="AZ52" s="143"/>
      <c r="BA52" s="270"/>
      <c r="BB52" s="143"/>
      <c r="BC52" s="335"/>
      <c r="BD52" s="143"/>
      <c r="BE52" s="143"/>
      <c r="BF52" s="143"/>
      <c r="BG52" s="197"/>
      <c r="BH52" s="143"/>
      <c r="BI52" s="143"/>
      <c r="BJ52" s="143"/>
      <c r="BK52" s="143"/>
      <c r="BL52" s="143"/>
      <c r="BM52" s="143"/>
      <c r="BN52" s="143"/>
      <c r="BO52" s="150">
        <f t="shared" si="6"/>
        <v>0</v>
      </c>
      <c r="BP52" s="184"/>
      <c r="BQ52" s="184"/>
      <c r="BR52" s="184"/>
      <c r="BS52" s="184"/>
      <c r="BT52" s="145"/>
      <c r="BU52" s="145"/>
      <c r="BV52" s="145"/>
      <c r="BW52" s="145"/>
      <c r="BX52" s="145"/>
      <c r="BY52" s="145"/>
      <c r="BZ52" s="145"/>
      <c r="CA52" s="145"/>
    </row>
    <row r="53" spans="1:79">
      <c r="A53" s="142" t="s">
        <v>276</v>
      </c>
      <c r="B53" s="142">
        <v>1</v>
      </c>
      <c r="C53" s="197">
        <v>6440000</v>
      </c>
      <c r="D53" s="142"/>
      <c r="E53" s="197"/>
      <c r="F53" s="142"/>
      <c r="G53" s="197"/>
      <c r="H53" s="142"/>
      <c r="I53" s="197"/>
      <c r="J53" s="142"/>
      <c r="K53" s="197"/>
      <c r="L53" s="142"/>
      <c r="M53" s="197"/>
      <c r="N53" s="142"/>
      <c r="O53" s="197"/>
      <c r="P53" s="142"/>
      <c r="Q53" s="197"/>
      <c r="R53" s="142"/>
      <c r="S53" s="197"/>
      <c r="T53" s="142"/>
      <c r="U53" s="197"/>
      <c r="V53" s="142"/>
      <c r="W53" s="197">
        <v>508421</v>
      </c>
      <c r="X53" s="142"/>
      <c r="Y53" s="197"/>
      <c r="Z53" s="142">
        <v>1</v>
      </c>
      <c r="AA53" s="150">
        <f t="shared" si="5"/>
        <v>6948421</v>
      </c>
      <c r="AB53" s="145"/>
      <c r="AC53" s="145"/>
      <c r="AD53" s="145"/>
      <c r="AE53" s="145"/>
      <c r="AF53" s="145"/>
      <c r="AG53" s="145"/>
      <c r="AH53" s="145"/>
      <c r="AI53" s="145"/>
      <c r="AJ53" s="145"/>
      <c r="AK53" s="145"/>
      <c r="AL53" s="145"/>
      <c r="AM53" s="145"/>
      <c r="AO53" s="142" t="s">
        <v>276</v>
      </c>
      <c r="AP53" s="142">
        <v>1</v>
      </c>
      <c r="AQ53" s="347">
        <v>6440000</v>
      </c>
      <c r="AR53" s="346"/>
      <c r="AS53" s="348"/>
      <c r="AT53" s="266"/>
      <c r="AU53" s="142"/>
      <c r="AV53" s="143">
        <v>1</v>
      </c>
      <c r="AW53" s="142"/>
      <c r="AX53" s="143">
        <v>1</v>
      </c>
      <c r="AY53" s="142"/>
      <c r="AZ53" s="143"/>
      <c r="BA53" s="142"/>
      <c r="BB53" s="143">
        <v>1</v>
      </c>
      <c r="BC53" s="334"/>
      <c r="BD53" s="143">
        <v>1</v>
      </c>
      <c r="BE53" s="143"/>
      <c r="BF53" s="143">
        <v>1</v>
      </c>
      <c r="BG53" s="197">
        <v>508421</v>
      </c>
      <c r="BH53" s="143"/>
      <c r="BI53" s="143"/>
      <c r="BJ53" s="143"/>
      <c r="BK53" s="143"/>
      <c r="BL53" s="143"/>
      <c r="BM53" s="143"/>
      <c r="BN53" s="143">
        <v>1</v>
      </c>
      <c r="BO53" s="150">
        <f t="shared" si="6"/>
        <v>6948421</v>
      </c>
      <c r="BP53" s="184"/>
      <c r="BQ53" s="184"/>
      <c r="BR53" s="184"/>
      <c r="BS53" s="184"/>
      <c r="BT53" s="145"/>
      <c r="BU53" s="145"/>
      <c r="BV53" s="145"/>
      <c r="BW53" s="145"/>
      <c r="BX53" s="145"/>
      <c r="BY53" s="145"/>
      <c r="BZ53" s="145"/>
      <c r="CA53" s="145"/>
    </row>
    <row r="54" spans="1:79">
      <c r="A54" s="142" t="s">
        <v>277</v>
      </c>
      <c r="B54" s="142">
        <v>1</v>
      </c>
      <c r="C54" s="197">
        <v>6440000</v>
      </c>
      <c r="D54" s="142"/>
      <c r="E54" s="197"/>
      <c r="F54" s="142"/>
      <c r="G54" s="197"/>
      <c r="H54" s="142"/>
      <c r="I54" s="197"/>
      <c r="J54" s="142"/>
      <c r="K54" s="197"/>
      <c r="L54" s="142"/>
      <c r="M54" s="197"/>
      <c r="N54" s="142"/>
      <c r="O54" s="197"/>
      <c r="P54" s="142"/>
      <c r="Q54" s="197"/>
      <c r="R54" s="142"/>
      <c r="S54" s="197"/>
      <c r="T54" s="142"/>
      <c r="U54" s="197"/>
      <c r="V54" s="142"/>
      <c r="W54" s="197">
        <v>508421</v>
      </c>
      <c r="X54" s="142"/>
      <c r="Y54" s="197"/>
      <c r="Z54" s="142">
        <v>1</v>
      </c>
      <c r="AA54" s="150">
        <f t="shared" si="5"/>
        <v>6948421</v>
      </c>
      <c r="AB54" s="145"/>
      <c r="AC54" s="145"/>
      <c r="AD54" s="145"/>
      <c r="AE54" s="145"/>
      <c r="AF54" s="145"/>
      <c r="AG54" s="145"/>
      <c r="AH54" s="145"/>
      <c r="AI54" s="145"/>
      <c r="AJ54" s="145"/>
      <c r="AK54" s="145"/>
      <c r="AL54" s="145"/>
      <c r="AM54" s="145"/>
      <c r="AO54" s="142" t="s">
        <v>277</v>
      </c>
      <c r="AP54" s="142">
        <v>1</v>
      </c>
      <c r="AQ54" s="347">
        <v>6440000</v>
      </c>
      <c r="AR54" s="346"/>
      <c r="AS54" s="348"/>
      <c r="AT54" s="266"/>
      <c r="AU54" s="142"/>
      <c r="AV54" s="143"/>
      <c r="AW54" s="142"/>
      <c r="AX54" s="143">
        <v>1</v>
      </c>
      <c r="AY54" s="142"/>
      <c r="AZ54" s="143"/>
      <c r="BA54" s="142"/>
      <c r="BB54" s="143"/>
      <c r="BC54" s="334"/>
      <c r="BD54" s="143">
        <v>1</v>
      </c>
      <c r="BE54" s="143"/>
      <c r="BF54" s="143">
        <v>1</v>
      </c>
      <c r="BG54" s="197">
        <v>508421</v>
      </c>
      <c r="BH54" s="143">
        <v>1</v>
      </c>
      <c r="BI54" s="143"/>
      <c r="BJ54" s="143"/>
      <c r="BK54" s="143"/>
      <c r="BL54" s="143"/>
      <c r="BM54" s="143"/>
      <c r="BN54" s="143">
        <v>1</v>
      </c>
      <c r="BO54" s="150">
        <f t="shared" si="6"/>
        <v>6948421</v>
      </c>
      <c r="BP54" s="184"/>
      <c r="BQ54" s="184"/>
      <c r="BR54" s="184"/>
      <c r="BS54" s="184"/>
      <c r="BT54" s="145"/>
      <c r="BU54" s="145"/>
      <c r="BV54" s="145"/>
      <c r="BW54" s="145"/>
      <c r="BX54" s="145"/>
      <c r="BY54" s="145"/>
      <c r="BZ54" s="145"/>
      <c r="CA54" s="145"/>
    </row>
    <row r="55" spans="1:79">
      <c r="A55" s="142" t="s">
        <v>278</v>
      </c>
      <c r="B55" s="142">
        <v>1</v>
      </c>
      <c r="C55" s="197">
        <v>6440000</v>
      </c>
      <c r="D55" s="142"/>
      <c r="E55" s="197"/>
      <c r="F55" s="142"/>
      <c r="G55" s="197"/>
      <c r="H55" s="142"/>
      <c r="I55" s="197"/>
      <c r="J55" s="142"/>
      <c r="K55" s="197"/>
      <c r="L55" s="142"/>
      <c r="M55" s="197"/>
      <c r="N55" s="142"/>
      <c r="O55" s="197"/>
      <c r="P55" s="142"/>
      <c r="Q55" s="197"/>
      <c r="R55" s="142"/>
      <c r="S55" s="197"/>
      <c r="T55" s="142"/>
      <c r="U55" s="197"/>
      <c r="V55" s="142"/>
      <c r="W55" s="197">
        <v>508421</v>
      </c>
      <c r="X55" s="142"/>
      <c r="Y55" s="197"/>
      <c r="Z55" s="142">
        <v>1</v>
      </c>
      <c r="AA55" s="150">
        <f t="shared" si="5"/>
        <v>6948421</v>
      </c>
      <c r="AB55" s="145"/>
      <c r="AC55" s="145"/>
      <c r="AD55" s="145"/>
      <c r="AE55" s="145"/>
      <c r="AF55" s="145"/>
      <c r="AG55" s="145"/>
      <c r="AH55" s="145"/>
      <c r="AI55" s="145"/>
      <c r="AJ55" s="145"/>
      <c r="AK55" s="145"/>
      <c r="AL55" s="145"/>
      <c r="AM55" s="145"/>
      <c r="AO55" s="142" t="s">
        <v>278</v>
      </c>
      <c r="AP55" s="142">
        <v>1</v>
      </c>
      <c r="AQ55" s="347">
        <v>6440000</v>
      </c>
      <c r="AR55" s="346"/>
      <c r="AS55" s="348"/>
      <c r="AT55" s="266"/>
      <c r="AU55" s="142"/>
      <c r="AV55" s="143"/>
      <c r="AW55" s="142"/>
      <c r="AX55" s="143">
        <v>1</v>
      </c>
      <c r="AY55" s="142"/>
      <c r="AZ55" s="143">
        <v>1</v>
      </c>
      <c r="BA55" s="142"/>
      <c r="BB55" s="143">
        <v>1</v>
      </c>
      <c r="BC55" s="334"/>
      <c r="BD55" s="143">
        <v>1</v>
      </c>
      <c r="BE55" s="143"/>
      <c r="BF55" s="143"/>
      <c r="BG55" s="197">
        <v>508421</v>
      </c>
      <c r="BH55" s="143"/>
      <c r="BI55" s="143"/>
      <c r="BJ55" s="143"/>
      <c r="BK55" s="143"/>
      <c r="BL55" s="143"/>
      <c r="BM55" s="143"/>
      <c r="BN55" s="143">
        <v>1</v>
      </c>
      <c r="BO55" s="150">
        <f t="shared" si="6"/>
        <v>6948421</v>
      </c>
      <c r="BP55" s="184"/>
      <c r="BQ55" s="184"/>
      <c r="BR55" s="184"/>
      <c r="BS55" s="184"/>
      <c r="BT55" s="145"/>
      <c r="BU55" s="145"/>
      <c r="BV55" s="145"/>
      <c r="BW55" s="145"/>
      <c r="BX55" s="145"/>
      <c r="BY55" s="145"/>
      <c r="BZ55" s="145"/>
      <c r="CA55" s="145"/>
    </row>
    <row r="56" spans="1:79">
      <c r="A56" s="142" t="s">
        <v>279</v>
      </c>
      <c r="B56" s="142">
        <v>1</v>
      </c>
      <c r="C56" s="197">
        <v>6440000</v>
      </c>
      <c r="D56" s="142"/>
      <c r="E56" s="197"/>
      <c r="F56" s="142"/>
      <c r="G56" s="197"/>
      <c r="H56" s="142"/>
      <c r="I56" s="197"/>
      <c r="J56" s="142"/>
      <c r="K56" s="197"/>
      <c r="L56" s="142"/>
      <c r="M56" s="197"/>
      <c r="N56" s="142"/>
      <c r="O56" s="197"/>
      <c r="P56" s="142"/>
      <c r="Q56" s="197"/>
      <c r="R56" s="142"/>
      <c r="S56" s="197"/>
      <c r="T56" s="142"/>
      <c r="U56" s="197"/>
      <c r="V56" s="142"/>
      <c r="W56" s="197">
        <v>508421</v>
      </c>
      <c r="X56" s="142"/>
      <c r="Y56" s="197"/>
      <c r="Z56" s="142">
        <v>1</v>
      </c>
      <c r="AA56" s="150">
        <f t="shared" si="5"/>
        <v>6948421</v>
      </c>
      <c r="AB56" s="145"/>
      <c r="AC56" s="145"/>
      <c r="AD56" s="145"/>
      <c r="AE56" s="145"/>
      <c r="AF56" s="145"/>
      <c r="AG56" s="145"/>
      <c r="AH56" s="145"/>
      <c r="AI56" s="145"/>
      <c r="AJ56" s="145"/>
      <c r="AK56" s="145"/>
      <c r="AL56" s="145"/>
      <c r="AM56" s="145"/>
      <c r="AO56" s="142" t="s">
        <v>279</v>
      </c>
      <c r="AP56" s="142">
        <v>1</v>
      </c>
      <c r="AQ56" s="347">
        <v>6440000</v>
      </c>
      <c r="AR56" s="346"/>
      <c r="AS56" s="348"/>
      <c r="AT56" s="266">
        <v>1</v>
      </c>
      <c r="AU56" s="197"/>
      <c r="AV56" s="143">
        <v>1</v>
      </c>
      <c r="AW56" s="142"/>
      <c r="AX56" s="143">
        <v>1</v>
      </c>
      <c r="AY56" s="142"/>
      <c r="AZ56" s="143">
        <v>1</v>
      </c>
      <c r="BA56" s="142"/>
      <c r="BB56" s="143"/>
      <c r="BC56" s="334"/>
      <c r="BD56" s="143">
        <v>1</v>
      </c>
      <c r="BE56" s="143"/>
      <c r="BF56" s="143">
        <v>1</v>
      </c>
      <c r="BG56" s="197">
        <v>508421</v>
      </c>
      <c r="BH56" s="143">
        <v>1</v>
      </c>
      <c r="BI56" s="143"/>
      <c r="BJ56" s="143"/>
      <c r="BK56" s="143"/>
      <c r="BL56" s="143"/>
      <c r="BM56" s="143"/>
      <c r="BN56" s="143">
        <v>1</v>
      </c>
      <c r="BO56" s="150">
        <f t="shared" si="6"/>
        <v>6948421</v>
      </c>
      <c r="BP56" s="184"/>
      <c r="BQ56" s="184"/>
      <c r="BR56" s="184"/>
      <c r="BS56" s="184"/>
      <c r="BT56" s="145"/>
      <c r="BU56" s="145"/>
      <c r="BV56" s="145"/>
      <c r="BW56" s="145"/>
      <c r="BX56" s="145"/>
      <c r="BY56" s="145"/>
      <c r="BZ56" s="145"/>
      <c r="CA56" s="145"/>
    </row>
    <row r="57" spans="1:79">
      <c r="A57" s="142" t="s">
        <v>280</v>
      </c>
      <c r="B57" s="142">
        <v>1</v>
      </c>
      <c r="C57" s="197">
        <v>6440000</v>
      </c>
      <c r="D57" s="142"/>
      <c r="E57" s="197"/>
      <c r="F57" s="142"/>
      <c r="G57" s="197"/>
      <c r="H57" s="142"/>
      <c r="I57" s="197"/>
      <c r="J57" s="142"/>
      <c r="K57" s="197"/>
      <c r="L57" s="142"/>
      <c r="M57" s="197"/>
      <c r="N57" s="142"/>
      <c r="O57" s="197"/>
      <c r="P57" s="142"/>
      <c r="Q57" s="197"/>
      <c r="R57" s="142"/>
      <c r="S57" s="197"/>
      <c r="T57" s="142"/>
      <c r="U57" s="197"/>
      <c r="V57" s="142"/>
      <c r="W57" s="197">
        <v>508421</v>
      </c>
      <c r="X57" s="142"/>
      <c r="Y57" s="197"/>
      <c r="Z57" s="142">
        <v>1</v>
      </c>
      <c r="AA57" s="150">
        <f t="shared" si="5"/>
        <v>6948421</v>
      </c>
      <c r="AB57" s="145"/>
      <c r="AC57" s="145"/>
      <c r="AD57" s="145"/>
      <c r="AE57" s="145"/>
      <c r="AF57" s="145"/>
      <c r="AG57" s="145"/>
      <c r="AH57" s="145"/>
      <c r="AI57" s="145"/>
      <c r="AJ57" s="145"/>
      <c r="AK57" s="145"/>
      <c r="AL57" s="145"/>
      <c r="AM57" s="145"/>
      <c r="AO57" s="142" t="s">
        <v>280</v>
      </c>
      <c r="AP57" s="142">
        <v>1</v>
      </c>
      <c r="AQ57" s="347">
        <v>6440000</v>
      </c>
      <c r="AR57" s="346"/>
      <c r="AS57" s="348"/>
      <c r="AT57" s="266">
        <v>1</v>
      </c>
      <c r="AU57" s="197"/>
      <c r="AV57" s="143"/>
      <c r="AW57" s="142"/>
      <c r="AX57" s="143"/>
      <c r="AY57" s="142"/>
      <c r="AZ57" s="143">
        <v>1</v>
      </c>
      <c r="BA57" s="142"/>
      <c r="BB57" s="143">
        <v>1</v>
      </c>
      <c r="BC57" s="334"/>
      <c r="BD57" s="143">
        <v>1</v>
      </c>
      <c r="BE57" s="143"/>
      <c r="BF57" s="143">
        <v>1</v>
      </c>
      <c r="BG57" s="197">
        <v>508421</v>
      </c>
      <c r="BH57" s="143">
        <v>1</v>
      </c>
      <c r="BI57" s="143"/>
      <c r="BJ57" s="143"/>
      <c r="BK57" s="143"/>
      <c r="BL57" s="143"/>
      <c r="BM57" s="143"/>
      <c r="BN57" s="143">
        <v>1</v>
      </c>
      <c r="BO57" s="150">
        <f t="shared" si="6"/>
        <v>6948421</v>
      </c>
      <c r="BP57" s="184"/>
      <c r="BQ57" s="184"/>
      <c r="BR57" s="184"/>
      <c r="BS57" s="184"/>
      <c r="BT57" s="145"/>
      <c r="BU57" s="145"/>
      <c r="BV57" s="145"/>
      <c r="BW57" s="145"/>
      <c r="BX57" s="145"/>
      <c r="BY57" s="145"/>
      <c r="BZ57" s="145"/>
      <c r="CA57" s="145"/>
    </row>
    <row r="58" spans="1:79">
      <c r="A58" s="142" t="s">
        <v>281</v>
      </c>
      <c r="B58" s="142">
        <v>1</v>
      </c>
      <c r="C58" s="197">
        <v>6440000</v>
      </c>
      <c r="D58" s="142"/>
      <c r="E58" s="197"/>
      <c r="F58" s="142"/>
      <c r="G58" s="197"/>
      <c r="H58" s="142"/>
      <c r="I58" s="197"/>
      <c r="J58" s="142"/>
      <c r="K58" s="197"/>
      <c r="L58" s="142"/>
      <c r="M58" s="197"/>
      <c r="N58" s="142"/>
      <c r="O58" s="197"/>
      <c r="P58" s="142"/>
      <c r="Q58" s="197"/>
      <c r="R58" s="142"/>
      <c r="S58" s="197"/>
      <c r="T58" s="142"/>
      <c r="U58" s="197"/>
      <c r="V58" s="142"/>
      <c r="W58" s="197">
        <v>508421</v>
      </c>
      <c r="X58" s="142"/>
      <c r="Y58" s="197"/>
      <c r="Z58" s="142">
        <v>1</v>
      </c>
      <c r="AA58" s="150">
        <f t="shared" si="5"/>
        <v>6948421</v>
      </c>
      <c r="AB58" s="145"/>
      <c r="AC58" s="145"/>
      <c r="AD58" s="145"/>
      <c r="AE58" s="145"/>
      <c r="AF58" s="145"/>
      <c r="AG58" s="145"/>
      <c r="AH58" s="145"/>
      <c r="AI58" s="145"/>
      <c r="AJ58" s="145"/>
      <c r="AK58" s="145"/>
      <c r="AL58" s="145"/>
      <c r="AM58" s="145"/>
      <c r="AO58" s="142" t="s">
        <v>281</v>
      </c>
      <c r="AP58" s="142">
        <v>1</v>
      </c>
      <c r="AQ58" s="347">
        <v>6440000</v>
      </c>
      <c r="AR58" s="346"/>
      <c r="AS58" s="348"/>
      <c r="AT58" s="266"/>
      <c r="AU58" s="142"/>
      <c r="AV58" s="143"/>
      <c r="AW58" s="142"/>
      <c r="AX58" s="143"/>
      <c r="AY58" s="142"/>
      <c r="AZ58" s="143">
        <v>1</v>
      </c>
      <c r="BA58" s="142"/>
      <c r="BB58" s="143"/>
      <c r="BC58" s="334"/>
      <c r="BD58" s="143">
        <v>1</v>
      </c>
      <c r="BE58" s="143"/>
      <c r="BF58" s="143">
        <v>1</v>
      </c>
      <c r="BG58" s="197">
        <v>508421</v>
      </c>
      <c r="BH58" s="143"/>
      <c r="BI58" s="143"/>
      <c r="BJ58" s="143"/>
      <c r="BK58" s="143"/>
      <c r="BL58" s="143"/>
      <c r="BM58" s="143"/>
      <c r="BN58" s="143">
        <v>1</v>
      </c>
      <c r="BO58" s="150">
        <f t="shared" si="6"/>
        <v>6948421</v>
      </c>
      <c r="BP58" s="184"/>
      <c r="BQ58" s="184"/>
      <c r="BR58" s="184"/>
      <c r="BS58" s="184"/>
      <c r="BT58" s="145"/>
      <c r="BU58" s="145"/>
      <c r="BV58" s="145"/>
      <c r="BW58" s="145"/>
      <c r="BX58" s="145"/>
      <c r="BY58" s="145"/>
      <c r="BZ58" s="145"/>
      <c r="CA58" s="145"/>
    </row>
    <row r="59" spans="1:79">
      <c r="A59" s="142" t="s">
        <v>282</v>
      </c>
      <c r="B59" s="142">
        <v>1</v>
      </c>
      <c r="C59" s="197">
        <v>6440000</v>
      </c>
      <c r="D59" s="142"/>
      <c r="E59" s="197"/>
      <c r="F59" s="142"/>
      <c r="G59" s="197"/>
      <c r="H59" s="142"/>
      <c r="I59" s="197"/>
      <c r="J59" s="142"/>
      <c r="K59" s="197"/>
      <c r="L59" s="142"/>
      <c r="M59" s="197"/>
      <c r="N59" s="142"/>
      <c r="O59" s="197"/>
      <c r="P59" s="142"/>
      <c r="Q59" s="197"/>
      <c r="R59" s="142"/>
      <c r="S59" s="197"/>
      <c r="T59" s="142"/>
      <c r="U59" s="197"/>
      <c r="V59" s="142"/>
      <c r="W59" s="197">
        <v>508421</v>
      </c>
      <c r="X59" s="142"/>
      <c r="Y59" s="197"/>
      <c r="Z59" s="142">
        <v>1</v>
      </c>
      <c r="AA59" s="150">
        <f t="shared" si="5"/>
        <v>6948421</v>
      </c>
      <c r="AB59" s="145"/>
      <c r="AC59" s="145"/>
      <c r="AD59" s="145"/>
      <c r="AE59" s="145"/>
      <c r="AF59" s="145"/>
      <c r="AG59" s="145"/>
      <c r="AH59" s="145"/>
      <c r="AI59" s="145"/>
      <c r="AJ59" s="145"/>
      <c r="AK59" s="145"/>
      <c r="AL59" s="145"/>
      <c r="AM59" s="145"/>
      <c r="AO59" s="142" t="s">
        <v>282</v>
      </c>
      <c r="AP59" s="142">
        <v>1</v>
      </c>
      <c r="AQ59" s="347">
        <v>6440000</v>
      </c>
      <c r="AR59" s="346"/>
      <c r="AS59" s="348"/>
      <c r="AT59" s="266">
        <v>1</v>
      </c>
      <c r="AU59" s="197"/>
      <c r="AV59" s="143"/>
      <c r="AW59" s="142"/>
      <c r="AX59" s="143"/>
      <c r="AY59" s="142"/>
      <c r="AZ59" s="143">
        <v>1</v>
      </c>
      <c r="BA59" s="142"/>
      <c r="BB59" s="143"/>
      <c r="BC59" s="334"/>
      <c r="BD59" s="143"/>
      <c r="BE59" s="143"/>
      <c r="BF59" s="143"/>
      <c r="BG59" s="197">
        <v>508421</v>
      </c>
      <c r="BH59" s="143"/>
      <c r="BI59" s="143"/>
      <c r="BJ59" s="143"/>
      <c r="BK59" s="143"/>
      <c r="BL59" s="143"/>
      <c r="BM59" s="143"/>
      <c r="BN59" s="143">
        <v>1</v>
      </c>
      <c r="BO59" s="150">
        <f t="shared" si="6"/>
        <v>6948421</v>
      </c>
      <c r="BP59" s="184"/>
      <c r="BQ59" s="184"/>
      <c r="BR59" s="184"/>
      <c r="BS59" s="184"/>
      <c r="BT59" s="145"/>
      <c r="BU59" s="145"/>
      <c r="BV59" s="145"/>
      <c r="BW59" s="145"/>
      <c r="BX59" s="145"/>
      <c r="BY59" s="145"/>
      <c r="BZ59" s="145"/>
      <c r="CA59" s="145"/>
    </row>
    <row r="60" spans="1:79">
      <c r="A60" s="142" t="s">
        <v>283</v>
      </c>
      <c r="B60" s="142">
        <v>1</v>
      </c>
      <c r="C60" s="197">
        <v>6440000</v>
      </c>
      <c r="D60" s="142"/>
      <c r="E60" s="197"/>
      <c r="F60" s="142"/>
      <c r="G60" s="197"/>
      <c r="H60" s="142"/>
      <c r="I60" s="197"/>
      <c r="J60" s="142"/>
      <c r="K60" s="197"/>
      <c r="L60" s="142"/>
      <c r="M60" s="197"/>
      <c r="N60" s="142"/>
      <c r="O60" s="197"/>
      <c r="P60" s="142"/>
      <c r="Q60" s="197"/>
      <c r="R60" s="142"/>
      <c r="S60" s="197"/>
      <c r="T60" s="142"/>
      <c r="U60" s="197"/>
      <c r="V60" s="142"/>
      <c r="W60" s="197">
        <v>508421</v>
      </c>
      <c r="X60" s="142"/>
      <c r="Y60" s="197"/>
      <c r="Z60" s="142">
        <v>1</v>
      </c>
      <c r="AA60" s="150">
        <f t="shared" si="5"/>
        <v>6948421</v>
      </c>
      <c r="AB60" s="145"/>
      <c r="AC60" s="145"/>
      <c r="AD60" s="145"/>
      <c r="AE60" s="145"/>
      <c r="AF60" s="145"/>
      <c r="AG60" s="145"/>
      <c r="AH60" s="145"/>
      <c r="AI60" s="145"/>
      <c r="AJ60" s="145"/>
      <c r="AK60" s="145"/>
      <c r="AL60" s="145"/>
      <c r="AM60" s="145"/>
      <c r="AO60" s="142" t="s">
        <v>283</v>
      </c>
      <c r="AP60" s="142">
        <v>1</v>
      </c>
      <c r="AQ60" s="347">
        <v>6440000</v>
      </c>
      <c r="AR60" s="346"/>
      <c r="AS60" s="348"/>
      <c r="AT60" s="266">
        <v>1</v>
      </c>
      <c r="AU60" s="197"/>
      <c r="AV60" s="143">
        <v>1</v>
      </c>
      <c r="AW60" s="142"/>
      <c r="AX60" s="143">
        <v>1</v>
      </c>
      <c r="AY60" s="142"/>
      <c r="AZ60" s="143">
        <v>1</v>
      </c>
      <c r="BA60" s="142"/>
      <c r="BB60" s="143"/>
      <c r="BC60" s="334"/>
      <c r="BD60" s="143"/>
      <c r="BE60" s="143"/>
      <c r="BF60" s="143">
        <v>1</v>
      </c>
      <c r="BG60" s="197">
        <v>508421</v>
      </c>
      <c r="BH60" s="143"/>
      <c r="BI60" s="143"/>
      <c r="BJ60" s="143"/>
      <c r="BK60" s="143"/>
      <c r="BL60" s="143"/>
      <c r="BM60" s="143"/>
      <c r="BN60" s="143">
        <v>1</v>
      </c>
      <c r="BO60" s="150">
        <f t="shared" si="6"/>
        <v>6948421</v>
      </c>
      <c r="BP60" s="184"/>
      <c r="BQ60" s="184"/>
      <c r="BR60" s="184"/>
      <c r="BS60" s="184"/>
      <c r="BT60" s="145"/>
      <c r="BU60" s="145"/>
      <c r="BV60" s="145"/>
      <c r="BW60" s="145"/>
      <c r="BX60" s="145"/>
      <c r="BY60" s="145"/>
      <c r="BZ60" s="145"/>
      <c r="CA60" s="145"/>
    </row>
    <row r="61" spans="1:79" ht="15.75" thickBot="1">
      <c r="A61" s="142" t="s">
        <v>284</v>
      </c>
      <c r="B61" s="142">
        <v>0</v>
      </c>
      <c r="C61" s="197"/>
      <c r="D61" s="142"/>
      <c r="E61" s="171"/>
      <c r="F61" s="142"/>
      <c r="G61" s="197"/>
      <c r="H61" s="142"/>
      <c r="I61" s="197"/>
      <c r="J61" s="142"/>
      <c r="K61" s="197"/>
      <c r="L61" s="142"/>
      <c r="M61" s="197"/>
      <c r="N61" s="142"/>
      <c r="O61" s="197"/>
      <c r="P61" s="142"/>
      <c r="Q61" s="197"/>
      <c r="R61" s="142"/>
      <c r="S61" s="197"/>
      <c r="T61" s="142"/>
      <c r="U61" s="197"/>
      <c r="V61" s="142"/>
      <c r="W61" s="197"/>
      <c r="X61" s="142"/>
      <c r="Y61" s="197"/>
      <c r="Z61" s="142">
        <v>0</v>
      </c>
      <c r="AA61" s="150">
        <f t="shared" si="5"/>
        <v>0</v>
      </c>
      <c r="AB61" s="145"/>
      <c r="AC61" s="145"/>
      <c r="AD61" s="145"/>
      <c r="AE61" s="145"/>
      <c r="AF61" s="145"/>
      <c r="AG61" s="145"/>
      <c r="AH61" s="145"/>
      <c r="AI61" s="145"/>
      <c r="AJ61" s="145"/>
      <c r="AK61" s="145"/>
      <c r="AL61" s="145"/>
      <c r="AM61" s="145"/>
      <c r="AO61" s="270" t="s">
        <v>294</v>
      </c>
      <c r="AP61" s="142">
        <v>0</v>
      </c>
      <c r="AQ61" s="347"/>
      <c r="AR61" s="346"/>
      <c r="AS61" s="348"/>
      <c r="AT61" s="266"/>
      <c r="AU61" s="142"/>
      <c r="AV61" s="143"/>
      <c r="AW61" s="142"/>
      <c r="AX61" s="143"/>
      <c r="AY61" s="142"/>
      <c r="AZ61" s="143"/>
      <c r="BA61" s="270"/>
      <c r="BB61" s="143"/>
      <c r="BC61" s="335"/>
      <c r="BD61" s="143"/>
      <c r="BE61" s="143"/>
      <c r="BF61" s="143"/>
      <c r="BG61" s="197"/>
      <c r="BH61" s="143"/>
      <c r="BI61" s="143"/>
      <c r="BJ61" s="143"/>
      <c r="BK61" s="143"/>
      <c r="BL61" s="143"/>
      <c r="BM61" s="143"/>
      <c r="BN61" s="143"/>
      <c r="BO61" s="150">
        <f t="shared" si="6"/>
        <v>0</v>
      </c>
      <c r="BP61" s="184"/>
      <c r="BQ61" s="184"/>
      <c r="BR61" s="184"/>
      <c r="BS61" s="184"/>
      <c r="BT61" s="145"/>
      <c r="BU61" s="145"/>
      <c r="BV61" s="145"/>
      <c r="BW61" s="145"/>
      <c r="BX61" s="145"/>
      <c r="BY61" s="145"/>
      <c r="BZ61" s="145"/>
      <c r="CA61" s="145"/>
    </row>
    <row r="62" spans="1:79">
      <c r="A62" s="142" t="s">
        <v>285</v>
      </c>
      <c r="B62" s="142">
        <v>1</v>
      </c>
      <c r="C62" s="197">
        <v>6440000</v>
      </c>
      <c r="D62" s="142"/>
      <c r="E62" s="197"/>
      <c r="F62" s="142"/>
      <c r="G62" s="197"/>
      <c r="H62" s="142"/>
      <c r="I62" s="197"/>
      <c r="J62" s="142"/>
      <c r="K62" s="197"/>
      <c r="L62" s="142"/>
      <c r="M62" s="197"/>
      <c r="N62" s="142"/>
      <c r="O62" s="197"/>
      <c r="P62" s="142"/>
      <c r="Q62" s="197"/>
      <c r="R62" s="142"/>
      <c r="S62" s="197"/>
      <c r="T62" s="142"/>
      <c r="U62" s="197"/>
      <c r="V62" s="142"/>
      <c r="W62" s="197">
        <v>508421</v>
      </c>
      <c r="X62" s="142"/>
      <c r="Y62" s="197"/>
      <c r="Z62" s="142">
        <v>1</v>
      </c>
      <c r="AA62" s="150">
        <f t="shared" si="5"/>
        <v>6948421</v>
      </c>
      <c r="AB62" s="145"/>
      <c r="AC62" s="145"/>
      <c r="AD62" s="260"/>
      <c r="AE62" s="145"/>
      <c r="AF62" s="145"/>
      <c r="AG62" s="145"/>
      <c r="AH62" s="145"/>
      <c r="AI62" s="145"/>
      <c r="AJ62" s="145"/>
      <c r="AK62" s="145"/>
      <c r="AL62" s="145"/>
      <c r="AM62" s="145"/>
      <c r="AO62" s="142" t="s">
        <v>285</v>
      </c>
      <c r="AP62" s="142">
        <v>1</v>
      </c>
      <c r="AQ62" s="347">
        <v>6440000</v>
      </c>
      <c r="AR62" s="346"/>
      <c r="AS62" s="348"/>
      <c r="AT62" s="266">
        <v>1</v>
      </c>
      <c r="AU62" s="197"/>
      <c r="AV62" s="143">
        <v>1</v>
      </c>
      <c r="AW62" s="142"/>
      <c r="AX62" s="143">
        <v>1</v>
      </c>
      <c r="AY62" s="142"/>
      <c r="AZ62" s="143">
        <v>1</v>
      </c>
      <c r="BA62" s="142"/>
      <c r="BB62" s="143">
        <v>1</v>
      </c>
      <c r="BC62" s="334"/>
      <c r="BD62" s="143">
        <v>1</v>
      </c>
      <c r="BE62" s="143"/>
      <c r="BF62" s="143">
        <v>1</v>
      </c>
      <c r="BG62" s="197">
        <v>508421</v>
      </c>
      <c r="BH62" s="143">
        <v>1</v>
      </c>
      <c r="BI62" s="143"/>
      <c r="BJ62" s="143"/>
      <c r="BK62" s="143"/>
      <c r="BL62" s="143"/>
      <c r="BM62" s="143"/>
      <c r="BN62" s="143">
        <v>1</v>
      </c>
      <c r="BO62" s="150">
        <f t="shared" si="6"/>
        <v>6948421</v>
      </c>
      <c r="BP62" s="184"/>
      <c r="BQ62" s="184"/>
      <c r="BR62" s="184"/>
      <c r="BS62" s="184"/>
      <c r="BT62" s="145"/>
      <c r="BU62" s="145"/>
      <c r="BV62" s="145"/>
      <c r="BW62" s="145"/>
      <c r="BX62" s="145"/>
      <c r="BY62" s="145"/>
      <c r="BZ62" s="145"/>
      <c r="CA62" s="145"/>
    </row>
    <row r="63" spans="1:79">
      <c r="A63" s="142" t="s">
        <v>286</v>
      </c>
      <c r="B63" s="142">
        <v>1</v>
      </c>
      <c r="C63" s="197">
        <v>6440000</v>
      </c>
      <c r="D63" s="142"/>
      <c r="E63" s="197"/>
      <c r="F63" s="142"/>
      <c r="G63" s="197"/>
      <c r="H63" s="142"/>
      <c r="I63" s="197"/>
      <c r="J63" s="142"/>
      <c r="K63" s="197"/>
      <c r="L63" s="142"/>
      <c r="M63" s="197"/>
      <c r="N63" s="142"/>
      <c r="O63" s="197"/>
      <c r="P63" s="142"/>
      <c r="Q63" s="197"/>
      <c r="R63" s="142"/>
      <c r="S63" s="197"/>
      <c r="T63" s="142"/>
      <c r="U63" s="197"/>
      <c r="V63" s="142"/>
      <c r="W63" s="197">
        <v>508421</v>
      </c>
      <c r="X63" s="142"/>
      <c r="Y63" s="197"/>
      <c r="Z63" s="142">
        <v>1</v>
      </c>
      <c r="AA63" s="150">
        <f t="shared" si="5"/>
        <v>6948421</v>
      </c>
      <c r="AB63" s="145"/>
      <c r="AC63" s="145"/>
      <c r="AD63" s="145"/>
      <c r="AE63" s="145"/>
      <c r="AF63" s="145"/>
      <c r="AG63" s="145"/>
      <c r="AH63" s="145"/>
      <c r="AI63" s="145"/>
      <c r="AJ63" s="145"/>
      <c r="AK63" s="145"/>
      <c r="AL63" s="145"/>
      <c r="AM63" s="145"/>
      <c r="AO63" s="142" t="s">
        <v>295</v>
      </c>
      <c r="AP63" s="142">
        <v>1</v>
      </c>
      <c r="AQ63" s="347">
        <v>6440000</v>
      </c>
      <c r="AR63" s="346"/>
      <c r="AS63" s="348"/>
      <c r="AT63" s="266"/>
      <c r="AU63" s="142"/>
      <c r="AV63" s="143">
        <v>1</v>
      </c>
      <c r="AW63" s="142"/>
      <c r="AX63" s="143">
        <v>1</v>
      </c>
      <c r="AY63" s="142"/>
      <c r="AZ63" s="143">
        <v>1</v>
      </c>
      <c r="BA63" s="142"/>
      <c r="BB63" s="143"/>
      <c r="BC63" s="334"/>
      <c r="BD63" s="143">
        <v>1</v>
      </c>
      <c r="BE63" s="143"/>
      <c r="BF63" s="143">
        <v>1</v>
      </c>
      <c r="BG63" s="197">
        <v>508421</v>
      </c>
      <c r="BH63" s="143">
        <v>1</v>
      </c>
      <c r="BI63" s="143"/>
      <c r="BJ63" s="143"/>
      <c r="BK63" s="143"/>
      <c r="BL63" s="143"/>
      <c r="BM63" s="143"/>
      <c r="BN63" s="143">
        <v>1</v>
      </c>
      <c r="BO63" s="150">
        <f t="shared" si="6"/>
        <v>6948421</v>
      </c>
      <c r="BP63" s="184"/>
      <c r="BQ63" s="184"/>
      <c r="BR63" s="184"/>
      <c r="BS63" s="184"/>
      <c r="BT63" s="145"/>
      <c r="BU63" s="145"/>
      <c r="BV63" s="145"/>
      <c r="BW63" s="145"/>
      <c r="BX63" s="145"/>
      <c r="BY63" s="145"/>
      <c r="BZ63" s="145"/>
      <c r="CA63" s="145"/>
    </row>
    <row r="64" spans="1:79">
      <c r="A64" s="142" t="s">
        <v>287</v>
      </c>
      <c r="B64" s="142">
        <v>1</v>
      </c>
      <c r="C64" s="197">
        <v>6440000</v>
      </c>
      <c r="D64" s="142"/>
      <c r="E64" s="197"/>
      <c r="F64" s="142"/>
      <c r="G64" s="197"/>
      <c r="H64" s="142"/>
      <c r="I64" s="197"/>
      <c r="J64" s="142"/>
      <c r="K64" s="197"/>
      <c r="L64" s="142"/>
      <c r="M64" s="197"/>
      <c r="N64" s="142"/>
      <c r="O64" s="197"/>
      <c r="P64" s="142"/>
      <c r="Q64" s="197"/>
      <c r="R64" s="142"/>
      <c r="S64" s="197"/>
      <c r="T64" s="142"/>
      <c r="U64" s="197"/>
      <c r="V64" s="142"/>
      <c r="W64" s="197">
        <v>508421</v>
      </c>
      <c r="X64" s="142"/>
      <c r="Y64" s="197"/>
      <c r="Z64" s="142">
        <v>1</v>
      </c>
      <c r="AA64" s="150">
        <f t="shared" si="5"/>
        <v>6948421</v>
      </c>
      <c r="AB64" s="145"/>
      <c r="AC64" s="145"/>
      <c r="AD64" s="145"/>
      <c r="AE64" s="145"/>
      <c r="AF64" s="145"/>
      <c r="AG64" s="145"/>
      <c r="AH64" s="145"/>
      <c r="AI64" s="145"/>
      <c r="AJ64" s="145"/>
      <c r="AK64" s="145"/>
      <c r="AL64" s="145"/>
      <c r="AM64" s="145"/>
      <c r="AO64" s="142" t="s">
        <v>287</v>
      </c>
      <c r="AP64" s="142">
        <v>1</v>
      </c>
      <c r="AQ64" s="347">
        <v>6440000</v>
      </c>
      <c r="AR64" s="346"/>
      <c r="AS64" s="348"/>
      <c r="AT64" s="266"/>
      <c r="AU64" s="142"/>
      <c r="AV64" s="143">
        <v>1</v>
      </c>
      <c r="AW64" s="142"/>
      <c r="AX64" s="143"/>
      <c r="AY64" s="142"/>
      <c r="AZ64" s="143">
        <v>1</v>
      </c>
      <c r="BA64" s="142"/>
      <c r="BB64" s="143"/>
      <c r="BC64" s="334"/>
      <c r="BD64" s="143"/>
      <c r="BE64" s="143"/>
      <c r="BF64" s="143">
        <v>1</v>
      </c>
      <c r="BG64" s="197">
        <v>508421</v>
      </c>
      <c r="BH64" s="143">
        <v>1</v>
      </c>
      <c r="BI64" s="143"/>
      <c r="BJ64" s="143"/>
      <c r="BK64" s="143"/>
      <c r="BL64" s="143"/>
      <c r="BM64" s="143"/>
      <c r="BN64" s="143">
        <v>1</v>
      </c>
      <c r="BO64" s="150">
        <f t="shared" si="6"/>
        <v>6948421</v>
      </c>
      <c r="BP64" s="184"/>
      <c r="BQ64" s="184"/>
      <c r="BR64" s="184"/>
      <c r="BS64" s="184"/>
      <c r="BT64" s="145"/>
      <c r="BU64" s="145"/>
      <c r="BV64" s="145"/>
      <c r="BW64" s="145"/>
      <c r="BX64" s="145"/>
      <c r="BY64" s="145"/>
      <c r="BZ64" s="145"/>
      <c r="CA64" s="145"/>
    </row>
    <row r="65" spans="1:79">
      <c r="A65" s="142" t="s">
        <v>288</v>
      </c>
      <c r="B65" s="142">
        <v>1</v>
      </c>
      <c r="C65" s="197">
        <v>6440000</v>
      </c>
      <c r="D65" s="142"/>
      <c r="E65" s="197"/>
      <c r="F65" s="142"/>
      <c r="G65" s="197"/>
      <c r="H65" s="142"/>
      <c r="I65" s="197"/>
      <c r="J65" s="142"/>
      <c r="K65" s="197"/>
      <c r="L65" s="142"/>
      <c r="M65" s="197"/>
      <c r="N65" s="142"/>
      <c r="O65" s="197"/>
      <c r="P65" s="142"/>
      <c r="Q65" s="197"/>
      <c r="R65" s="142"/>
      <c r="S65" s="197"/>
      <c r="T65" s="142"/>
      <c r="U65" s="197"/>
      <c r="V65" s="142"/>
      <c r="W65" s="197">
        <v>508421</v>
      </c>
      <c r="X65" s="142"/>
      <c r="Y65" s="197"/>
      <c r="Z65" s="142">
        <v>1</v>
      </c>
      <c r="AA65" s="150">
        <f t="shared" si="5"/>
        <v>6948421</v>
      </c>
      <c r="AB65" s="145"/>
      <c r="AC65" s="145"/>
      <c r="AD65" s="145"/>
      <c r="AE65" s="145"/>
      <c r="AF65" s="145"/>
      <c r="AG65" s="145"/>
      <c r="AH65" s="145"/>
      <c r="AI65" s="145"/>
      <c r="AJ65" s="145"/>
      <c r="AK65" s="145"/>
      <c r="AL65" s="145"/>
      <c r="AM65" s="145"/>
      <c r="AO65" s="142" t="s">
        <v>288</v>
      </c>
      <c r="AP65" s="142">
        <v>1</v>
      </c>
      <c r="AQ65" s="347">
        <v>6440000</v>
      </c>
      <c r="AR65" s="346"/>
      <c r="AS65" s="348"/>
      <c r="AT65" s="266">
        <v>1</v>
      </c>
      <c r="AU65" s="197"/>
      <c r="AV65" s="143">
        <v>1</v>
      </c>
      <c r="AW65" s="142"/>
      <c r="AX65" s="143"/>
      <c r="AY65" s="142"/>
      <c r="AZ65" s="143">
        <v>1</v>
      </c>
      <c r="BA65" s="142"/>
      <c r="BB65" s="143"/>
      <c r="BC65" s="334"/>
      <c r="BD65" s="143">
        <v>1</v>
      </c>
      <c r="BE65" s="143"/>
      <c r="BF65" s="143"/>
      <c r="BG65" s="197">
        <v>508421</v>
      </c>
      <c r="BH65" s="143"/>
      <c r="BI65" s="143"/>
      <c r="BJ65" s="143"/>
      <c r="BK65" s="143"/>
      <c r="BL65" s="143"/>
      <c r="BM65" s="143"/>
      <c r="BN65" s="143">
        <v>1</v>
      </c>
      <c r="BO65" s="150">
        <f t="shared" si="6"/>
        <v>6948421</v>
      </c>
      <c r="BP65" s="184"/>
      <c r="BQ65" s="184"/>
      <c r="BR65" s="184"/>
      <c r="BS65" s="184"/>
      <c r="BT65" s="145"/>
      <c r="BU65" s="145"/>
      <c r="BV65" s="145"/>
      <c r="BW65" s="145"/>
      <c r="BX65" s="145"/>
      <c r="BY65" s="145"/>
      <c r="BZ65" s="145"/>
      <c r="CA65" s="145"/>
    </row>
    <row r="66" spans="1:79" ht="28.5" customHeight="1">
      <c r="A66" s="142" t="s">
        <v>289</v>
      </c>
      <c r="B66" s="142">
        <v>1</v>
      </c>
      <c r="C66" s="197">
        <v>6440000</v>
      </c>
      <c r="D66" s="142"/>
      <c r="E66" s="197"/>
      <c r="F66" s="142"/>
      <c r="G66" s="197"/>
      <c r="H66" s="142"/>
      <c r="I66" s="197"/>
      <c r="J66" s="142"/>
      <c r="K66" s="197"/>
      <c r="L66" s="142"/>
      <c r="M66" s="197"/>
      <c r="N66" s="142"/>
      <c r="O66" s="197"/>
      <c r="P66" s="142"/>
      <c r="Q66" s="197"/>
      <c r="R66" s="142"/>
      <c r="S66" s="197"/>
      <c r="T66" s="142"/>
      <c r="U66" s="197"/>
      <c r="V66" s="142"/>
      <c r="W66" s="197">
        <v>508421</v>
      </c>
      <c r="X66" s="142"/>
      <c r="Y66" s="197"/>
      <c r="Z66" s="142">
        <v>1</v>
      </c>
      <c r="AA66" s="150">
        <f t="shared" si="5"/>
        <v>6948421</v>
      </c>
      <c r="AB66" s="145"/>
      <c r="AC66" s="145"/>
      <c r="AD66" s="145"/>
      <c r="AE66" s="145"/>
      <c r="AF66" s="145"/>
      <c r="AG66" s="145"/>
      <c r="AH66" s="145"/>
      <c r="AI66" s="145"/>
      <c r="AJ66" s="145"/>
      <c r="AK66" s="145"/>
      <c r="AL66" s="145"/>
      <c r="AM66" s="145"/>
      <c r="AO66" s="142" t="s">
        <v>289</v>
      </c>
      <c r="AP66" s="142">
        <v>1</v>
      </c>
      <c r="AQ66" s="347">
        <v>6440000</v>
      </c>
      <c r="AR66" s="346"/>
      <c r="AS66" s="348"/>
      <c r="AT66" s="266">
        <v>1</v>
      </c>
      <c r="AU66" s="197"/>
      <c r="AV66" s="143">
        <v>1</v>
      </c>
      <c r="AW66" s="142"/>
      <c r="AX66" s="143">
        <v>1</v>
      </c>
      <c r="AY66" s="142"/>
      <c r="AZ66" s="143">
        <v>1</v>
      </c>
      <c r="BA66" s="142"/>
      <c r="BB66" s="143"/>
      <c r="BC66" s="334"/>
      <c r="BD66" s="143"/>
      <c r="BE66" s="143"/>
      <c r="BF66" s="143"/>
      <c r="BG66" s="197">
        <v>508421</v>
      </c>
      <c r="BH66" s="143"/>
      <c r="BI66" s="143"/>
      <c r="BJ66" s="143"/>
      <c r="BK66" s="143"/>
      <c r="BL66" s="143"/>
      <c r="BM66" s="143"/>
      <c r="BN66" s="143">
        <v>1</v>
      </c>
      <c r="BO66" s="150">
        <f t="shared" si="6"/>
        <v>6948421</v>
      </c>
      <c r="BP66" s="184"/>
      <c r="BQ66" s="184"/>
      <c r="BR66" s="184"/>
      <c r="BS66" s="184"/>
      <c r="BT66" s="145"/>
      <c r="BU66" s="145"/>
      <c r="BV66" s="145"/>
      <c r="BW66" s="145"/>
      <c r="BX66" s="145"/>
      <c r="BY66" s="145"/>
      <c r="BZ66" s="145"/>
      <c r="CA66" s="145"/>
    </row>
    <row r="67" spans="1:79">
      <c r="A67" s="142" t="s">
        <v>290</v>
      </c>
      <c r="B67" s="142">
        <v>1</v>
      </c>
      <c r="C67" s="197">
        <v>6440000</v>
      </c>
      <c r="D67" s="142"/>
      <c r="E67" s="197"/>
      <c r="F67" s="142"/>
      <c r="G67" s="197"/>
      <c r="H67" s="142"/>
      <c r="I67" s="197"/>
      <c r="J67" s="142"/>
      <c r="K67" s="197"/>
      <c r="L67" s="142"/>
      <c r="M67" s="197"/>
      <c r="N67" s="142"/>
      <c r="O67" s="197"/>
      <c r="P67" s="142"/>
      <c r="Q67" s="197"/>
      <c r="R67" s="142"/>
      <c r="S67" s="197"/>
      <c r="T67" s="142"/>
      <c r="U67" s="197"/>
      <c r="V67" s="142"/>
      <c r="W67" s="197">
        <v>508422</v>
      </c>
      <c r="X67" s="142"/>
      <c r="Y67" s="197"/>
      <c r="Z67" s="142">
        <v>1</v>
      </c>
      <c r="AA67" s="150">
        <f t="shared" si="5"/>
        <v>6948422</v>
      </c>
      <c r="AB67" s="145"/>
      <c r="AC67" s="145"/>
      <c r="AD67" s="145"/>
      <c r="AE67" s="145"/>
      <c r="AF67" s="145"/>
      <c r="AG67" s="145"/>
      <c r="AH67" s="145"/>
      <c r="AI67" s="145"/>
      <c r="AJ67" s="145"/>
      <c r="AK67" s="145"/>
      <c r="AL67" s="145"/>
      <c r="AM67" s="145"/>
      <c r="AO67" s="142" t="s">
        <v>290</v>
      </c>
      <c r="AP67" s="142">
        <v>1</v>
      </c>
      <c r="AQ67" s="347">
        <v>6440000</v>
      </c>
      <c r="AR67" s="346"/>
      <c r="AS67" s="348"/>
      <c r="AT67" s="266"/>
      <c r="AU67" s="142"/>
      <c r="AV67" s="143">
        <v>1</v>
      </c>
      <c r="AW67" s="142"/>
      <c r="AX67" s="143"/>
      <c r="AY67" s="142"/>
      <c r="AZ67" s="143">
        <v>1</v>
      </c>
      <c r="BA67" s="142"/>
      <c r="BB67" s="143">
        <v>1</v>
      </c>
      <c r="BC67" s="334"/>
      <c r="BD67" s="143">
        <v>1</v>
      </c>
      <c r="BE67" s="143"/>
      <c r="BF67" s="143">
        <v>1</v>
      </c>
      <c r="BG67" s="197">
        <v>508422</v>
      </c>
      <c r="BH67" s="143">
        <v>1</v>
      </c>
      <c r="BI67" s="143"/>
      <c r="BJ67" s="143"/>
      <c r="BK67" s="143"/>
      <c r="BL67" s="143"/>
      <c r="BM67" s="143"/>
      <c r="BN67" s="143">
        <v>1</v>
      </c>
      <c r="BO67" s="150">
        <f t="shared" si="6"/>
        <v>6948422</v>
      </c>
      <c r="BP67" s="184"/>
      <c r="BQ67" s="184"/>
      <c r="BR67" s="184"/>
      <c r="BS67" s="184"/>
      <c r="BT67" s="145"/>
      <c r="BU67" s="145"/>
      <c r="BV67" s="145"/>
      <c r="BW67" s="145"/>
      <c r="BX67" s="145"/>
      <c r="BY67" s="145"/>
      <c r="BZ67" s="145"/>
      <c r="CA67" s="145"/>
    </row>
    <row r="68" spans="1:79" ht="15" customHeight="1">
      <c r="A68" s="147" t="s">
        <v>291</v>
      </c>
      <c r="B68" s="144">
        <f t="shared" ref="B68:AM68" si="7">SUM(B47:B67)</f>
        <v>19</v>
      </c>
      <c r="C68" s="150">
        <f t="shared" si="7"/>
        <v>122360000</v>
      </c>
      <c r="D68" s="144">
        <f t="shared" si="7"/>
        <v>0</v>
      </c>
      <c r="E68" s="150">
        <f t="shared" si="7"/>
        <v>0</v>
      </c>
      <c r="F68" s="144">
        <f t="shared" si="7"/>
        <v>0</v>
      </c>
      <c r="G68" s="150">
        <f t="shared" si="7"/>
        <v>0</v>
      </c>
      <c r="H68" s="144">
        <f t="shared" si="7"/>
        <v>0</v>
      </c>
      <c r="I68" s="150">
        <f t="shared" si="7"/>
        <v>0</v>
      </c>
      <c r="J68" s="144">
        <f t="shared" si="7"/>
        <v>0</v>
      </c>
      <c r="K68" s="150">
        <f t="shared" si="7"/>
        <v>0</v>
      </c>
      <c r="L68" s="144">
        <f t="shared" si="7"/>
        <v>0</v>
      </c>
      <c r="M68" s="150">
        <f t="shared" si="7"/>
        <v>0</v>
      </c>
      <c r="N68" s="144">
        <f t="shared" si="7"/>
        <v>0</v>
      </c>
      <c r="O68" s="150">
        <f t="shared" si="7"/>
        <v>0</v>
      </c>
      <c r="P68" s="144">
        <f t="shared" si="7"/>
        <v>0</v>
      </c>
      <c r="Q68" s="150">
        <f t="shared" si="7"/>
        <v>0</v>
      </c>
      <c r="R68" s="144">
        <f t="shared" si="7"/>
        <v>0</v>
      </c>
      <c r="S68" s="150">
        <f t="shared" si="7"/>
        <v>0</v>
      </c>
      <c r="T68" s="144">
        <f t="shared" si="7"/>
        <v>0</v>
      </c>
      <c r="U68" s="150">
        <f t="shared" si="7"/>
        <v>0</v>
      </c>
      <c r="V68" s="144">
        <f t="shared" si="7"/>
        <v>0</v>
      </c>
      <c r="W68" s="150">
        <f t="shared" si="7"/>
        <v>9660000</v>
      </c>
      <c r="X68" s="144">
        <f t="shared" si="7"/>
        <v>0</v>
      </c>
      <c r="Y68" s="150">
        <f t="shared" si="7"/>
        <v>0</v>
      </c>
      <c r="Z68" s="144">
        <f t="shared" si="7"/>
        <v>19</v>
      </c>
      <c r="AA68" s="150">
        <f t="shared" si="7"/>
        <v>132020000</v>
      </c>
      <c r="AB68" s="144">
        <f t="shared" si="7"/>
        <v>0</v>
      </c>
      <c r="AC68" s="144">
        <f t="shared" si="7"/>
        <v>0</v>
      </c>
      <c r="AD68" s="144">
        <f t="shared" si="7"/>
        <v>0</v>
      </c>
      <c r="AE68" s="144">
        <f t="shared" si="7"/>
        <v>0</v>
      </c>
      <c r="AF68" s="144">
        <f t="shared" si="7"/>
        <v>0</v>
      </c>
      <c r="AG68" s="144">
        <f t="shared" si="7"/>
        <v>0</v>
      </c>
      <c r="AH68" s="144">
        <f t="shared" si="7"/>
        <v>0</v>
      </c>
      <c r="AI68" s="144">
        <f t="shared" si="7"/>
        <v>0</v>
      </c>
      <c r="AJ68" s="144">
        <f t="shared" si="7"/>
        <v>0</v>
      </c>
      <c r="AK68" s="144">
        <f t="shared" si="7"/>
        <v>0</v>
      </c>
      <c r="AL68" s="144">
        <f t="shared" si="7"/>
        <v>0</v>
      </c>
      <c r="AM68" s="144">
        <f t="shared" si="7"/>
        <v>0</v>
      </c>
      <c r="AO68" s="147" t="s">
        <v>291</v>
      </c>
      <c r="AP68" s="144">
        <f t="shared" ref="AP68:BB68" si="8">SUM(AP47:AP67)</f>
        <v>19</v>
      </c>
      <c r="AQ68" s="150">
        <f t="shared" si="8"/>
        <v>122360000</v>
      </c>
      <c r="AR68" s="350">
        <f t="shared" si="8"/>
        <v>1</v>
      </c>
      <c r="AS68" s="150">
        <f t="shared" si="8"/>
        <v>0</v>
      </c>
      <c r="AT68" s="144">
        <f t="shared" si="8"/>
        <v>11</v>
      </c>
      <c r="AU68" s="150">
        <f t="shared" si="8"/>
        <v>0</v>
      </c>
      <c r="AV68" s="144">
        <f t="shared" si="8"/>
        <v>11</v>
      </c>
      <c r="AW68" s="144">
        <f t="shared" si="8"/>
        <v>0</v>
      </c>
      <c r="AX68" s="144">
        <f t="shared" si="8"/>
        <v>9</v>
      </c>
      <c r="AY68" s="144">
        <f t="shared" si="8"/>
        <v>0</v>
      </c>
      <c r="AZ68" s="144">
        <f t="shared" si="8"/>
        <v>16</v>
      </c>
      <c r="BA68" s="144">
        <f t="shared" si="8"/>
        <v>0</v>
      </c>
      <c r="BB68" s="144">
        <f t="shared" si="8"/>
        <v>9</v>
      </c>
      <c r="BC68" s="144">
        <f>SUM(BC47:BC67)</f>
        <v>0</v>
      </c>
      <c r="BD68" s="144">
        <f>SUM(BD47:BD67)</f>
        <v>14</v>
      </c>
      <c r="BE68" s="144">
        <f t="shared" ref="BE68:CA68" si="9">SUM(BE47:BE67)</f>
        <v>0</v>
      </c>
      <c r="BF68" s="144">
        <f t="shared" si="9"/>
        <v>12</v>
      </c>
      <c r="BG68" s="150">
        <f t="shared" si="9"/>
        <v>9660000</v>
      </c>
      <c r="BH68" s="144">
        <f t="shared" si="9"/>
        <v>9</v>
      </c>
      <c r="BI68" s="144">
        <f t="shared" si="9"/>
        <v>0</v>
      </c>
      <c r="BJ68" s="144">
        <f t="shared" si="9"/>
        <v>0</v>
      </c>
      <c r="BK68" s="144">
        <f t="shared" si="9"/>
        <v>0</v>
      </c>
      <c r="BL68" s="144">
        <f t="shared" si="9"/>
        <v>0</v>
      </c>
      <c r="BM68" s="144">
        <f t="shared" si="9"/>
        <v>0</v>
      </c>
      <c r="BN68" s="144">
        <f>SUM(BN47:BN67)</f>
        <v>19</v>
      </c>
      <c r="BO68" s="151">
        <f t="shared" si="9"/>
        <v>132020000</v>
      </c>
      <c r="BP68" s="144">
        <f t="shared" si="9"/>
        <v>0</v>
      </c>
      <c r="BQ68" s="144">
        <f t="shared" si="9"/>
        <v>0</v>
      </c>
      <c r="BR68" s="144">
        <f t="shared" si="9"/>
        <v>0</v>
      </c>
      <c r="BS68" s="144">
        <f t="shared" si="9"/>
        <v>0</v>
      </c>
      <c r="BT68" s="144">
        <f t="shared" si="9"/>
        <v>0</v>
      </c>
      <c r="BU68" s="144">
        <f t="shared" si="9"/>
        <v>0</v>
      </c>
      <c r="BV68" s="144">
        <f>SUM(BV47:BV67)</f>
        <v>0</v>
      </c>
      <c r="BW68" s="144">
        <f t="shared" si="9"/>
        <v>0</v>
      </c>
      <c r="BX68" s="144">
        <f t="shared" si="9"/>
        <v>0</v>
      </c>
      <c r="BY68" s="144">
        <f t="shared" si="9"/>
        <v>0</v>
      </c>
      <c r="BZ68" s="144">
        <f t="shared" si="9"/>
        <v>0</v>
      </c>
      <c r="CA68" s="144">
        <f t="shared" si="9"/>
        <v>0</v>
      </c>
    </row>
    <row r="70" spans="1:79" ht="28.5">
      <c r="A70" s="148" t="s">
        <v>250</v>
      </c>
      <c r="B70" s="778"/>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8"/>
      <c r="AY70" s="778"/>
      <c r="AZ70" s="778"/>
      <c r="BA70" s="778"/>
      <c r="BB70" s="778"/>
      <c r="BC70" s="778"/>
      <c r="BD70" s="778"/>
      <c r="BE70" s="778"/>
      <c r="BF70" s="778"/>
      <c r="BG70" s="778"/>
      <c r="BH70" s="778"/>
      <c r="BI70" s="778"/>
      <c r="BJ70" s="778"/>
      <c r="BK70" s="778"/>
      <c r="BL70" s="778"/>
      <c r="BM70" s="778"/>
      <c r="BN70" s="778"/>
      <c r="BO70" s="778"/>
      <c r="BP70" s="778"/>
      <c r="BQ70" s="778"/>
      <c r="BR70" s="778"/>
      <c r="BS70" s="778"/>
      <c r="BT70" s="778"/>
      <c r="BU70" s="778"/>
      <c r="BV70" s="778"/>
      <c r="BW70" s="778"/>
      <c r="BX70" s="778"/>
      <c r="BY70" s="778"/>
      <c r="BZ70" s="778"/>
      <c r="CA70" s="778"/>
    </row>
    <row r="71" spans="1:79" ht="28.5">
      <c r="A71" s="149" t="s">
        <v>251</v>
      </c>
      <c r="B71" s="779" t="s">
        <v>116</v>
      </c>
      <c r="C71" s="780"/>
      <c r="D71" s="780"/>
      <c r="E71" s="780"/>
      <c r="F71" s="780"/>
      <c r="G71" s="780"/>
      <c r="H71" s="780"/>
      <c r="I71" s="780"/>
      <c r="J71" s="780"/>
      <c r="K71" s="780"/>
      <c r="L71" s="780"/>
      <c r="M71" s="780"/>
      <c r="N71" s="780"/>
      <c r="O71" s="780"/>
      <c r="P71" s="780"/>
      <c r="Q71" s="780"/>
      <c r="R71" s="780"/>
      <c r="S71" s="780"/>
      <c r="T71" s="780"/>
      <c r="U71" s="780"/>
      <c r="V71" s="780"/>
      <c r="W71" s="780"/>
      <c r="X71" s="780"/>
      <c r="Y71" s="780"/>
      <c r="Z71" s="780"/>
      <c r="AA71" s="780"/>
      <c r="AB71" s="780"/>
      <c r="AC71" s="780"/>
      <c r="AD71" s="780"/>
      <c r="AE71" s="780"/>
      <c r="AF71" s="780"/>
      <c r="AG71" s="780"/>
      <c r="AH71" s="780"/>
      <c r="AI71" s="780"/>
      <c r="AJ71" s="780"/>
      <c r="AK71" s="780"/>
      <c r="AL71" s="780"/>
      <c r="AM71" s="780"/>
      <c r="AN71" s="780"/>
      <c r="AO71" s="780"/>
      <c r="AP71" s="780"/>
      <c r="AQ71" s="780"/>
      <c r="AR71" s="780"/>
      <c r="AS71" s="780"/>
      <c r="AT71" s="780"/>
      <c r="AU71" s="780"/>
      <c r="AV71" s="780"/>
      <c r="AW71" s="780"/>
      <c r="AX71" s="780"/>
      <c r="AY71" s="780"/>
      <c r="AZ71" s="780"/>
      <c r="BA71" s="780"/>
      <c r="BB71" s="780"/>
      <c r="BC71" s="780"/>
      <c r="BD71" s="780"/>
      <c r="BE71" s="780"/>
      <c r="BF71" s="780"/>
      <c r="BG71" s="780"/>
      <c r="BH71" s="780"/>
      <c r="BI71" s="780"/>
      <c r="BJ71" s="780"/>
      <c r="BK71" s="780"/>
      <c r="BL71" s="780"/>
      <c r="BM71" s="780"/>
      <c r="BN71" s="780"/>
      <c r="BO71" s="780"/>
      <c r="BP71" s="780"/>
      <c r="BQ71" s="780"/>
      <c r="BR71" s="780"/>
      <c r="BS71" s="780"/>
      <c r="BT71" s="780"/>
      <c r="BU71" s="780"/>
      <c r="BV71" s="780"/>
      <c r="BW71" s="780"/>
      <c r="BX71" s="780"/>
      <c r="BY71" s="780"/>
      <c r="BZ71" s="780"/>
      <c r="CA71" s="781"/>
    </row>
    <row r="72" spans="1:79">
      <c r="A72" s="139"/>
      <c r="B72" s="139"/>
      <c r="C72" s="139"/>
      <c r="D72" s="139"/>
      <c r="E72" s="139"/>
      <c r="F72" s="139"/>
      <c r="G72" s="139"/>
      <c r="H72" s="139"/>
      <c r="I72" s="139"/>
      <c r="J72" s="139"/>
      <c r="K72" s="139"/>
      <c r="L72" s="139"/>
      <c r="M72" s="139"/>
      <c r="N72" s="139"/>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O72" s="139"/>
      <c r="AP72" s="140"/>
      <c r="AQ72" s="140"/>
      <c r="AR72" s="140"/>
      <c r="AS72" s="140"/>
      <c r="AT72" s="140"/>
      <c r="AU72" s="140"/>
      <c r="AV72" s="140"/>
      <c r="AW72" s="140"/>
      <c r="AX72" s="140"/>
      <c r="AY72" s="140"/>
      <c r="AZ72" s="140"/>
      <c r="BA72" s="140"/>
    </row>
    <row r="73" spans="1:79">
      <c r="A73" s="782" t="s">
        <v>252</v>
      </c>
      <c r="B73" s="775" t="s">
        <v>30</v>
      </c>
      <c r="C73" s="776"/>
      <c r="D73" s="775" t="s">
        <v>31</v>
      </c>
      <c r="E73" s="776"/>
      <c r="F73" s="775" t="s">
        <v>32</v>
      </c>
      <c r="G73" s="776"/>
      <c r="H73" s="775" t="s">
        <v>33</v>
      </c>
      <c r="I73" s="776"/>
      <c r="J73" s="775" t="s">
        <v>34</v>
      </c>
      <c r="K73" s="776"/>
      <c r="L73" s="775" t="s">
        <v>35</v>
      </c>
      <c r="M73" s="776"/>
      <c r="N73" s="775" t="s">
        <v>36</v>
      </c>
      <c r="O73" s="776"/>
      <c r="P73" s="775" t="s">
        <v>37</v>
      </c>
      <c r="Q73" s="776"/>
      <c r="R73" s="775" t="s">
        <v>38</v>
      </c>
      <c r="S73" s="776"/>
      <c r="T73" s="775" t="s">
        <v>8</v>
      </c>
      <c r="U73" s="776"/>
      <c r="V73" s="775" t="s">
        <v>39</v>
      </c>
      <c r="W73" s="776"/>
      <c r="X73" s="775" t="s">
        <v>40</v>
      </c>
      <c r="Y73" s="776"/>
      <c r="Z73" s="775" t="s">
        <v>253</v>
      </c>
      <c r="AA73" s="776"/>
      <c r="AB73" s="775" t="s">
        <v>254</v>
      </c>
      <c r="AC73" s="777"/>
      <c r="AD73" s="777"/>
      <c r="AE73" s="777"/>
      <c r="AF73" s="777"/>
      <c r="AG73" s="776"/>
      <c r="AH73" s="775" t="s">
        <v>255</v>
      </c>
      <c r="AI73" s="777"/>
      <c r="AJ73" s="777"/>
      <c r="AK73" s="777"/>
      <c r="AL73" s="777"/>
      <c r="AM73" s="776"/>
      <c r="AO73" s="782" t="s">
        <v>252</v>
      </c>
      <c r="AP73" s="775" t="s">
        <v>30</v>
      </c>
      <c r="AQ73" s="776"/>
      <c r="AR73" s="775" t="s">
        <v>31</v>
      </c>
      <c r="AS73" s="776"/>
      <c r="AT73" s="775" t="s">
        <v>32</v>
      </c>
      <c r="AU73" s="776"/>
      <c r="AV73" s="775" t="s">
        <v>33</v>
      </c>
      <c r="AW73" s="776"/>
      <c r="AX73" s="775" t="s">
        <v>34</v>
      </c>
      <c r="AY73" s="776"/>
      <c r="AZ73" s="775" t="s">
        <v>35</v>
      </c>
      <c r="BA73" s="776"/>
      <c r="BB73" s="775" t="s">
        <v>36</v>
      </c>
      <c r="BC73" s="776"/>
      <c r="BD73" s="775" t="s">
        <v>37</v>
      </c>
      <c r="BE73" s="776"/>
      <c r="BF73" s="775" t="s">
        <v>38</v>
      </c>
      <c r="BG73" s="776"/>
      <c r="BH73" s="775" t="s">
        <v>8</v>
      </c>
      <c r="BI73" s="776"/>
      <c r="BJ73" s="775" t="s">
        <v>39</v>
      </c>
      <c r="BK73" s="776"/>
      <c r="BL73" s="775" t="s">
        <v>40</v>
      </c>
      <c r="BM73" s="776"/>
      <c r="BN73" s="775" t="s">
        <v>253</v>
      </c>
      <c r="BO73" s="776"/>
      <c r="BP73" s="775" t="s">
        <v>254</v>
      </c>
      <c r="BQ73" s="777"/>
      <c r="BR73" s="777"/>
      <c r="BS73" s="777"/>
      <c r="BT73" s="777"/>
      <c r="BU73" s="776"/>
      <c r="BV73" s="775" t="s">
        <v>255</v>
      </c>
      <c r="BW73" s="777"/>
      <c r="BX73" s="777"/>
      <c r="BY73" s="777"/>
      <c r="BZ73" s="777"/>
      <c r="CA73" s="776"/>
    </row>
    <row r="74" spans="1:79" ht="42.75">
      <c r="A74" s="783"/>
      <c r="B74" s="208" t="s">
        <v>256</v>
      </c>
      <c r="C74" s="208" t="s">
        <v>257</v>
      </c>
      <c r="D74" s="208" t="s">
        <v>256</v>
      </c>
      <c r="E74" s="208" t="s">
        <v>257</v>
      </c>
      <c r="F74" s="208" t="s">
        <v>256</v>
      </c>
      <c r="G74" s="208" t="s">
        <v>257</v>
      </c>
      <c r="H74" s="208" t="s">
        <v>256</v>
      </c>
      <c r="I74" s="208" t="s">
        <v>257</v>
      </c>
      <c r="J74" s="208" t="s">
        <v>256</v>
      </c>
      <c r="K74" s="208" t="s">
        <v>257</v>
      </c>
      <c r="L74" s="208" t="s">
        <v>256</v>
      </c>
      <c r="M74" s="208" t="s">
        <v>257</v>
      </c>
      <c r="N74" s="208" t="s">
        <v>256</v>
      </c>
      <c r="O74" s="208" t="s">
        <v>257</v>
      </c>
      <c r="P74" s="208" t="s">
        <v>256</v>
      </c>
      <c r="Q74" s="208" t="s">
        <v>257</v>
      </c>
      <c r="R74" s="208" t="s">
        <v>256</v>
      </c>
      <c r="S74" s="208" t="s">
        <v>257</v>
      </c>
      <c r="T74" s="208" t="s">
        <v>256</v>
      </c>
      <c r="U74" s="208" t="s">
        <v>257</v>
      </c>
      <c r="V74" s="208" t="s">
        <v>256</v>
      </c>
      <c r="W74" s="208" t="s">
        <v>257</v>
      </c>
      <c r="X74" s="208" t="s">
        <v>256</v>
      </c>
      <c r="Y74" s="208" t="s">
        <v>257</v>
      </c>
      <c r="Z74" s="208" t="s">
        <v>256</v>
      </c>
      <c r="AA74" s="208" t="s">
        <v>257</v>
      </c>
      <c r="AB74" s="182" t="s">
        <v>258</v>
      </c>
      <c r="AC74" s="182" t="s">
        <v>259</v>
      </c>
      <c r="AD74" s="182" t="s">
        <v>260</v>
      </c>
      <c r="AE74" s="182" t="s">
        <v>261</v>
      </c>
      <c r="AF74" s="183" t="s">
        <v>262</v>
      </c>
      <c r="AG74" s="182" t="s">
        <v>263</v>
      </c>
      <c r="AH74" s="208" t="s">
        <v>264</v>
      </c>
      <c r="AI74" s="141" t="s">
        <v>265</v>
      </c>
      <c r="AJ74" s="208" t="s">
        <v>266</v>
      </c>
      <c r="AK74" s="208" t="s">
        <v>267</v>
      </c>
      <c r="AL74" s="208" t="s">
        <v>268</v>
      </c>
      <c r="AM74" s="208" t="s">
        <v>269</v>
      </c>
      <c r="AO74" s="783"/>
      <c r="AP74" s="208" t="s">
        <v>256</v>
      </c>
      <c r="AQ74" s="208" t="s">
        <v>257</v>
      </c>
      <c r="AR74" s="208" t="s">
        <v>256</v>
      </c>
      <c r="AS74" s="208" t="s">
        <v>257</v>
      </c>
      <c r="AT74" s="208" t="s">
        <v>256</v>
      </c>
      <c r="AU74" s="208" t="s">
        <v>257</v>
      </c>
      <c r="AV74" s="208" t="s">
        <v>256</v>
      </c>
      <c r="AW74" s="208" t="s">
        <v>257</v>
      </c>
      <c r="AX74" s="208" t="s">
        <v>256</v>
      </c>
      <c r="AY74" s="208" t="s">
        <v>257</v>
      </c>
      <c r="AZ74" s="208" t="s">
        <v>256</v>
      </c>
      <c r="BA74" s="208" t="s">
        <v>257</v>
      </c>
      <c r="BB74" s="208" t="s">
        <v>256</v>
      </c>
      <c r="BC74" s="208" t="s">
        <v>257</v>
      </c>
      <c r="BD74" s="208" t="s">
        <v>256</v>
      </c>
      <c r="BE74" s="208" t="s">
        <v>257</v>
      </c>
      <c r="BF74" s="208" t="s">
        <v>256</v>
      </c>
      <c r="BG74" s="208" t="s">
        <v>257</v>
      </c>
      <c r="BH74" s="208" t="s">
        <v>256</v>
      </c>
      <c r="BI74" s="208" t="s">
        <v>257</v>
      </c>
      <c r="BJ74" s="208" t="s">
        <v>256</v>
      </c>
      <c r="BK74" s="208" t="s">
        <v>257</v>
      </c>
      <c r="BL74" s="208" t="s">
        <v>256</v>
      </c>
      <c r="BM74" s="208" t="s">
        <v>257</v>
      </c>
      <c r="BN74" s="208" t="s">
        <v>256</v>
      </c>
      <c r="BO74" s="208" t="s">
        <v>257</v>
      </c>
      <c r="BP74" s="182" t="s">
        <v>258</v>
      </c>
      <c r="BQ74" s="182" t="s">
        <v>259</v>
      </c>
      <c r="BR74" s="182" t="s">
        <v>260</v>
      </c>
      <c r="BS74" s="182" t="s">
        <v>261</v>
      </c>
      <c r="BT74" s="183" t="s">
        <v>262</v>
      </c>
      <c r="BU74" s="182" t="s">
        <v>263</v>
      </c>
      <c r="BV74" s="180" t="s">
        <v>264</v>
      </c>
      <c r="BW74" s="181" t="s">
        <v>265</v>
      </c>
      <c r="BX74" s="180" t="s">
        <v>266</v>
      </c>
      <c r="BY74" s="180" t="s">
        <v>267</v>
      </c>
      <c r="BZ74" s="180" t="s">
        <v>268</v>
      </c>
      <c r="CA74" s="180" t="s">
        <v>269</v>
      </c>
    </row>
    <row r="75" spans="1:79">
      <c r="A75" s="142" t="s">
        <v>270</v>
      </c>
      <c r="B75" s="142"/>
      <c r="C75" s="142"/>
      <c r="D75" s="142"/>
      <c r="E75" s="142"/>
      <c r="F75" s="142"/>
      <c r="G75" s="142"/>
      <c r="H75" s="142"/>
      <c r="I75" s="142"/>
      <c r="J75" s="142"/>
      <c r="K75" s="142"/>
      <c r="L75" s="142"/>
      <c r="M75" s="142"/>
      <c r="N75" s="142"/>
      <c r="O75" s="143"/>
      <c r="P75" s="143"/>
      <c r="Q75" s="143"/>
      <c r="R75" s="143"/>
      <c r="S75" s="143"/>
      <c r="T75" s="143"/>
      <c r="U75" s="143"/>
      <c r="V75" s="143"/>
      <c r="W75" s="143"/>
      <c r="X75" s="143"/>
      <c r="Y75" s="143"/>
      <c r="Z75" s="185">
        <f>B75+D75+F75+H75+J75+L75+N75+P75+R75+T75+V75+X75</f>
        <v>0</v>
      </c>
      <c r="AA75" s="150">
        <f>C75+E75+G75+I75+K75+M75+O75+Q75+S75+U75+W75+Y75</f>
        <v>0</v>
      </c>
      <c r="AB75" s="184"/>
      <c r="AC75" s="184"/>
      <c r="AD75" s="184"/>
      <c r="AE75" s="184"/>
      <c r="AF75" s="184"/>
      <c r="AG75" s="145"/>
      <c r="AH75" s="145"/>
      <c r="AI75" s="145"/>
      <c r="AJ75" s="145"/>
      <c r="AK75" s="145"/>
      <c r="AL75" s="145"/>
      <c r="AM75" s="146"/>
      <c r="AO75" s="142" t="s">
        <v>270</v>
      </c>
      <c r="AP75" s="142"/>
      <c r="AQ75" s="142"/>
      <c r="AR75" s="142"/>
      <c r="AS75" s="142"/>
      <c r="AT75" s="142"/>
      <c r="AU75" s="259"/>
      <c r="AV75" s="143"/>
      <c r="AW75" s="142"/>
      <c r="AX75" s="143"/>
      <c r="AY75" s="142"/>
      <c r="AZ75" s="142"/>
      <c r="BA75" s="142"/>
      <c r="BB75" s="142"/>
      <c r="BC75" s="143"/>
      <c r="BD75" s="143"/>
      <c r="BE75" s="143"/>
      <c r="BF75" s="143"/>
      <c r="BG75" s="143"/>
      <c r="BH75" s="143"/>
      <c r="BI75" s="143"/>
      <c r="BJ75" s="143"/>
      <c r="BK75" s="143"/>
      <c r="BL75" s="143"/>
      <c r="BM75" s="143"/>
      <c r="BN75" s="142"/>
      <c r="BO75" s="150">
        <f>AQ75+AS75+AU75+AW75+AY75+BA75+BC75+BE75+BG75+BI75+BK75+BM75</f>
        <v>0</v>
      </c>
      <c r="BP75" s="145"/>
      <c r="BQ75" s="145"/>
      <c r="BR75" s="145"/>
      <c r="BS75" s="145"/>
      <c r="BT75" s="145"/>
      <c r="BU75" s="145"/>
      <c r="BV75" s="145"/>
      <c r="BW75" s="145"/>
      <c r="BX75" s="145"/>
      <c r="BY75" s="145"/>
      <c r="BZ75" s="145"/>
      <c r="CA75" s="146"/>
    </row>
    <row r="76" spans="1:79">
      <c r="A76" s="142" t="s">
        <v>271</v>
      </c>
      <c r="B76" s="142">
        <v>3</v>
      </c>
      <c r="C76" s="197">
        <v>9086681.25</v>
      </c>
      <c r="D76" s="142"/>
      <c r="E76" s="197"/>
      <c r="F76" s="142"/>
      <c r="G76" s="197"/>
      <c r="H76" s="142"/>
      <c r="I76" s="197"/>
      <c r="J76" s="142"/>
      <c r="K76" s="197"/>
      <c r="L76" s="142"/>
      <c r="M76" s="197"/>
      <c r="N76" s="142"/>
      <c r="O76" s="197">
        <v>42933</v>
      </c>
      <c r="P76" s="142"/>
      <c r="Q76" s="197">
        <v>1835400</v>
      </c>
      <c r="R76" s="142"/>
      <c r="S76" s="197"/>
      <c r="T76" s="142"/>
      <c r="U76" s="197"/>
      <c r="V76" s="142"/>
      <c r="W76" s="197">
        <v>1378375</v>
      </c>
      <c r="X76" s="142"/>
      <c r="Y76" s="143"/>
      <c r="Z76" s="185">
        <f t="shared" ref="Z76:AA95" si="10">B76+D76+F76+H76+J76+L76+N76+P76+R76+T76+V76+X76</f>
        <v>3</v>
      </c>
      <c r="AA76" s="150">
        <f t="shared" si="10"/>
        <v>12343389.25</v>
      </c>
      <c r="AB76" s="184"/>
      <c r="AC76" s="184"/>
      <c r="AD76" s="184"/>
      <c r="AE76" s="184"/>
      <c r="AF76" s="184"/>
      <c r="AG76" s="145"/>
      <c r="AH76" s="145"/>
      <c r="AI76" s="145"/>
      <c r="AJ76" s="145"/>
      <c r="AK76" s="145"/>
      <c r="AL76" s="145"/>
      <c r="AM76" s="145"/>
      <c r="AO76" s="142" t="s">
        <v>271</v>
      </c>
      <c r="AP76" s="142">
        <v>3</v>
      </c>
      <c r="AQ76" s="197">
        <v>9086681.25</v>
      </c>
      <c r="AR76" s="142">
        <v>2</v>
      </c>
      <c r="AS76" s="197"/>
      <c r="AT76" s="143">
        <v>3</v>
      </c>
      <c r="AU76" s="197"/>
      <c r="AV76" s="143">
        <v>3</v>
      </c>
      <c r="AW76" s="142"/>
      <c r="AX76" s="143">
        <v>3</v>
      </c>
      <c r="AY76" s="142"/>
      <c r="AZ76" s="143">
        <v>3</v>
      </c>
      <c r="BA76" s="142"/>
      <c r="BB76" s="143">
        <v>3</v>
      </c>
      <c r="BC76" s="197">
        <v>1878333.35</v>
      </c>
      <c r="BD76" s="143">
        <v>3</v>
      </c>
      <c r="BE76" s="143"/>
      <c r="BF76" s="143">
        <v>3</v>
      </c>
      <c r="BG76" s="197">
        <v>990642</v>
      </c>
      <c r="BH76" s="143">
        <v>3</v>
      </c>
      <c r="BI76" s="142"/>
      <c r="BJ76" s="143"/>
      <c r="BK76" s="143"/>
      <c r="BL76" s="143"/>
      <c r="BM76" s="143"/>
      <c r="BN76" s="143">
        <v>3</v>
      </c>
      <c r="BO76" s="150">
        <f t="shared" ref="BO76:BO95" si="11">AQ76+AS76+AU76+AW76+AZ76+BA76+BC76+BE76+BG76+BI76+BK76+BM76</f>
        <v>11955659.6</v>
      </c>
      <c r="BP76" s="145"/>
      <c r="BQ76" s="145"/>
      <c r="BR76" s="145"/>
      <c r="BS76" s="145"/>
      <c r="BT76" s="145"/>
      <c r="BU76" s="145"/>
      <c r="BV76" s="145"/>
      <c r="BW76" s="145"/>
      <c r="BX76" s="145"/>
      <c r="BY76" s="145"/>
      <c r="BZ76" s="145"/>
      <c r="CA76" s="145"/>
    </row>
    <row r="77" spans="1:79">
      <c r="A77" s="142" t="s">
        <v>272</v>
      </c>
      <c r="B77" s="142">
        <v>3</v>
      </c>
      <c r="C77" s="197">
        <v>9086681.25</v>
      </c>
      <c r="D77" s="142"/>
      <c r="E77" s="197"/>
      <c r="F77" s="142"/>
      <c r="G77" s="197"/>
      <c r="H77" s="142"/>
      <c r="I77" s="197"/>
      <c r="J77" s="142"/>
      <c r="K77" s="197"/>
      <c r="L77" s="142"/>
      <c r="M77" s="197"/>
      <c r="N77" s="142"/>
      <c r="O77" s="197">
        <v>42933</v>
      </c>
      <c r="P77" s="142"/>
      <c r="Q77" s="197">
        <v>1835400</v>
      </c>
      <c r="R77" s="142"/>
      <c r="S77" s="197"/>
      <c r="T77" s="142"/>
      <c r="U77" s="197"/>
      <c r="V77" s="142"/>
      <c r="W77" s="197">
        <v>1378375</v>
      </c>
      <c r="X77" s="142"/>
      <c r="Y77" s="143"/>
      <c r="Z77" s="185">
        <f t="shared" si="10"/>
        <v>3</v>
      </c>
      <c r="AA77" s="150">
        <f t="shared" si="10"/>
        <v>12343389.25</v>
      </c>
      <c r="AB77" s="184"/>
      <c r="AC77" s="184"/>
      <c r="AD77" s="184"/>
      <c r="AE77" s="184"/>
      <c r="AF77" s="184"/>
      <c r="AG77" s="145"/>
      <c r="AH77" s="145"/>
      <c r="AI77" s="145"/>
      <c r="AJ77" s="145"/>
      <c r="AK77" s="145"/>
      <c r="AL77" s="145"/>
      <c r="AM77" s="145"/>
      <c r="AO77" s="142" t="s">
        <v>272</v>
      </c>
      <c r="AP77" s="142">
        <v>3</v>
      </c>
      <c r="AQ77" s="197">
        <v>9086681.25</v>
      </c>
      <c r="AR77" s="142">
        <v>2</v>
      </c>
      <c r="AS77" s="197"/>
      <c r="AT77" s="143">
        <v>3</v>
      </c>
      <c r="AU77" s="197"/>
      <c r="AV77" s="143">
        <v>3</v>
      </c>
      <c r="AW77" s="142"/>
      <c r="AX77" s="143">
        <v>3</v>
      </c>
      <c r="AY77" s="142"/>
      <c r="AZ77" s="143">
        <v>3</v>
      </c>
      <c r="BA77" s="142"/>
      <c r="BB77" s="143">
        <v>2</v>
      </c>
      <c r="BC77" s="197">
        <v>1878333.35</v>
      </c>
      <c r="BD77" s="143">
        <v>3</v>
      </c>
      <c r="BE77" s="143"/>
      <c r="BF77" s="143">
        <v>3</v>
      </c>
      <c r="BG77" s="197">
        <v>990642</v>
      </c>
      <c r="BH77" s="143">
        <v>3</v>
      </c>
      <c r="BI77" s="142"/>
      <c r="BJ77" s="143"/>
      <c r="BK77" s="143"/>
      <c r="BL77" s="143"/>
      <c r="BM77" s="143"/>
      <c r="BN77" s="143">
        <v>3</v>
      </c>
      <c r="BO77" s="150">
        <f t="shared" si="11"/>
        <v>11955659.6</v>
      </c>
      <c r="BP77" s="145"/>
      <c r="BQ77" s="145"/>
      <c r="BR77" s="145"/>
      <c r="BS77" s="145"/>
      <c r="BT77" s="145"/>
      <c r="BU77" s="145"/>
      <c r="BV77" s="145"/>
      <c r="BW77" s="145"/>
      <c r="BX77" s="145"/>
      <c r="BY77" s="145"/>
      <c r="BZ77" s="145"/>
      <c r="CA77" s="145"/>
    </row>
    <row r="78" spans="1:79">
      <c r="A78" s="142" t="s">
        <v>273</v>
      </c>
      <c r="B78" s="142">
        <v>3</v>
      </c>
      <c r="C78" s="197">
        <v>9086681.25</v>
      </c>
      <c r="D78" s="142"/>
      <c r="E78" s="197"/>
      <c r="F78" s="142"/>
      <c r="G78" s="197"/>
      <c r="H78" s="142"/>
      <c r="I78" s="197"/>
      <c r="J78" s="142"/>
      <c r="K78" s="197"/>
      <c r="L78" s="142"/>
      <c r="M78" s="197"/>
      <c r="N78" s="142"/>
      <c r="O78" s="197">
        <v>42933</v>
      </c>
      <c r="P78" s="142"/>
      <c r="Q78" s="197">
        <v>1835400</v>
      </c>
      <c r="R78" s="142"/>
      <c r="S78" s="197"/>
      <c r="T78" s="142"/>
      <c r="U78" s="197"/>
      <c r="V78" s="142"/>
      <c r="W78" s="197">
        <v>1378375</v>
      </c>
      <c r="X78" s="142"/>
      <c r="Y78" s="143"/>
      <c r="Z78" s="185">
        <f t="shared" si="10"/>
        <v>3</v>
      </c>
      <c r="AA78" s="150">
        <f t="shared" si="10"/>
        <v>12343389.25</v>
      </c>
      <c r="AB78" s="184"/>
      <c r="AC78" s="184"/>
      <c r="AD78" s="184"/>
      <c r="AE78" s="184"/>
      <c r="AF78" s="184"/>
      <c r="AG78" s="145"/>
      <c r="AH78" s="145"/>
      <c r="AI78" s="145"/>
      <c r="AJ78" s="145"/>
      <c r="AK78" s="145"/>
      <c r="AL78" s="145"/>
      <c r="AM78" s="145"/>
      <c r="AO78" s="142" t="s">
        <v>273</v>
      </c>
      <c r="AP78" s="142">
        <v>3</v>
      </c>
      <c r="AQ78" s="197">
        <v>9086681.25</v>
      </c>
      <c r="AR78" s="142">
        <v>2</v>
      </c>
      <c r="AS78" s="197"/>
      <c r="AT78" s="143">
        <v>3</v>
      </c>
      <c r="AU78" s="197"/>
      <c r="AV78" s="143">
        <v>3</v>
      </c>
      <c r="AW78" s="142"/>
      <c r="AX78" s="143">
        <v>3</v>
      </c>
      <c r="AY78" s="142"/>
      <c r="AZ78" s="143">
        <v>3</v>
      </c>
      <c r="BA78" s="142"/>
      <c r="BB78" s="143">
        <v>3</v>
      </c>
      <c r="BC78" s="197">
        <v>1878333.35</v>
      </c>
      <c r="BD78" s="143">
        <v>3</v>
      </c>
      <c r="BE78" s="143"/>
      <c r="BF78" s="143">
        <v>3</v>
      </c>
      <c r="BG78" s="197">
        <v>990642</v>
      </c>
      <c r="BH78" s="143">
        <v>3</v>
      </c>
      <c r="BI78" s="142"/>
      <c r="BJ78" s="143"/>
      <c r="BK78" s="143"/>
      <c r="BL78" s="143"/>
      <c r="BM78" s="143"/>
      <c r="BN78" s="143">
        <v>3</v>
      </c>
      <c r="BO78" s="150">
        <f t="shared" si="11"/>
        <v>11955659.6</v>
      </c>
      <c r="BP78" s="145"/>
      <c r="BQ78" s="145"/>
      <c r="BR78" s="145"/>
      <c r="BS78" s="145"/>
      <c r="BT78" s="145"/>
      <c r="BU78" s="145"/>
      <c r="BV78" s="145"/>
      <c r="BW78" s="145"/>
      <c r="BX78" s="145"/>
      <c r="BY78" s="145"/>
      <c r="BZ78" s="145"/>
      <c r="CA78" s="145"/>
    </row>
    <row r="79" spans="1:79">
      <c r="A79" s="142" t="s">
        <v>274</v>
      </c>
      <c r="B79" s="142">
        <v>3</v>
      </c>
      <c r="C79" s="197">
        <v>9086681.25</v>
      </c>
      <c r="D79" s="142"/>
      <c r="E79" s="197"/>
      <c r="F79" s="142"/>
      <c r="G79" s="197"/>
      <c r="H79" s="142"/>
      <c r="I79" s="197"/>
      <c r="J79" s="142"/>
      <c r="K79" s="197"/>
      <c r="L79" s="142"/>
      <c r="M79" s="197"/>
      <c r="N79" s="142"/>
      <c r="O79" s="197">
        <v>42933</v>
      </c>
      <c r="P79" s="142"/>
      <c r="Q79" s="197">
        <v>1835400</v>
      </c>
      <c r="R79" s="142"/>
      <c r="S79" s="197"/>
      <c r="T79" s="142"/>
      <c r="U79" s="197"/>
      <c r="V79" s="142"/>
      <c r="W79" s="197">
        <v>1378375</v>
      </c>
      <c r="X79" s="142"/>
      <c r="Y79" s="143"/>
      <c r="Z79" s="185">
        <f t="shared" si="10"/>
        <v>3</v>
      </c>
      <c r="AA79" s="150">
        <f t="shared" si="10"/>
        <v>12343389.25</v>
      </c>
      <c r="AB79" s="184"/>
      <c r="AC79" s="184"/>
      <c r="AD79" s="184"/>
      <c r="AE79" s="184"/>
      <c r="AF79" s="184"/>
      <c r="AG79" s="145"/>
      <c r="AH79" s="145"/>
      <c r="AI79" s="145"/>
      <c r="AJ79" s="145"/>
      <c r="AK79" s="145"/>
      <c r="AL79" s="145"/>
      <c r="AM79" s="145"/>
      <c r="AO79" s="142" t="s">
        <v>274</v>
      </c>
      <c r="AP79" s="142">
        <v>3</v>
      </c>
      <c r="AQ79" s="197">
        <v>9086681.25</v>
      </c>
      <c r="AR79" s="142">
        <v>2</v>
      </c>
      <c r="AS79" s="197"/>
      <c r="AT79" s="143">
        <v>3</v>
      </c>
      <c r="AU79" s="197"/>
      <c r="AV79" s="143">
        <v>2</v>
      </c>
      <c r="AW79" s="142"/>
      <c r="AX79" s="143">
        <v>2</v>
      </c>
      <c r="AY79" s="142"/>
      <c r="AZ79" s="143">
        <v>2</v>
      </c>
      <c r="BA79" s="142"/>
      <c r="BB79" s="143">
        <v>2</v>
      </c>
      <c r="BC79" s="197">
        <v>1878333.35</v>
      </c>
      <c r="BD79" s="143">
        <v>3</v>
      </c>
      <c r="BE79" s="143"/>
      <c r="BF79" s="143">
        <v>3</v>
      </c>
      <c r="BG79" s="197">
        <v>990642</v>
      </c>
      <c r="BH79" s="143">
        <v>2</v>
      </c>
      <c r="BI79" s="142"/>
      <c r="BJ79" s="143"/>
      <c r="BK79" s="143"/>
      <c r="BL79" s="143"/>
      <c r="BM79" s="143"/>
      <c r="BN79" s="143">
        <v>3</v>
      </c>
      <c r="BO79" s="150">
        <f t="shared" si="11"/>
        <v>11955658.6</v>
      </c>
      <c r="BP79" s="145"/>
      <c r="BQ79" s="145"/>
      <c r="BR79" s="145"/>
      <c r="BS79" s="145"/>
      <c r="BT79" s="145"/>
      <c r="BU79" s="145"/>
      <c r="BV79" s="145"/>
      <c r="BW79" s="145"/>
      <c r="BX79" s="145"/>
      <c r="BY79" s="145"/>
      <c r="BZ79" s="145"/>
      <c r="CA79" s="145"/>
    </row>
    <row r="80" spans="1:79">
      <c r="A80" s="142" t="s">
        <v>275</v>
      </c>
      <c r="B80" s="142">
        <v>3</v>
      </c>
      <c r="C80" s="197">
        <v>9086681.25</v>
      </c>
      <c r="D80" s="142"/>
      <c r="E80" s="197"/>
      <c r="F80" s="142"/>
      <c r="G80" s="197"/>
      <c r="H80" s="142"/>
      <c r="I80" s="197"/>
      <c r="J80" s="142"/>
      <c r="K80" s="197"/>
      <c r="L80" s="142"/>
      <c r="M80" s="197"/>
      <c r="N80" s="142"/>
      <c r="O80" s="197">
        <v>42933</v>
      </c>
      <c r="P80" s="142"/>
      <c r="Q80" s="197">
        <v>1835400</v>
      </c>
      <c r="R80" s="142"/>
      <c r="S80" s="197"/>
      <c r="T80" s="142"/>
      <c r="U80" s="197"/>
      <c r="V80" s="142"/>
      <c r="W80" s="197">
        <v>1378375</v>
      </c>
      <c r="X80" s="142"/>
      <c r="Y80" s="143"/>
      <c r="Z80" s="185">
        <f t="shared" si="10"/>
        <v>3</v>
      </c>
      <c r="AA80" s="150">
        <f t="shared" si="10"/>
        <v>12343389.25</v>
      </c>
      <c r="AB80" s="184"/>
      <c r="AC80" s="184"/>
      <c r="AD80" s="184"/>
      <c r="AE80" s="184"/>
      <c r="AF80" s="184"/>
      <c r="AG80" s="145"/>
      <c r="AH80" s="145"/>
      <c r="AI80" s="145"/>
      <c r="AJ80" s="145"/>
      <c r="AK80" s="145"/>
      <c r="AL80" s="145"/>
      <c r="AM80" s="145"/>
      <c r="AO80" s="142" t="s">
        <v>275</v>
      </c>
      <c r="AP80" s="142">
        <v>3</v>
      </c>
      <c r="AQ80" s="197">
        <v>9086681.25</v>
      </c>
      <c r="AR80" s="142">
        <v>2</v>
      </c>
      <c r="AS80" s="197"/>
      <c r="AT80" s="143">
        <v>2</v>
      </c>
      <c r="AU80" s="197"/>
      <c r="AV80" s="143">
        <v>2</v>
      </c>
      <c r="AW80" s="142"/>
      <c r="AX80" s="143">
        <v>1</v>
      </c>
      <c r="AY80" s="142"/>
      <c r="AZ80" s="143">
        <v>2</v>
      </c>
      <c r="BA80" s="142"/>
      <c r="BB80" s="143">
        <v>2</v>
      </c>
      <c r="BC80" s="197">
        <v>1878333.35</v>
      </c>
      <c r="BD80" s="143">
        <v>3</v>
      </c>
      <c r="BE80" s="143"/>
      <c r="BF80" s="143">
        <v>3</v>
      </c>
      <c r="BG80" s="197">
        <v>990642</v>
      </c>
      <c r="BH80" s="143">
        <v>3</v>
      </c>
      <c r="BI80" s="142"/>
      <c r="BJ80" s="143"/>
      <c r="BK80" s="143"/>
      <c r="BL80" s="143"/>
      <c r="BM80" s="143"/>
      <c r="BN80" s="143">
        <v>3</v>
      </c>
      <c r="BO80" s="150">
        <f t="shared" si="11"/>
        <v>11955658.6</v>
      </c>
      <c r="BP80" s="145"/>
      <c r="BQ80" s="145"/>
      <c r="BR80" s="145"/>
      <c r="BS80" s="145"/>
      <c r="BT80" s="145"/>
      <c r="BU80" s="145"/>
      <c r="BV80" s="145"/>
      <c r="BW80" s="145"/>
      <c r="BX80" s="145"/>
      <c r="BY80" s="145"/>
      <c r="BZ80" s="145"/>
      <c r="CA80" s="145"/>
    </row>
    <row r="81" spans="1:79">
      <c r="A81" s="142" t="s">
        <v>276</v>
      </c>
      <c r="B81" s="142">
        <v>3</v>
      </c>
      <c r="C81" s="197">
        <v>9086681.25</v>
      </c>
      <c r="D81" s="142"/>
      <c r="E81" s="197"/>
      <c r="F81" s="142"/>
      <c r="G81" s="197"/>
      <c r="H81" s="142"/>
      <c r="I81" s="197"/>
      <c r="J81" s="142"/>
      <c r="K81" s="197"/>
      <c r="L81" s="142"/>
      <c r="M81" s="197"/>
      <c r="N81" s="142"/>
      <c r="O81" s="197">
        <v>42933</v>
      </c>
      <c r="P81" s="142"/>
      <c r="Q81" s="197">
        <v>1835400</v>
      </c>
      <c r="R81" s="142"/>
      <c r="S81" s="197"/>
      <c r="T81" s="142"/>
      <c r="U81" s="197"/>
      <c r="V81" s="142"/>
      <c r="W81" s="197">
        <v>1378375</v>
      </c>
      <c r="X81" s="142"/>
      <c r="Y81" s="143"/>
      <c r="Z81" s="185">
        <f t="shared" si="10"/>
        <v>3</v>
      </c>
      <c r="AA81" s="150">
        <f t="shared" si="10"/>
        <v>12343389.25</v>
      </c>
      <c r="AB81" s="184"/>
      <c r="AC81" s="184"/>
      <c r="AD81" s="184"/>
      <c r="AE81" s="184"/>
      <c r="AF81" s="184"/>
      <c r="AG81" s="145"/>
      <c r="AH81" s="145"/>
      <c r="AI81" s="145"/>
      <c r="AJ81" s="145"/>
      <c r="AK81" s="145"/>
      <c r="AL81" s="145"/>
      <c r="AM81" s="145"/>
      <c r="AO81" s="142" t="s">
        <v>276</v>
      </c>
      <c r="AP81" s="142">
        <v>3</v>
      </c>
      <c r="AQ81" s="197">
        <v>9086681.25</v>
      </c>
      <c r="AR81" s="142">
        <v>3</v>
      </c>
      <c r="AS81" s="197"/>
      <c r="AT81" s="143">
        <v>3</v>
      </c>
      <c r="AU81" s="197"/>
      <c r="AV81" s="143">
        <v>3</v>
      </c>
      <c r="AW81" s="142"/>
      <c r="AX81" s="143">
        <v>3</v>
      </c>
      <c r="AY81" s="142"/>
      <c r="AZ81" s="143">
        <v>3</v>
      </c>
      <c r="BA81" s="142"/>
      <c r="BB81" s="143">
        <v>3</v>
      </c>
      <c r="BC81" s="197">
        <v>1878333.35</v>
      </c>
      <c r="BD81" s="143">
        <v>3</v>
      </c>
      <c r="BE81" s="143"/>
      <c r="BF81" s="143">
        <v>3</v>
      </c>
      <c r="BG81" s="197">
        <v>990642</v>
      </c>
      <c r="BH81" s="143">
        <v>3</v>
      </c>
      <c r="BI81" s="142"/>
      <c r="BJ81" s="143"/>
      <c r="BK81" s="143"/>
      <c r="BL81" s="143"/>
      <c r="BM81" s="143"/>
      <c r="BN81" s="143">
        <v>3</v>
      </c>
      <c r="BO81" s="150">
        <f t="shared" si="11"/>
        <v>11955659.6</v>
      </c>
      <c r="BP81" s="145"/>
      <c r="BQ81" s="145"/>
      <c r="BR81" s="145"/>
      <c r="BS81" s="145"/>
      <c r="BT81" s="145"/>
      <c r="BU81" s="145"/>
      <c r="BV81" s="145"/>
      <c r="BW81" s="145"/>
      <c r="BX81" s="145"/>
      <c r="BY81" s="145"/>
      <c r="BZ81" s="145"/>
      <c r="CA81" s="145"/>
    </row>
    <row r="82" spans="1:79">
      <c r="A82" s="142" t="s">
        <v>277</v>
      </c>
      <c r="B82" s="142">
        <v>3</v>
      </c>
      <c r="C82" s="197">
        <v>9086681.25</v>
      </c>
      <c r="D82" s="142"/>
      <c r="E82" s="197"/>
      <c r="F82" s="142"/>
      <c r="G82" s="197"/>
      <c r="H82" s="142"/>
      <c r="I82" s="197"/>
      <c r="J82" s="142"/>
      <c r="K82" s="197"/>
      <c r="L82" s="142"/>
      <c r="M82" s="197"/>
      <c r="N82" s="142"/>
      <c r="O82" s="197">
        <v>42933</v>
      </c>
      <c r="P82" s="142"/>
      <c r="Q82" s="197">
        <v>1835400</v>
      </c>
      <c r="R82" s="142"/>
      <c r="S82" s="197"/>
      <c r="T82" s="142"/>
      <c r="U82" s="197"/>
      <c r="V82" s="142"/>
      <c r="W82" s="197">
        <v>1378375</v>
      </c>
      <c r="X82" s="142"/>
      <c r="Y82" s="143"/>
      <c r="Z82" s="185">
        <f t="shared" si="10"/>
        <v>3</v>
      </c>
      <c r="AA82" s="150">
        <f t="shared" si="10"/>
        <v>12343389.25</v>
      </c>
      <c r="AB82" s="184"/>
      <c r="AC82" s="184"/>
      <c r="AD82" s="184"/>
      <c r="AE82" s="184"/>
      <c r="AF82" s="184"/>
      <c r="AG82" s="145"/>
      <c r="AH82" s="145"/>
      <c r="AI82" s="145"/>
      <c r="AJ82" s="145"/>
      <c r="AK82" s="145"/>
      <c r="AL82" s="145"/>
      <c r="AM82" s="145"/>
      <c r="AO82" s="142" t="s">
        <v>277</v>
      </c>
      <c r="AP82" s="142">
        <v>3</v>
      </c>
      <c r="AQ82" s="197">
        <v>9086681.25</v>
      </c>
      <c r="AR82" s="142">
        <v>2</v>
      </c>
      <c r="AS82" s="197"/>
      <c r="AT82" s="143">
        <v>3</v>
      </c>
      <c r="AU82" s="197"/>
      <c r="AV82" s="143">
        <v>2</v>
      </c>
      <c r="AW82" s="142"/>
      <c r="AX82" s="143">
        <v>3</v>
      </c>
      <c r="AY82" s="142"/>
      <c r="AZ82" s="143">
        <v>3</v>
      </c>
      <c r="BA82" s="142"/>
      <c r="BB82" s="143">
        <v>3</v>
      </c>
      <c r="BC82" s="197">
        <v>1878333.35</v>
      </c>
      <c r="BD82" s="143">
        <v>3</v>
      </c>
      <c r="BE82" s="143"/>
      <c r="BF82" s="143">
        <v>3</v>
      </c>
      <c r="BG82" s="197">
        <v>990642</v>
      </c>
      <c r="BH82" s="143">
        <v>3</v>
      </c>
      <c r="BI82" s="142"/>
      <c r="BJ82" s="143"/>
      <c r="BK82" s="143"/>
      <c r="BL82" s="143"/>
      <c r="BM82" s="143"/>
      <c r="BN82" s="143">
        <v>3</v>
      </c>
      <c r="BO82" s="150">
        <f t="shared" si="11"/>
        <v>11955659.6</v>
      </c>
      <c r="BP82" s="145"/>
      <c r="BQ82" s="145"/>
      <c r="BR82" s="145"/>
      <c r="BS82" s="145"/>
      <c r="BT82" s="145"/>
      <c r="BU82" s="145"/>
      <c r="BV82" s="145"/>
      <c r="BW82" s="145"/>
      <c r="BX82" s="145"/>
      <c r="BY82" s="145"/>
      <c r="BZ82" s="145"/>
      <c r="CA82" s="145"/>
    </row>
    <row r="83" spans="1:79">
      <c r="A83" s="142" t="s">
        <v>278</v>
      </c>
      <c r="B83" s="142">
        <v>3</v>
      </c>
      <c r="C83" s="197">
        <v>9086681.25</v>
      </c>
      <c r="D83" s="142"/>
      <c r="E83" s="197"/>
      <c r="F83" s="142"/>
      <c r="G83" s="197"/>
      <c r="H83" s="142"/>
      <c r="I83" s="197"/>
      <c r="J83" s="142"/>
      <c r="K83" s="197"/>
      <c r="L83" s="142"/>
      <c r="M83" s="197"/>
      <c r="N83" s="142"/>
      <c r="O83" s="197">
        <v>42933</v>
      </c>
      <c r="P83" s="142"/>
      <c r="Q83" s="197">
        <v>1835400</v>
      </c>
      <c r="R83" s="142"/>
      <c r="S83" s="197"/>
      <c r="T83" s="142"/>
      <c r="U83" s="197"/>
      <c r="V83" s="142"/>
      <c r="W83" s="197">
        <v>1378375</v>
      </c>
      <c r="X83" s="142"/>
      <c r="Y83" s="143"/>
      <c r="Z83" s="185">
        <f t="shared" si="10"/>
        <v>3</v>
      </c>
      <c r="AA83" s="150">
        <f t="shared" si="10"/>
        <v>12343389.25</v>
      </c>
      <c r="AB83" s="184"/>
      <c r="AC83" s="184"/>
      <c r="AD83" s="184"/>
      <c r="AE83" s="184"/>
      <c r="AF83" s="184"/>
      <c r="AG83" s="145"/>
      <c r="AH83" s="145"/>
      <c r="AI83" s="145"/>
      <c r="AJ83" s="145"/>
      <c r="AK83" s="145"/>
      <c r="AL83" s="145"/>
      <c r="AM83" s="145"/>
      <c r="AO83" s="142" t="s">
        <v>278</v>
      </c>
      <c r="AP83" s="142">
        <v>3</v>
      </c>
      <c r="AQ83" s="197">
        <v>9086681.25</v>
      </c>
      <c r="AR83" s="142">
        <v>2</v>
      </c>
      <c r="AS83" s="197"/>
      <c r="AT83" s="143">
        <v>3</v>
      </c>
      <c r="AU83" s="197"/>
      <c r="AV83" s="143">
        <v>3</v>
      </c>
      <c r="AW83" s="142"/>
      <c r="AX83" s="143">
        <v>3</v>
      </c>
      <c r="AY83" s="142"/>
      <c r="AZ83" s="143">
        <v>3</v>
      </c>
      <c r="BA83" s="142"/>
      <c r="BB83" s="143">
        <v>3</v>
      </c>
      <c r="BC83" s="197">
        <v>1878333.35</v>
      </c>
      <c r="BD83" s="143">
        <v>3</v>
      </c>
      <c r="BE83" s="143"/>
      <c r="BF83" s="143">
        <v>3</v>
      </c>
      <c r="BG83" s="197">
        <v>990642</v>
      </c>
      <c r="BH83" s="143">
        <v>3</v>
      </c>
      <c r="BI83" s="142"/>
      <c r="BJ83" s="143"/>
      <c r="BK83" s="143"/>
      <c r="BL83" s="143"/>
      <c r="BM83" s="143"/>
      <c r="BN83" s="143">
        <v>3</v>
      </c>
      <c r="BO83" s="150">
        <f t="shared" si="11"/>
        <v>11955659.6</v>
      </c>
      <c r="BP83" s="145"/>
      <c r="BQ83" s="145"/>
      <c r="BR83" s="145"/>
      <c r="BS83" s="145"/>
      <c r="BT83" s="145"/>
      <c r="BU83" s="145"/>
      <c r="BV83" s="145"/>
      <c r="BW83" s="145"/>
      <c r="BX83" s="145"/>
      <c r="BY83" s="145"/>
      <c r="BZ83" s="145"/>
      <c r="CA83" s="145"/>
    </row>
    <row r="84" spans="1:79">
      <c r="A84" s="142" t="s">
        <v>279</v>
      </c>
      <c r="B84" s="142">
        <v>3</v>
      </c>
      <c r="C84" s="197">
        <v>9086681.25</v>
      </c>
      <c r="D84" s="142"/>
      <c r="E84" s="197"/>
      <c r="F84" s="142"/>
      <c r="G84" s="197"/>
      <c r="H84" s="142"/>
      <c r="I84" s="197"/>
      <c r="J84" s="142"/>
      <c r="K84" s="197"/>
      <c r="L84" s="142"/>
      <c r="M84" s="197"/>
      <c r="N84" s="142"/>
      <c r="O84" s="197">
        <v>42933</v>
      </c>
      <c r="P84" s="142"/>
      <c r="Q84" s="197">
        <v>1835400</v>
      </c>
      <c r="R84" s="142"/>
      <c r="S84" s="197"/>
      <c r="T84" s="142"/>
      <c r="U84" s="197"/>
      <c r="V84" s="142"/>
      <c r="W84" s="197">
        <v>1378375</v>
      </c>
      <c r="X84" s="142"/>
      <c r="Y84" s="143"/>
      <c r="Z84" s="185">
        <f t="shared" si="10"/>
        <v>3</v>
      </c>
      <c r="AA84" s="150">
        <f t="shared" si="10"/>
        <v>12343389.25</v>
      </c>
      <c r="AB84" s="184"/>
      <c r="AC84" s="184"/>
      <c r="AD84" s="184"/>
      <c r="AE84" s="184"/>
      <c r="AF84" s="184"/>
      <c r="AG84" s="145"/>
      <c r="AH84" s="145"/>
      <c r="AI84" s="145"/>
      <c r="AJ84" s="145"/>
      <c r="AK84" s="145"/>
      <c r="AL84" s="145"/>
      <c r="AM84" s="145"/>
      <c r="AO84" s="142" t="s">
        <v>279</v>
      </c>
      <c r="AP84" s="142">
        <v>3</v>
      </c>
      <c r="AQ84" s="197">
        <v>9086681.25</v>
      </c>
      <c r="AR84" s="142">
        <v>2</v>
      </c>
      <c r="AS84" s="197"/>
      <c r="AT84" s="143">
        <v>2</v>
      </c>
      <c r="AU84" s="197"/>
      <c r="AV84" s="143">
        <v>3</v>
      </c>
      <c r="AW84" s="142"/>
      <c r="AX84" s="143">
        <v>2</v>
      </c>
      <c r="AY84" s="142"/>
      <c r="AZ84" s="143">
        <v>3</v>
      </c>
      <c r="BA84" s="142"/>
      <c r="BB84" s="143">
        <v>3</v>
      </c>
      <c r="BC84" s="197">
        <v>1878333.35</v>
      </c>
      <c r="BD84" s="143">
        <v>3</v>
      </c>
      <c r="BE84" s="143"/>
      <c r="BF84" s="143">
        <v>2</v>
      </c>
      <c r="BG84" s="197">
        <v>990642</v>
      </c>
      <c r="BH84" s="143">
        <v>2</v>
      </c>
      <c r="BI84" s="142"/>
      <c r="BJ84" s="143"/>
      <c r="BK84" s="143"/>
      <c r="BL84" s="143"/>
      <c r="BM84" s="143"/>
      <c r="BN84" s="143">
        <v>3</v>
      </c>
      <c r="BO84" s="150">
        <f t="shared" si="11"/>
        <v>11955659.6</v>
      </c>
      <c r="BP84" s="145"/>
      <c r="BQ84" s="145"/>
      <c r="BR84" s="145"/>
      <c r="BS84" s="145"/>
      <c r="BT84" s="145"/>
      <c r="BU84" s="145"/>
      <c r="BV84" s="145"/>
      <c r="BW84" s="145"/>
      <c r="BX84" s="145"/>
      <c r="BY84" s="145"/>
      <c r="BZ84" s="145"/>
      <c r="CA84" s="145"/>
    </row>
    <row r="85" spans="1:79">
      <c r="A85" s="142" t="s">
        <v>280</v>
      </c>
      <c r="B85" s="142">
        <v>3</v>
      </c>
      <c r="C85" s="197">
        <v>9086681.25</v>
      </c>
      <c r="D85" s="142"/>
      <c r="E85" s="197"/>
      <c r="F85" s="142"/>
      <c r="G85" s="197"/>
      <c r="H85" s="142"/>
      <c r="I85" s="197"/>
      <c r="J85" s="142"/>
      <c r="K85" s="197"/>
      <c r="L85" s="142"/>
      <c r="M85" s="197"/>
      <c r="N85" s="142"/>
      <c r="O85" s="197">
        <v>42933</v>
      </c>
      <c r="P85" s="142"/>
      <c r="Q85" s="197">
        <v>1835400</v>
      </c>
      <c r="R85" s="142"/>
      <c r="S85" s="197"/>
      <c r="T85" s="142"/>
      <c r="U85" s="197"/>
      <c r="V85" s="142"/>
      <c r="W85" s="197">
        <v>1378375</v>
      </c>
      <c r="X85" s="142"/>
      <c r="Y85" s="143"/>
      <c r="Z85" s="185">
        <f t="shared" si="10"/>
        <v>3</v>
      </c>
      <c r="AA85" s="150">
        <f t="shared" si="10"/>
        <v>12343389.25</v>
      </c>
      <c r="AB85" s="184"/>
      <c r="AC85" s="184"/>
      <c r="AD85" s="184"/>
      <c r="AE85" s="184"/>
      <c r="AF85" s="184"/>
      <c r="AG85" s="145"/>
      <c r="AH85" s="145"/>
      <c r="AI85" s="145"/>
      <c r="AJ85" s="145"/>
      <c r="AK85" s="145"/>
      <c r="AL85" s="145"/>
      <c r="AM85" s="145"/>
      <c r="AO85" s="142" t="s">
        <v>280</v>
      </c>
      <c r="AP85" s="142">
        <v>3</v>
      </c>
      <c r="AQ85" s="197">
        <v>9086681.25</v>
      </c>
      <c r="AR85" s="142">
        <v>3</v>
      </c>
      <c r="AS85" s="197"/>
      <c r="AT85" s="143">
        <v>3</v>
      </c>
      <c r="AU85" s="197"/>
      <c r="AV85" s="143">
        <v>3</v>
      </c>
      <c r="AW85" s="142"/>
      <c r="AX85" s="143">
        <v>3</v>
      </c>
      <c r="AY85" s="142"/>
      <c r="AZ85" s="143">
        <v>3</v>
      </c>
      <c r="BA85" s="142"/>
      <c r="BB85" s="143">
        <v>2</v>
      </c>
      <c r="BC85" s="197">
        <v>1878333.35</v>
      </c>
      <c r="BD85" s="143">
        <v>3</v>
      </c>
      <c r="BE85" s="143"/>
      <c r="BF85" s="143">
        <v>3</v>
      </c>
      <c r="BG85" s="197">
        <v>990642</v>
      </c>
      <c r="BH85" s="143">
        <v>3</v>
      </c>
      <c r="BI85" s="142"/>
      <c r="BJ85" s="143"/>
      <c r="BK85" s="143"/>
      <c r="BL85" s="143"/>
      <c r="BM85" s="143"/>
      <c r="BN85" s="143">
        <v>3</v>
      </c>
      <c r="BO85" s="150">
        <f t="shared" si="11"/>
        <v>11955659.6</v>
      </c>
      <c r="BP85" s="145"/>
      <c r="BQ85" s="145"/>
      <c r="BR85" s="145"/>
      <c r="BS85" s="145"/>
      <c r="BT85" s="145"/>
      <c r="BU85" s="145"/>
      <c r="BV85" s="145"/>
      <c r="BW85" s="145"/>
      <c r="BX85" s="145"/>
      <c r="BY85" s="145"/>
      <c r="BZ85" s="145"/>
      <c r="CA85" s="145"/>
    </row>
    <row r="86" spans="1:79">
      <c r="A86" s="142" t="s">
        <v>281</v>
      </c>
      <c r="B86" s="142">
        <v>3</v>
      </c>
      <c r="C86" s="197">
        <v>9086681.25</v>
      </c>
      <c r="D86" s="142"/>
      <c r="E86" s="197"/>
      <c r="F86" s="142"/>
      <c r="G86" s="197"/>
      <c r="H86" s="142"/>
      <c r="I86" s="197"/>
      <c r="J86" s="142"/>
      <c r="K86" s="197"/>
      <c r="L86" s="142"/>
      <c r="M86" s="197"/>
      <c r="N86" s="142"/>
      <c r="O86" s="197">
        <v>42933</v>
      </c>
      <c r="P86" s="142"/>
      <c r="Q86" s="197">
        <v>1835400</v>
      </c>
      <c r="R86" s="142"/>
      <c r="S86" s="197"/>
      <c r="T86" s="142"/>
      <c r="U86" s="197"/>
      <c r="V86" s="142"/>
      <c r="W86" s="197">
        <v>1378375</v>
      </c>
      <c r="X86" s="142"/>
      <c r="Y86" s="143"/>
      <c r="Z86" s="185">
        <f t="shared" si="10"/>
        <v>3</v>
      </c>
      <c r="AA86" s="150">
        <f t="shared" si="10"/>
        <v>12343389.25</v>
      </c>
      <c r="AB86" s="184"/>
      <c r="AC86" s="184"/>
      <c r="AD86" s="184"/>
      <c r="AE86" s="184"/>
      <c r="AF86" s="184"/>
      <c r="AG86" s="145"/>
      <c r="AH86" s="145"/>
      <c r="AI86" s="145"/>
      <c r="AJ86" s="145"/>
      <c r="AK86" s="145"/>
      <c r="AL86" s="145"/>
      <c r="AM86" s="145"/>
      <c r="AO86" s="142" t="s">
        <v>281</v>
      </c>
      <c r="AP86" s="142">
        <v>3</v>
      </c>
      <c r="AQ86" s="197">
        <v>9086681.25</v>
      </c>
      <c r="AR86" s="142">
        <v>2</v>
      </c>
      <c r="AS86" s="197"/>
      <c r="AT86" s="143">
        <v>2</v>
      </c>
      <c r="AU86" s="197"/>
      <c r="AV86" s="143">
        <v>2</v>
      </c>
      <c r="AW86" s="142"/>
      <c r="AX86" s="143">
        <v>2</v>
      </c>
      <c r="AY86" s="142"/>
      <c r="AZ86" s="143">
        <v>3</v>
      </c>
      <c r="BA86" s="142"/>
      <c r="BB86" s="143">
        <v>3</v>
      </c>
      <c r="BC86" s="197">
        <v>1878333.35</v>
      </c>
      <c r="BD86" s="143">
        <v>3</v>
      </c>
      <c r="BE86" s="143"/>
      <c r="BF86" s="143">
        <v>3</v>
      </c>
      <c r="BG86" s="197">
        <v>990642</v>
      </c>
      <c r="BH86" s="143">
        <v>3</v>
      </c>
      <c r="BI86" s="142"/>
      <c r="BJ86" s="143"/>
      <c r="BK86" s="143"/>
      <c r="BL86" s="143"/>
      <c r="BM86" s="143"/>
      <c r="BN86" s="143">
        <v>3</v>
      </c>
      <c r="BO86" s="150">
        <f t="shared" si="11"/>
        <v>11955659.6</v>
      </c>
      <c r="BP86" s="145"/>
      <c r="BQ86" s="145"/>
      <c r="BR86" s="145"/>
      <c r="BS86" s="145"/>
      <c r="BT86" s="145"/>
      <c r="BU86" s="145"/>
      <c r="BV86" s="145"/>
      <c r="BW86" s="145"/>
      <c r="BX86" s="145"/>
      <c r="BY86" s="145"/>
      <c r="BZ86" s="145"/>
      <c r="CA86" s="145"/>
    </row>
    <row r="87" spans="1:79">
      <c r="A87" s="142" t="s">
        <v>282</v>
      </c>
      <c r="B87" s="142">
        <v>3</v>
      </c>
      <c r="C87" s="197">
        <v>9086681.25</v>
      </c>
      <c r="D87" s="142"/>
      <c r="E87" s="197"/>
      <c r="F87" s="142"/>
      <c r="G87" s="197"/>
      <c r="H87" s="142"/>
      <c r="I87" s="197"/>
      <c r="J87" s="142"/>
      <c r="K87" s="197"/>
      <c r="L87" s="142"/>
      <c r="M87" s="197"/>
      <c r="N87" s="142"/>
      <c r="O87" s="197">
        <v>42933</v>
      </c>
      <c r="P87" s="142"/>
      <c r="Q87" s="197">
        <v>1835400</v>
      </c>
      <c r="R87" s="142"/>
      <c r="S87" s="197"/>
      <c r="T87" s="142"/>
      <c r="U87" s="197"/>
      <c r="V87" s="142"/>
      <c r="W87" s="197">
        <v>1378375</v>
      </c>
      <c r="X87" s="142"/>
      <c r="Y87" s="143"/>
      <c r="Z87" s="185">
        <f t="shared" si="10"/>
        <v>3</v>
      </c>
      <c r="AA87" s="150">
        <f t="shared" si="10"/>
        <v>12343389.25</v>
      </c>
      <c r="AB87" s="184"/>
      <c r="AC87" s="184"/>
      <c r="AD87" s="184"/>
      <c r="AE87" s="184"/>
      <c r="AF87" s="184"/>
      <c r="AG87" s="145"/>
      <c r="AH87" s="145"/>
      <c r="AI87" s="145"/>
      <c r="AJ87" s="145"/>
      <c r="AK87" s="145"/>
      <c r="AL87" s="145"/>
      <c r="AM87" s="145"/>
      <c r="AO87" s="142" t="s">
        <v>282</v>
      </c>
      <c r="AP87" s="142">
        <v>3</v>
      </c>
      <c r="AQ87" s="197">
        <v>9086681.25</v>
      </c>
      <c r="AR87" s="142">
        <v>2</v>
      </c>
      <c r="AS87" s="197"/>
      <c r="AT87" s="143">
        <v>3</v>
      </c>
      <c r="AU87" s="197"/>
      <c r="AV87" s="143">
        <v>2</v>
      </c>
      <c r="AW87" s="142"/>
      <c r="AX87" s="143">
        <v>3</v>
      </c>
      <c r="AY87" s="142"/>
      <c r="AZ87" s="143">
        <v>3</v>
      </c>
      <c r="BA87" s="142"/>
      <c r="BB87" s="143">
        <v>3</v>
      </c>
      <c r="BC87" s="197">
        <v>1878333.35</v>
      </c>
      <c r="BD87" s="143">
        <v>3</v>
      </c>
      <c r="BE87" s="143"/>
      <c r="BF87" s="143">
        <v>3</v>
      </c>
      <c r="BG87" s="197">
        <v>990642</v>
      </c>
      <c r="BH87" s="143">
        <v>3</v>
      </c>
      <c r="BI87" s="142"/>
      <c r="BJ87" s="143"/>
      <c r="BK87" s="143"/>
      <c r="BL87" s="143"/>
      <c r="BM87" s="143"/>
      <c r="BN87" s="143">
        <v>3</v>
      </c>
      <c r="BO87" s="150">
        <f t="shared" si="11"/>
        <v>11955659.6</v>
      </c>
      <c r="BP87" s="145"/>
      <c r="BQ87" s="145"/>
      <c r="BR87" s="145"/>
      <c r="BS87" s="145"/>
      <c r="BT87" s="145"/>
      <c r="BU87" s="145"/>
      <c r="BV87" s="145"/>
      <c r="BW87" s="145"/>
      <c r="BX87" s="145"/>
      <c r="BY87" s="145"/>
      <c r="BZ87" s="145"/>
      <c r="CA87" s="145"/>
    </row>
    <row r="88" spans="1:79">
      <c r="A88" s="142" t="s">
        <v>283</v>
      </c>
      <c r="B88" s="142">
        <v>3</v>
      </c>
      <c r="C88" s="197">
        <v>9086681.25</v>
      </c>
      <c r="D88" s="142"/>
      <c r="E88" s="197"/>
      <c r="F88" s="142"/>
      <c r="G88" s="197"/>
      <c r="H88" s="142"/>
      <c r="I88" s="197"/>
      <c r="J88" s="142"/>
      <c r="K88" s="197"/>
      <c r="L88" s="142"/>
      <c r="M88" s="197"/>
      <c r="N88" s="142"/>
      <c r="O88" s="197">
        <v>42933</v>
      </c>
      <c r="P88" s="142"/>
      <c r="Q88" s="197">
        <v>1835400</v>
      </c>
      <c r="R88" s="142"/>
      <c r="S88" s="197"/>
      <c r="T88" s="142"/>
      <c r="U88" s="197"/>
      <c r="V88" s="142"/>
      <c r="W88" s="197">
        <v>1378376</v>
      </c>
      <c r="X88" s="142"/>
      <c r="Y88" s="143"/>
      <c r="Z88" s="185">
        <f t="shared" si="10"/>
        <v>3</v>
      </c>
      <c r="AA88" s="150">
        <f t="shared" si="10"/>
        <v>12343390.25</v>
      </c>
      <c r="AB88" s="184"/>
      <c r="AC88" s="184"/>
      <c r="AD88" s="184"/>
      <c r="AE88" s="184"/>
      <c r="AF88" s="184"/>
      <c r="AG88" s="145"/>
      <c r="AH88" s="145"/>
      <c r="AI88" s="145"/>
      <c r="AJ88" s="145"/>
      <c r="AK88" s="145"/>
      <c r="AL88" s="145"/>
      <c r="AM88" s="145"/>
      <c r="AO88" s="142" t="s">
        <v>283</v>
      </c>
      <c r="AP88" s="142">
        <v>3</v>
      </c>
      <c r="AQ88" s="197">
        <v>9086681.25</v>
      </c>
      <c r="AR88" s="142">
        <v>2</v>
      </c>
      <c r="AS88" s="197"/>
      <c r="AT88" s="143">
        <v>3</v>
      </c>
      <c r="AU88" s="197"/>
      <c r="AV88" s="143">
        <v>1</v>
      </c>
      <c r="AW88" s="142"/>
      <c r="AX88" s="143">
        <v>2</v>
      </c>
      <c r="AY88" s="142"/>
      <c r="AZ88" s="143">
        <v>3</v>
      </c>
      <c r="BA88" s="142"/>
      <c r="BB88" s="143">
        <v>1</v>
      </c>
      <c r="BC88" s="197">
        <v>1878333.35</v>
      </c>
      <c r="BD88" s="143">
        <v>2</v>
      </c>
      <c r="BE88" s="143"/>
      <c r="BF88" s="143">
        <v>3</v>
      </c>
      <c r="BG88" s="197">
        <v>990642</v>
      </c>
      <c r="BH88" s="143">
        <v>1</v>
      </c>
      <c r="BI88" s="142"/>
      <c r="BJ88" s="143"/>
      <c r="BK88" s="143"/>
      <c r="BL88" s="143"/>
      <c r="BM88" s="143"/>
      <c r="BN88" s="143">
        <v>3</v>
      </c>
      <c r="BO88" s="150">
        <f t="shared" si="11"/>
        <v>11955659.6</v>
      </c>
      <c r="BP88" s="145"/>
      <c r="BQ88" s="145"/>
      <c r="BR88" s="145"/>
      <c r="BS88" s="145"/>
      <c r="BT88" s="145"/>
      <c r="BU88" s="145"/>
      <c r="BV88" s="145"/>
      <c r="BW88" s="145"/>
      <c r="BX88" s="145"/>
      <c r="BY88" s="145"/>
      <c r="BZ88" s="145"/>
      <c r="CA88" s="145"/>
    </row>
    <row r="89" spans="1:79">
      <c r="A89" s="142" t="s">
        <v>284</v>
      </c>
      <c r="B89" s="142">
        <v>3</v>
      </c>
      <c r="C89" s="197">
        <v>9086681.25</v>
      </c>
      <c r="D89" s="142"/>
      <c r="E89" s="197"/>
      <c r="F89" s="142"/>
      <c r="G89" s="197"/>
      <c r="H89" s="142"/>
      <c r="I89" s="197"/>
      <c r="J89" s="142"/>
      <c r="K89" s="197"/>
      <c r="L89" s="142"/>
      <c r="M89" s="197"/>
      <c r="N89" s="142"/>
      <c r="O89" s="197">
        <v>42934</v>
      </c>
      <c r="P89" s="142"/>
      <c r="Q89" s="197">
        <v>1835400</v>
      </c>
      <c r="R89" s="142"/>
      <c r="S89" s="197"/>
      <c r="T89" s="142"/>
      <c r="U89" s="197"/>
      <c r="V89" s="142"/>
      <c r="W89" s="197">
        <v>1378376</v>
      </c>
      <c r="X89" s="142"/>
      <c r="Y89" s="143"/>
      <c r="Z89" s="185">
        <f t="shared" si="10"/>
        <v>3</v>
      </c>
      <c r="AA89" s="150">
        <f t="shared" si="10"/>
        <v>12343391.25</v>
      </c>
      <c r="AB89" s="184"/>
      <c r="AC89" s="184"/>
      <c r="AD89" s="184"/>
      <c r="AE89" s="184"/>
      <c r="AF89" s="184"/>
      <c r="AG89" s="145"/>
      <c r="AH89" s="145"/>
      <c r="AI89" s="145"/>
      <c r="AJ89" s="145"/>
      <c r="AK89" s="145"/>
      <c r="AL89" s="145"/>
      <c r="AM89" s="145"/>
      <c r="AO89" s="142" t="s">
        <v>284</v>
      </c>
      <c r="AP89" s="142">
        <v>3</v>
      </c>
      <c r="AQ89" s="197">
        <v>9086681.25</v>
      </c>
      <c r="AR89" s="142">
        <v>2</v>
      </c>
      <c r="AS89" s="197"/>
      <c r="AT89" s="143">
        <v>3</v>
      </c>
      <c r="AU89" s="197"/>
      <c r="AV89" s="143">
        <v>2</v>
      </c>
      <c r="AW89" s="142"/>
      <c r="AX89" s="143">
        <v>2</v>
      </c>
      <c r="AY89" s="142"/>
      <c r="AZ89" s="143">
        <v>3</v>
      </c>
      <c r="BA89" s="142"/>
      <c r="BB89" s="143">
        <v>3</v>
      </c>
      <c r="BC89" s="197">
        <v>1878333.35</v>
      </c>
      <c r="BD89" s="143">
        <v>3</v>
      </c>
      <c r="BE89" s="143"/>
      <c r="BF89" s="143">
        <v>3</v>
      </c>
      <c r="BG89" s="197">
        <v>990642</v>
      </c>
      <c r="BH89" s="143">
        <v>3</v>
      </c>
      <c r="BI89" s="142"/>
      <c r="BJ89" s="143"/>
      <c r="BK89" s="143"/>
      <c r="BL89" s="143"/>
      <c r="BM89" s="143"/>
      <c r="BN89" s="143">
        <v>3</v>
      </c>
      <c r="BO89" s="150">
        <f t="shared" si="11"/>
        <v>11955659.6</v>
      </c>
      <c r="BP89" s="145"/>
      <c r="BQ89" s="145"/>
      <c r="BR89" s="145"/>
      <c r="BS89" s="145"/>
      <c r="BT89" s="145"/>
      <c r="BU89" s="145"/>
      <c r="BV89" s="145"/>
      <c r="BW89" s="145"/>
      <c r="BX89" s="145"/>
      <c r="BY89" s="145"/>
      <c r="BZ89" s="145"/>
      <c r="CA89" s="145"/>
    </row>
    <row r="90" spans="1:79">
      <c r="A90" s="142" t="s">
        <v>285</v>
      </c>
      <c r="B90" s="142">
        <v>3</v>
      </c>
      <c r="C90" s="197">
        <v>9086681.25</v>
      </c>
      <c r="D90" s="142"/>
      <c r="E90" s="197"/>
      <c r="F90" s="142"/>
      <c r="G90" s="197"/>
      <c r="H90" s="142"/>
      <c r="I90" s="197"/>
      <c r="J90" s="142"/>
      <c r="K90" s="197"/>
      <c r="L90" s="142"/>
      <c r="M90" s="197"/>
      <c r="N90" s="142"/>
      <c r="O90" s="197">
        <v>42934</v>
      </c>
      <c r="P90" s="142"/>
      <c r="Q90" s="197">
        <v>1835400</v>
      </c>
      <c r="R90" s="142"/>
      <c r="S90" s="197"/>
      <c r="T90" s="142"/>
      <c r="U90" s="197"/>
      <c r="V90" s="142"/>
      <c r="W90" s="197">
        <v>1378376</v>
      </c>
      <c r="X90" s="142"/>
      <c r="Y90" s="143"/>
      <c r="Z90" s="185">
        <f t="shared" si="10"/>
        <v>3</v>
      </c>
      <c r="AA90" s="150">
        <f t="shared" si="10"/>
        <v>12343391.25</v>
      </c>
      <c r="AB90" s="184"/>
      <c r="AC90" s="184"/>
      <c r="AD90" s="184"/>
      <c r="AE90" s="184"/>
      <c r="AF90" s="184"/>
      <c r="AG90" s="145"/>
      <c r="AH90" s="145"/>
      <c r="AI90" s="145"/>
      <c r="AJ90" s="145"/>
      <c r="AK90" s="145"/>
      <c r="AL90" s="145"/>
      <c r="AM90" s="145"/>
      <c r="AO90" s="142" t="s">
        <v>285</v>
      </c>
      <c r="AP90" s="142">
        <v>3</v>
      </c>
      <c r="AQ90" s="197">
        <v>9086681.25</v>
      </c>
      <c r="AR90" s="142">
        <v>2</v>
      </c>
      <c r="AS90" s="197"/>
      <c r="AT90" s="143">
        <v>2</v>
      </c>
      <c r="AU90" s="197"/>
      <c r="AV90" s="143">
        <v>2</v>
      </c>
      <c r="AW90" s="142"/>
      <c r="AX90" s="143">
        <v>3</v>
      </c>
      <c r="AY90" s="142"/>
      <c r="AZ90" s="143">
        <v>3</v>
      </c>
      <c r="BA90" s="142"/>
      <c r="BB90" s="143">
        <v>3</v>
      </c>
      <c r="BC90" s="197">
        <v>1878333.35</v>
      </c>
      <c r="BD90" s="143">
        <v>3</v>
      </c>
      <c r="BE90" s="143"/>
      <c r="BF90" s="143">
        <v>3</v>
      </c>
      <c r="BG90" s="197">
        <v>990642</v>
      </c>
      <c r="BH90" s="143">
        <v>3</v>
      </c>
      <c r="BI90" s="142"/>
      <c r="BJ90" s="143"/>
      <c r="BK90" s="143"/>
      <c r="BL90" s="143"/>
      <c r="BM90" s="143"/>
      <c r="BN90" s="143">
        <v>3</v>
      </c>
      <c r="BO90" s="150">
        <f t="shared" si="11"/>
        <v>11955659.6</v>
      </c>
      <c r="BP90" s="145"/>
      <c r="BQ90" s="145"/>
      <c r="BR90" s="145"/>
      <c r="BS90" s="145"/>
      <c r="BT90" s="145"/>
      <c r="BU90" s="145"/>
      <c r="BV90" s="145"/>
      <c r="BW90" s="145"/>
      <c r="BX90" s="145"/>
      <c r="BY90" s="145"/>
      <c r="BZ90" s="145"/>
      <c r="CA90" s="145"/>
    </row>
    <row r="91" spans="1:79">
      <c r="A91" s="142" t="s">
        <v>286</v>
      </c>
      <c r="B91" s="142">
        <v>3</v>
      </c>
      <c r="C91" s="197">
        <v>9086681.25</v>
      </c>
      <c r="D91" s="142"/>
      <c r="E91" s="197"/>
      <c r="F91" s="142"/>
      <c r="G91" s="197"/>
      <c r="H91" s="142"/>
      <c r="I91" s="197"/>
      <c r="J91" s="142"/>
      <c r="K91" s="197"/>
      <c r="L91" s="142"/>
      <c r="M91" s="197"/>
      <c r="N91" s="142"/>
      <c r="O91" s="197">
        <v>42934</v>
      </c>
      <c r="P91" s="142"/>
      <c r="Q91" s="197">
        <v>1835400</v>
      </c>
      <c r="R91" s="142"/>
      <c r="S91" s="197"/>
      <c r="T91" s="142"/>
      <c r="U91" s="197"/>
      <c r="V91" s="142"/>
      <c r="W91" s="197">
        <v>1378376</v>
      </c>
      <c r="X91" s="142"/>
      <c r="Y91" s="143"/>
      <c r="Z91" s="185">
        <f t="shared" si="10"/>
        <v>3</v>
      </c>
      <c r="AA91" s="150">
        <f t="shared" si="10"/>
        <v>12343391.25</v>
      </c>
      <c r="AB91" s="184"/>
      <c r="AC91" s="184"/>
      <c r="AD91" s="184"/>
      <c r="AE91" s="184"/>
      <c r="AF91" s="184"/>
      <c r="AG91" s="145"/>
      <c r="AH91" s="145"/>
      <c r="AI91" s="145"/>
      <c r="AJ91" s="145"/>
      <c r="AK91" s="145"/>
      <c r="AL91" s="145"/>
      <c r="AM91" s="145"/>
      <c r="AO91" s="142" t="s">
        <v>286</v>
      </c>
      <c r="AP91" s="142">
        <v>3</v>
      </c>
      <c r="AQ91" s="197">
        <v>9086681.25</v>
      </c>
      <c r="AR91" s="142">
        <v>1</v>
      </c>
      <c r="AS91" s="197"/>
      <c r="AT91" s="143">
        <v>3</v>
      </c>
      <c r="AU91" s="197"/>
      <c r="AV91" s="143">
        <v>1</v>
      </c>
      <c r="AW91" s="142"/>
      <c r="AX91" s="143">
        <v>2</v>
      </c>
      <c r="AY91" s="142"/>
      <c r="AZ91" s="143">
        <v>2</v>
      </c>
      <c r="BA91" s="142"/>
      <c r="BB91" s="143">
        <v>2</v>
      </c>
      <c r="BC91" s="197">
        <v>1878333.35</v>
      </c>
      <c r="BD91" s="143">
        <v>2</v>
      </c>
      <c r="BE91" s="143"/>
      <c r="BF91" s="143">
        <v>1</v>
      </c>
      <c r="BG91" s="197">
        <v>990642</v>
      </c>
      <c r="BH91" s="185">
        <v>2</v>
      </c>
      <c r="BI91" s="142"/>
      <c r="BJ91" s="143"/>
      <c r="BK91" s="143"/>
      <c r="BL91" s="143"/>
      <c r="BM91" s="143"/>
      <c r="BN91" s="143">
        <v>3</v>
      </c>
      <c r="BO91" s="150">
        <f t="shared" si="11"/>
        <v>11955658.6</v>
      </c>
      <c r="BP91" s="145"/>
      <c r="BQ91" s="145"/>
      <c r="BR91" s="145"/>
      <c r="BS91" s="145"/>
      <c r="BT91" s="145"/>
      <c r="BU91" s="145"/>
      <c r="BV91" s="145"/>
      <c r="BW91" s="145"/>
      <c r="BX91" s="145"/>
      <c r="BY91" s="145"/>
      <c r="BZ91" s="145"/>
      <c r="CA91" s="145"/>
    </row>
    <row r="92" spans="1:79">
      <c r="A92" s="142" t="s">
        <v>287</v>
      </c>
      <c r="B92" s="142">
        <v>3</v>
      </c>
      <c r="C92" s="197">
        <v>9086681.25</v>
      </c>
      <c r="D92" s="142"/>
      <c r="E92" s="197"/>
      <c r="F92" s="142"/>
      <c r="G92" s="197"/>
      <c r="H92" s="142"/>
      <c r="I92" s="197"/>
      <c r="J92" s="142"/>
      <c r="K92" s="197"/>
      <c r="L92" s="142"/>
      <c r="M92" s="197"/>
      <c r="N92" s="142"/>
      <c r="O92" s="197">
        <v>42934</v>
      </c>
      <c r="P92" s="142"/>
      <c r="Q92" s="197">
        <v>1835400</v>
      </c>
      <c r="R92" s="142"/>
      <c r="S92" s="197"/>
      <c r="T92" s="142"/>
      <c r="U92" s="197"/>
      <c r="V92" s="142"/>
      <c r="W92" s="197">
        <v>1378376</v>
      </c>
      <c r="X92" s="142"/>
      <c r="Y92" s="143"/>
      <c r="Z92" s="185">
        <f t="shared" si="10"/>
        <v>3</v>
      </c>
      <c r="AA92" s="150">
        <f t="shared" si="10"/>
        <v>12343391.25</v>
      </c>
      <c r="AB92" s="184"/>
      <c r="AC92" s="184"/>
      <c r="AD92" s="184"/>
      <c r="AE92" s="184"/>
      <c r="AF92" s="184"/>
      <c r="AG92" s="145"/>
      <c r="AH92" s="145"/>
      <c r="AI92" s="145"/>
      <c r="AJ92" s="145"/>
      <c r="AK92" s="145"/>
      <c r="AL92" s="145"/>
      <c r="AM92" s="145"/>
      <c r="AO92" s="142" t="s">
        <v>287</v>
      </c>
      <c r="AP92" s="142">
        <v>3</v>
      </c>
      <c r="AQ92" s="197">
        <v>9086681.25</v>
      </c>
      <c r="AR92" s="142">
        <v>2</v>
      </c>
      <c r="AS92" s="197"/>
      <c r="AT92" s="143">
        <v>2</v>
      </c>
      <c r="AU92" s="197"/>
      <c r="AV92" s="143">
        <v>2</v>
      </c>
      <c r="AW92" s="142"/>
      <c r="AX92" s="143">
        <v>3</v>
      </c>
      <c r="AY92" s="142"/>
      <c r="AZ92" s="143">
        <v>2</v>
      </c>
      <c r="BA92" s="142"/>
      <c r="BB92" s="143">
        <v>3</v>
      </c>
      <c r="BC92" s="197">
        <v>1878333.35</v>
      </c>
      <c r="BD92" s="143">
        <v>3</v>
      </c>
      <c r="BE92" s="143"/>
      <c r="BF92" s="143">
        <v>3</v>
      </c>
      <c r="BG92" s="197">
        <v>990642</v>
      </c>
      <c r="BH92" s="143">
        <v>3</v>
      </c>
      <c r="BI92" s="142"/>
      <c r="BJ92" s="143"/>
      <c r="BK92" s="143"/>
      <c r="BL92" s="143"/>
      <c r="BM92" s="143"/>
      <c r="BN92" s="143">
        <v>3</v>
      </c>
      <c r="BO92" s="150">
        <f t="shared" si="11"/>
        <v>11955658.6</v>
      </c>
      <c r="BP92" s="145"/>
      <c r="BQ92" s="145"/>
      <c r="BR92" s="145"/>
      <c r="BS92" s="145"/>
      <c r="BT92" s="145"/>
      <c r="BU92" s="145"/>
      <c r="BV92" s="145"/>
      <c r="BW92" s="145"/>
      <c r="BX92" s="145"/>
      <c r="BY92" s="145"/>
      <c r="BZ92" s="145"/>
      <c r="CA92" s="145"/>
    </row>
    <row r="93" spans="1:79">
      <c r="A93" s="142" t="s">
        <v>288</v>
      </c>
      <c r="B93" s="142">
        <v>3</v>
      </c>
      <c r="C93" s="197">
        <v>9086681.25</v>
      </c>
      <c r="D93" s="142"/>
      <c r="E93" s="197"/>
      <c r="F93" s="142"/>
      <c r="G93" s="197"/>
      <c r="H93" s="142"/>
      <c r="I93" s="197"/>
      <c r="J93" s="142"/>
      <c r="K93" s="197"/>
      <c r="L93" s="142"/>
      <c r="M93" s="197"/>
      <c r="N93" s="142"/>
      <c r="O93" s="197">
        <v>42934</v>
      </c>
      <c r="P93" s="142"/>
      <c r="Q93" s="197">
        <v>1835400</v>
      </c>
      <c r="R93" s="142"/>
      <c r="S93" s="197"/>
      <c r="T93" s="142"/>
      <c r="U93" s="197"/>
      <c r="V93" s="142"/>
      <c r="W93" s="197">
        <v>1378376</v>
      </c>
      <c r="X93" s="142"/>
      <c r="Y93" s="143"/>
      <c r="Z93" s="185">
        <f t="shared" si="10"/>
        <v>3</v>
      </c>
      <c r="AA93" s="150">
        <f t="shared" si="10"/>
        <v>12343391.25</v>
      </c>
      <c r="AB93" s="184"/>
      <c r="AC93" s="184"/>
      <c r="AD93" s="184"/>
      <c r="AE93" s="184"/>
      <c r="AF93" s="184"/>
      <c r="AG93" s="145"/>
      <c r="AH93" s="145"/>
      <c r="AI93" s="145"/>
      <c r="AJ93" s="145"/>
      <c r="AK93" s="145"/>
      <c r="AL93" s="145"/>
      <c r="AM93" s="145"/>
      <c r="AO93" s="142" t="s">
        <v>288</v>
      </c>
      <c r="AP93" s="142">
        <v>3</v>
      </c>
      <c r="AQ93" s="197">
        <v>9086681.25</v>
      </c>
      <c r="AR93" s="142">
        <v>1</v>
      </c>
      <c r="AS93" s="197"/>
      <c r="AT93" s="143">
        <v>2</v>
      </c>
      <c r="AU93" s="197"/>
      <c r="AV93" s="143">
        <v>3</v>
      </c>
      <c r="AW93" s="142"/>
      <c r="AX93" s="143">
        <v>3</v>
      </c>
      <c r="AY93" s="142"/>
      <c r="AZ93" s="143">
        <v>2</v>
      </c>
      <c r="BA93" s="142"/>
      <c r="BB93" s="143">
        <v>3</v>
      </c>
      <c r="BC93" s="197">
        <v>1878333.35</v>
      </c>
      <c r="BD93" s="143">
        <v>3</v>
      </c>
      <c r="BE93" s="143"/>
      <c r="BF93" s="143">
        <v>3</v>
      </c>
      <c r="BG93" s="197">
        <v>990642</v>
      </c>
      <c r="BH93" s="143">
        <v>3</v>
      </c>
      <c r="BI93" s="142"/>
      <c r="BJ93" s="143"/>
      <c r="BK93" s="143"/>
      <c r="BL93" s="143"/>
      <c r="BM93" s="143"/>
      <c r="BN93" s="143">
        <v>3</v>
      </c>
      <c r="BO93" s="150">
        <f t="shared" si="11"/>
        <v>11955658.6</v>
      </c>
      <c r="BP93" s="145"/>
      <c r="BQ93" s="145"/>
      <c r="BR93" s="145"/>
      <c r="BS93" s="145"/>
      <c r="BT93" s="145"/>
      <c r="BU93" s="145"/>
      <c r="BV93" s="145"/>
      <c r="BW93" s="145"/>
      <c r="BX93" s="145"/>
      <c r="BY93" s="145"/>
      <c r="BZ93" s="145"/>
      <c r="CA93" s="145"/>
    </row>
    <row r="94" spans="1:79">
      <c r="A94" s="142" t="s">
        <v>289</v>
      </c>
      <c r="B94" s="142">
        <v>3</v>
      </c>
      <c r="C94" s="197">
        <v>9086681.25</v>
      </c>
      <c r="D94" s="142"/>
      <c r="E94" s="197"/>
      <c r="F94" s="142"/>
      <c r="G94" s="197"/>
      <c r="H94" s="261"/>
      <c r="I94" s="197"/>
      <c r="J94" s="142"/>
      <c r="K94" s="197"/>
      <c r="L94" s="142"/>
      <c r="M94" s="197"/>
      <c r="N94" s="142"/>
      <c r="O94" s="197">
        <v>42934</v>
      </c>
      <c r="P94" s="142"/>
      <c r="Q94" s="197">
        <v>1835400</v>
      </c>
      <c r="R94" s="142"/>
      <c r="S94" s="197"/>
      <c r="T94" s="142"/>
      <c r="U94" s="197"/>
      <c r="V94" s="142"/>
      <c r="W94" s="197">
        <v>1378376</v>
      </c>
      <c r="X94" s="142"/>
      <c r="Y94" s="143"/>
      <c r="Z94" s="185">
        <f t="shared" si="10"/>
        <v>3</v>
      </c>
      <c r="AA94" s="150">
        <f t="shared" si="10"/>
        <v>12343391.25</v>
      </c>
      <c r="AB94" s="184"/>
      <c r="AC94" s="184"/>
      <c r="AD94" s="184"/>
      <c r="AE94" s="184"/>
      <c r="AF94" s="184"/>
      <c r="AG94" s="145"/>
      <c r="AH94" s="145"/>
      <c r="AI94" s="145"/>
      <c r="AJ94" s="145"/>
      <c r="AK94" s="145"/>
      <c r="AL94" s="145"/>
      <c r="AM94" s="145"/>
      <c r="AO94" s="142" t="s">
        <v>289</v>
      </c>
      <c r="AP94" s="142">
        <v>3</v>
      </c>
      <c r="AQ94" s="197">
        <v>9086681.25</v>
      </c>
      <c r="AR94" s="142">
        <v>2</v>
      </c>
      <c r="AS94" s="197"/>
      <c r="AT94" s="143">
        <v>3</v>
      </c>
      <c r="AU94" s="197"/>
      <c r="AV94" s="143">
        <v>3</v>
      </c>
      <c r="AW94" s="142"/>
      <c r="AX94" s="143">
        <v>3</v>
      </c>
      <c r="AY94" s="142"/>
      <c r="AZ94" s="143">
        <v>3</v>
      </c>
      <c r="BA94" s="142"/>
      <c r="BB94" s="143">
        <v>3</v>
      </c>
      <c r="BC94" s="197">
        <v>1878333.35</v>
      </c>
      <c r="BD94" s="143">
        <v>3</v>
      </c>
      <c r="BE94" s="143"/>
      <c r="BF94" s="143">
        <v>2</v>
      </c>
      <c r="BG94" s="197">
        <v>990642</v>
      </c>
      <c r="BH94" s="143">
        <v>2</v>
      </c>
      <c r="BI94" s="142"/>
      <c r="BJ94" s="143"/>
      <c r="BK94" s="143"/>
      <c r="BL94" s="143"/>
      <c r="BM94" s="143"/>
      <c r="BN94" s="143">
        <v>3</v>
      </c>
      <c r="BO94" s="150">
        <f t="shared" si="11"/>
        <v>11955659.6</v>
      </c>
      <c r="BP94" s="145"/>
      <c r="BQ94" s="145"/>
      <c r="BR94" s="145"/>
      <c r="BS94" s="145"/>
      <c r="BT94" s="145"/>
      <c r="BU94" s="145"/>
      <c r="BV94" s="145"/>
      <c r="BW94" s="145"/>
      <c r="BX94" s="145"/>
      <c r="BY94" s="145"/>
      <c r="BZ94" s="145"/>
      <c r="CA94" s="145"/>
    </row>
    <row r="95" spans="1:79">
      <c r="A95" s="142" t="s">
        <v>290</v>
      </c>
      <c r="B95" s="142">
        <v>3</v>
      </c>
      <c r="C95" s="197">
        <v>9086681.25</v>
      </c>
      <c r="D95" s="142"/>
      <c r="E95" s="197"/>
      <c r="F95" s="142"/>
      <c r="G95" s="197"/>
      <c r="H95" s="142"/>
      <c r="I95" s="197"/>
      <c r="J95" s="142"/>
      <c r="K95" s="197"/>
      <c r="L95" s="142"/>
      <c r="M95" s="197"/>
      <c r="N95" s="142"/>
      <c r="O95" s="197">
        <v>42934</v>
      </c>
      <c r="P95" s="142"/>
      <c r="Q95" s="197">
        <v>1835400</v>
      </c>
      <c r="R95" s="142"/>
      <c r="S95" s="197"/>
      <c r="T95" s="142"/>
      <c r="U95" s="197"/>
      <c r="V95" s="142"/>
      <c r="W95" s="197">
        <v>1378376</v>
      </c>
      <c r="X95" s="142"/>
      <c r="Y95" s="143"/>
      <c r="Z95" s="185">
        <f t="shared" si="10"/>
        <v>3</v>
      </c>
      <c r="AA95" s="150">
        <f t="shared" si="10"/>
        <v>12343391.25</v>
      </c>
      <c r="AB95" s="184"/>
      <c r="AC95" s="184"/>
      <c r="AD95" s="184"/>
      <c r="AE95" s="184"/>
      <c r="AF95" s="184"/>
      <c r="AG95" s="145"/>
      <c r="AH95" s="145"/>
      <c r="AI95" s="145"/>
      <c r="AJ95" s="145"/>
      <c r="AK95" s="145"/>
      <c r="AL95" s="145"/>
      <c r="AM95" s="145"/>
      <c r="AO95" s="142" t="s">
        <v>290</v>
      </c>
      <c r="AP95" s="142">
        <v>3</v>
      </c>
      <c r="AQ95" s="197">
        <v>9086681.25</v>
      </c>
      <c r="AR95" s="142">
        <v>2</v>
      </c>
      <c r="AS95" s="197"/>
      <c r="AT95" s="143">
        <v>2</v>
      </c>
      <c r="AU95" s="197"/>
      <c r="AV95" s="143">
        <v>0</v>
      </c>
      <c r="AW95" s="142"/>
      <c r="AX95" s="143">
        <v>2</v>
      </c>
      <c r="AY95" s="142"/>
      <c r="AZ95" s="143">
        <v>2</v>
      </c>
      <c r="BA95" s="142"/>
      <c r="BB95" s="143">
        <v>2</v>
      </c>
      <c r="BC95" s="197">
        <v>1878333.35</v>
      </c>
      <c r="BD95" s="143">
        <v>3</v>
      </c>
      <c r="BE95" s="143"/>
      <c r="BF95" s="143">
        <v>3</v>
      </c>
      <c r="BG95" s="197">
        <v>990643</v>
      </c>
      <c r="BH95" s="143">
        <v>3</v>
      </c>
      <c r="BI95" s="142"/>
      <c r="BJ95" s="143"/>
      <c r="BK95" s="143"/>
      <c r="BL95" s="143"/>
      <c r="BM95" s="143"/>
      <c r="BN95" s="143">
        <v>3</v>
      </c>
      <c r="BO95" s="150">
        <f t="shared" si="11"/>
        <v>11955659.6</v>
      </c>
      <c r="BP95" s="145"/>
      <c r="BQ95" s="145"/>
      <c r="BR95" s="145"/>
      <c r="BS95" s="145"/>
      <c r="BT95" s="145"/>
      <c r="BU95" s="145"/>
      <c r="BV95" s="145"/>
      <c r="BW95" s="145"/>
      <c r="BX95" s="145"/>
      <c r="BY95" s="145"/>
      <c r="BZ95" s="145"/>
      <c r="CA95" s="145"/>
    </row>
    <row r="96" spans="1:79">
      <c r="A96" s="147" t="s">
        <v>291</v>
      </c>
      <c r="B96" s="144">
        <f>SUM(B75:B95)</f>
        <v>60</v>
      </c>
      <c r="C96" s="150">
        <f t="shared" ref="C96:AM96" si="12">SUM(C75:C95)</f>
        <v>181733625</v>
      </c>
      <c r="D96" s="144">
        <f t="shared" si="12"/>
        <v>0</v>
      </c>
      <c r="E96" s="150">
        <f t="shared" si="12"/>
        <v>0</v>
      </c>
      <c r="F96" s="144">
        <f t="shared" si="12"/>
        <v>0</v>
      </c>
      <c r="G96" s="150">
        <f t="shared" si="12"/>
        <v>0</v>
      </c>
      <c r="H96" s="144">
        <f t="shared" si="12"/>
        <v>0</v>
      </c>
      <c r="I96" s="150">
        <f t="shared" si="12"/>
        <v>0</v>
      </c>
      <c r="J96" s="144">
        <f t="shared" si="12"/>
        <v>0</v>
      </c>
      <c r="K96" s="150">
        <f t="shared" si="12"/>
        <v>0</v>
      </c>
      <c r="L96" s="144">
        <f t="shared" si="12"/>
        <v>0</v>
      </c>
      <c r="M96" s="150">
        <f t="shared" si="12"/>
        <v>0</v>
      </c>
      <c r="N96" s="144">
        <f t="shared" si="12"/>
        <v>0</v>
      </c>
      <c r="O96" s="150">
        <f t="shared" si="12"/>
        <v>858667</v>
      </c>
      <c r="P96" s="144">
        <f t="shared" si="12"/>
        <v>0</v>
      </c>
      <c r="Q96" s="150">
        <f t="shared" si="12"/>
        <v>36708000</v>
      </c>
      <c r="R96" s="144">
        <f t="shared" si="12"/>
        <v>0</v>
      </c>
      <c r="S96" s="150">
        <f t="shared" si="12"/>
        <v>0</v>
      </c>
      <c r="T96" s="144">
        <f t="shared" si="12"/>
        <v>0</v>
      </c>
      <c r="U96" s="150">
        <f t="shared" si="12"/>
        <v>0</v>
      </c>
      <c r="V96" s="144">
        <f t="shared" si="12"/>
        <v>0</v>
      </c>
      <c r="W96" s="150">
        <f t="shared" si="12"/>
        <v>27567508</v>
      </c>
      <c r="X96" s="144">
        <f t="shared" si="12"/>
        <v>0</v>
      </c>
      <c r="Y96" s="144">
        <f t="shared" si="12"/>
        <v>0</v>
      </c>
      <c r="Z96" s="144">
        <f t="shared" si="12"/>
        <v>60</v>
      </c>
      <c r="AA96" s="150">
        <f t="shared" si="12"/>
        <v>246867800</v>
      </c>
      <c r="AB96" s="144">
        <f t="shared" si="12"/>
        <v>0</v>
      </c>
      <c r="AC96" s="144">
        <f t="shared" si="12"/>
        <v>0</v>
      </c>
      <c r="AD96" s="144">
        <f t="shared" si="12"/>
        <v>0</v>
      </c>
      <c r="AE96" s="144">
        <f t="shared" si="12"/>
        <v>0</v>
      </c>
      <c r="AF96" s="144">
        <f t="shared" si="12"/>
        <v>0</v>
      </c>
      <c r="AG96" s="144">
        <f t="shared" si="12"/>
        <v>0</v>
      </c>
      <c r="AH96" s="144">
        <f t="shared" si="12"/>
        <v>0</v>
      </c>
      <c r="AI96" s="144">
        <f t="shared" si="12"/>
        <v>0</v>
      </c>
      <c r="AJ96" s="144">
        <f t="shared" si="12"/>
        <v>0</v>
      </c>
      <c r="AK96" s="144">
        <f t="shared" si="12"/>
        <v>0</v>
      </c>
      <c r="AL96" s="144">
        <f t="shared" si="12"/>
        <v>0</v>
      </c>
      <c r="AM96" s="144">
        <f t="shared" si="12"/>
        <v>0</v>
      </c>
      <c r="AO96" s="147" t="s">
        <v>291</v>
      </c>
      <c r="AP96" s="144">
        <f t="shared" ref="AP96:BB96" si="13">SUM(AP75:AP95)</f>
        <v>60</v>
      </c>
      <c r="AQ96" s="268">
        <f t="shared" si="13"/>
        <v>181733625</v>
      </c>
      <c r="AR96" s="144">
        <f t="shared" si="13"/>
        <v>40</v>
      </c>
      <c r="AS96" s="150">
        <f t="shared" si="13"/>
        <v>0</v>
      </c>
      <c r="AT96" s="144">
        <f>SUM(AT75:AT95)</f>
        <v>53</v>
      </c>
      <c r="AU96" s="150">
        <f t="shared" si="13"/>
        <v>0</v>
      </c>
      <c r="AV96" s="144">
        <f t="shared" si="13"/>
        <v>45</v>
      </c>
      <c r="AW96" s="150">
        <f t="shared" si="13"/>
        <v>0</v>
      </c>
      <c r="AX96" s="144">
        <f t="shared" si="13"/>
        <v>51</v>
      </c>
      <c r="AY96" s="150">
        <f t="shared" si="13"/>
        <v>0</v>
      </c>
      <c r="AZ96" s="144">
        <f>SUM(AZ75:AZ95)</f>
        <v>54</v>
      </c>
      <c r="BA96" s="150">
        <f t="shared" si="13"/>
        <v>0</v>
      </c>
      <c r="BB96" s="144">
        <f t="shared" si="13"/>
        <v>52</v>
      </c>
      <c r="BC96" s="268">
        <f>SUM(BC75:BC95)</f>
        <v>37566667.000000015</v>
      </c>
      <c r="BD96" s="144">
        <f t="shared" ref="BD96:CA96" si="14">SUM(BD75:BD95)</f>
        <v>58</v>
      </c>
      <c r="BE96" s="144">
        <f t="shared" si="14"/>
        <v>0</v>
      </c>
      <c r="BF96" s="144">
        <f t="shared" si="14"/>
        <v>56</v>
      </c>
      <c r="BG96" s="268">
        <f t="shared" si="14"/>
        <v>19812841</v>
      </c>
      <c r="BH96" s="144">
        <f t="shared" si="14"/>
        <v>54</v>
      </c>
      <c r="BI96" s="144">
        <f t="shared" si="14"/>
        <v>0</v>
      </c>
      <c r="BJ96" s="144">
        <f t="shared" si="14"/>
        <v>0</v>
      </c>
      <c r="BK96" s="144">
        <f t="shared" si="14"/>
        <v>0</v>
      </c>
      <c r="BL96" s="144">
        <f t="shared" si="14"/>
        <v>0</v>
      </c>
      <c r="BM96" s="144">
        <f t="shared" si="14"/>
        <v>0</v>
      </c>
      <c r="BN96" s="144">
        <f>SUM(BN75:BN95)</f>
        <v>60</v>
      </c>
      <c r="BO96" s="151">
        <f t="shared" si="14"/>
        <v>239113186.99999991</v>
      </c>
      <c r="BP96" s="144">
        <f t="shared" si="14"/>
        <v>0</v>
      </c>
      <c r="BQ96" s="144">
        <f t="shared" si="14"/>
        <v>0</v>
      </c>
      <c r="BR96" s="144">
        <f t="shared" si="14"/>
        <v>0</v>
      </c>
      <c r="BS96" s="144">
        <f t="shared" si="14"/>
        <v>0</v>
      </c>
      <c r="BT96" s="144">
        <f t="shared" si="14"/>
        <v>0</v>
      </c>
      <c r="BU96" s="144">
        <f t="shared" si="14"/>
        <v>0</v>
      </c>
      <c r="BV96" s="144">
        <f t="shared" si="14"/>
        <v>0</v>
      </c>
      <c r="BW96" s="144">
        <f t="shared" si="14"/>
        <v>0</v>
      </c>
      <c r="BX96" s="144">
        <f t="shared" si="14"/>
        <v>0</v>
      </c>
      <c r="BY96" s="144">
        <f t="shared" si="14"/>
        <v>0</v>
      </c>
      <c r="BZ96" s="144">
        <f t="shared" si="14"/>
        <v>0</v>
      </c>
      <c r="CA96" s="144">
        <f t="shared" si="14"/>
        <v>0</v>
      </c>
    </row>
    <row r="99" spans="15:46">
      <c r="AS99" s="253"/>
      <c r="AT99" s="251"/>
    </row>
    <row r="100" spans="15:46">
      <c r="O100" s="253"/>
      <c r="P100" s="253"/>
      <c r="Q100" s="253"/>
      <c r="R100" s="253"/>
      <c r="S100" s="253"/>
    </row>
  </sheetData>
  <mergeCells count="122">
    <mergeCell ref="BY1:CA1"/>
    <mergeCell ref="BY2:CA2"/>
    <mergeCell ref="BY3:CA3"/>
    <mergeCell ref="A1:BX1"/>
    <mergeCell ref="A2:BX2"/>
    <mergeCell ref="A3:BX3"/>
    <mergeCell ref="AO5:CA5"/>
    <mergeCell ref="A6:BX6"/>
    <mergeCell ref="BY6:CA6"/>
    <mergeCell ref="AH14:AM14"/>
    <mergeCell ref="AO14:AO15"/>
    <mergeCell ref="AP14:AQ14"/>
    <mergeCell ref="AR14:AS14"/>
    <mergeCell ref="AT14:AU14"/>
    <mergeCell ref="A9:BX9"/>
    <mergeCell ref="A5:AM5"/>
    <mergeCell ref="BY4:CA4"/>
    <mergeCell ref="A4:BX4"/>
    <mergeCell ref="A7:BX7"/>
    <mergeCell ref="BY7:CA7"/>
    <mergeCell ref="A8:BX8"/>
    <mergeCell ref="BY8:CA8"/>
    <mergeCell ref="BY9:CA9"/>
    <mergeCell ref="BD14:BE14"/>
    <mergeCell ref="BF14:BG14"/>
    <mergeCell ref="BH14:BI14"/>
    <mergeCell ref="BJ14:BK14"/>
    <mergeCell ref="BL14:BM14"/>
    <mergeCell ref="A10:AM10"/>
    <mergeCell ref="AO10:CA10"/>
    <mergeCell ref="B11:CA11"/>
    <mergeCell ref="B12:CA12"/>
    <mergeCell ref="A14:A15"/>
    <mergeCell ref="V14:W14"/>
    <mergeCell ref="X14:Y14"/>
    <mergeCell ref="Z14:AA14"/>
    <mergeCell ref="AB14:AG14"/>
    <mergeCell ref="A45:A46"/>
    <mergeCell ref="B45:C45"/>
    <mergeCell ref="D45:E45"/>
    <mergeCell ref="F45:G45"/>
    <mergeCell ref="H45:I45"/>
    <mergeCell ref="J45:K45"/>
    <mergeCell ref="L45:M45"/>
    <mergeCell ref="N45:O45"/>
    <mergeCell ref="P45:Q45"/>
    <mergeCell ref="B43:T43"/>
    <mergeCell ref="B14:C14"/>
    <mergeCell ref="D14:E14"/>
    <mergeCell ref="F14:G14"/>
    <mergeCell ref="H14:I14"/>
    <mergeCell ref="J14:K14"/>
    <mergeCell ref="L14:M14"/>
    <mergeCell ref="N14:O14"/>
    <mergeCell ref="P14:Q14"/>
    <mergeCell ref="R14:S14"/>
    <mergeCell ref="BF45:BG45"/>
    <mergeCell ref="BH45:BI45"/>
    <mergeCell ref="BJ45:BK45"/>
    <mergeCell ref="BL45:BM45"/>
    <mergeCell ref="BN14:BO14"/>
    <mergeCell ref="BP14:BU14"/>
    <mergeCell ref="BV14:CA14"/>
    <mergeCell ref="B42:CA42"/>
    <mergeCell ref="R45:S45"/>
    <mergeCell ref="T45:U45"/>
    <mergeCell ref="V45:W45"/>
    <mergeCell ref="X45:Y45"/>
    <mergeCell ref="Z45:AA45"/>
    <mergeCell ref="AB45:AG45"/>
    <mergeCell ref="AH45:AM45"/>
    <mergeCell ref="AO45:AO46"/>
    <mergeCell ref="AP45:AQ45"/>
    <mergeCell ref="AR45:AS45"/>
    <mergeCell ref="AT45:AU45"/>
    <mergeCell ref="AV14:AW14"/>
    <mergeCell ref="AX14:AY14"/>
    <mergeCell ref="AZ14:BA14"/>
    <mergeCell ref="BB14:BC14"/>
    <mergeCell ref="T14:U14"/>
    <mergeCell ref="AV45:AW45"/>
    <mergeCell ref="AX45:AY45"/>
    <mergeCell ref="AZ45:BA45"/>
    <mergeCell ref="BB45:BC45"/>
    <mergeCell ref="AT73:AU73"/>
    <mergeCell ref="AV73:AW73"/>
    <mergeCell ref="AX73:AY73"/>
    <mergeCell ref="AZ73:BA73"/>
    <mergeCell ref="BD45:BE45"/>
    <mergeCell ref="A73:A74"/>
    <mergeCell ref="B73:C73"/>
    <mergeCell ref="D73:E73"/>
    <mergeCell ref="F73:G73"/>
    <mergeCell ref="H73:I73"/>
    <mergeCell ref="J73:K73"/>
    <mergeCell ref="L73:M73"/>
    <mergeCell ref="N73:O73"/>
    <mergeCell ref="P73:Q73"/>
    <mergeCell ref="BN45:BO45"/>
    <mergeCell ref="BP45:BU45"/>
    <mergeCell ref="BV45:CA45"/>
    <mergeCell ref="B70:CA70"/>
    <mergeCell ref="B71:CA71"/>
    <mergeCell ref="R73:S73"/>
    <mergeCell ref="T73:U73"/>
    <mergeCell ref="V73:W73"/>
    <mergeCell ref="X73:Y73"/>
    <mergeCell ref="Z73:AA73"/>
    <mergeCell ref="BN73:BO73"/>
    <mergeCell ref="BP73:BU73"/>
    <mergeCell ref="BV73:CA73"/>
    <mergeCell ref="BB73:BC73"/>
    <mergeCell ref="BD73:BE73"/>
    <mergeCell ref="BF73:BG73"/>
    <mergeCell ref="BH73:BI73"/>
    <mergeCell ref="BJ73:BK73"/>
    <mergeCell ref="BL73:BM73"/>
    <mergeCell ref="AB73:AG73"/>
    <mergeCell ref="AH73:AM73"/>
    <mergeCell ref="AO73:AO74"/>
    <mergeCell ref="AP73:AQ73"/>
    <mergeCell ref="AR73:AS73"/>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1" zoomScale="90" zoomScaleNormal="90" workbookViewId="0">
      <selection activeCell="A39" sqref="A39:B39"/>
    </sheetView>
  </sheetViews>
  <sheetFormatPr baseColWidth="10" defaultColWidth="10.85546875" defaultRowHeight="15"/>
  <cols>
    <col min="1" max="1" width="48.42578125" style="124" customWidth="1"/>
    <col min="2" max="2" width="73.42578125" style="124" customWidth="1"/>
    <col min="3" max="3" width="10.85546875" style="124"/>
    <col min="4" max="4" width="31.140625" style="124" customWidth="1"/>
    <col min="5" max="5" width="70.140625" style="124" customWidth="1"/>
    <col min="6" max="6" width="17.42578125" style="124" customWidth="1"/>
    <col min="7" max="8" width="21.85546875" style="124" customWidth="1"/>
    <col min="9" max="9" width="19.42578125" style="124" customWidth="1"/>
    <col min="10" max="10" width="42" style="124" customWidth="1"/>
    <col min="11" max="16384" width="10.85546875" style="124"/>
  </cols>
  <sheetData>
    <row r="1" spans="1:2" ht="25.5" customHeight="1">
      <c r="A1" s="796" t="s">
        <v>296</v>
      </c>
      <c r="B1" s="797"/>
    </row>
    <row r="2" spans="1:2" ht="25.5" customHeight="1">
      <c r="A2" s="798" t="s">
        <v>297</v>
      </c>
      <c r="B2" s="799"/>
    </row>
    <row r="3" spans="1:2">
      <c r="A3" s="125" t="s">
        <v>298</v>
      </c>
      <c r="B3" s="125" t="s">
        <v>299</v>
      </c>
    </row>
    <row r="4" spans="1:2">
      <c r="A4" s="126" t="s">
        <v>9</v>
      </c>
      <c r="B4" s="134" t="s">
        <v>300</v>
      </c>
    </row>
    <row r="5" spans="1:2" ht="105">
      <c r="A5" s="126" t="s">
        <v>10</v>
      </c>
      <c r="B5" s="133" t="s">
        <v>301</v>
      </c>
    </row>
    <row r="6" spans="1:2">
      <c r="A6" s="126" t="s">
        <v>15</v>
      </c>
      <c r="B6" s="800" t="s">
        <v>302</v>
      </c>
    </row>
    <row r="7" spans="1:2">
      <c r="A7" s="126" t="s">
        <v>17</v>
      </c>
      <c r="B7" s="801"/>
    </row>
    <row r="8" spans="1:2">
      <c r="A8" s="126" t="s">
        <v>19</v>
      </c>
      <c r="B8" s="801"/>
    </row>
    <row r="9" spans="1:2">
      <c r="A9" s="126" t="s">
        <v>303</v>
      </c>
      <c r="B9" s="802"/>
    </row>
    <row r="10" spans="1:2" ht="30">
      <c r="A10" s="126" t="s">
        <v>7</v>
      </c>
      <c r="B10" s="127" t="s">
        <v>304</v>
      </c>
    </row>
    <row r="11" spans="1:2" ht="45">
      <c r="A11" s="126" t="s">
        <v>27</v>
      </c>
      <c r="B11" s="127" t="s">
        <v>305</v>
      </c>
    </row>
    <row r="12" spans="1:2" ht="60">
      <c r="A12" s="126" t="s">
        <v>26</v>
      </c>
      <c r="B12" s="128" t="s">
        <v>306</v>
      </c>
    </row>
    <row r="13" spans="1:2" ht="30">
      <c r="A13" s="126" t="s">
        <v>307</v>
      </c>
      <c r="B13" s="128" t="s">
        <v>308</v>
      </c>
    </row>
    <row r="14" spans="1:2" ht="45">
      <c r="A14" s="126" t="s">
        <v>309</v>
      </c>
      <c r="B14" s="128" t="s">
        <v>310</v>
      </c>
    </row>
    <row r="15" spans="1:2" ht="72" customHeight="1">
      <c r="A15" s="129" t="s">
        <v>311</v>
      </c>
      <c r="B15" s="130" t="s">
        <v>312</v>
      </c>
    </row>
    <row r="16" spans="1:2" ht="194.25">
      <c r="A16" s="129" t="s">
        <v>313</v>
      </c>
      <c r="B16" s="131" t="s">
        <v>314</v>
      </c>
    </row>
    <row r="17" spans="1:2" ht="25.5" customHeight="1">
      <c r="A17" s="798" t="s">
        <v>315</v>
      </c>
      <c r="B17" s="799"/>
    </row>
    <row r="18" spans="1:2">
      <c r="A18" s="125" t="s">
        <v>298</v>
      </c>
      <c r="B18" s="125" t="s">
        <v>299</v>
      </c>
    </row>
    <row r="19" spans="1:2">
      <c r="A19" s="126" t="s">
        <v>9</v>
      </c>
      <c r="B19" s="134" t="s">
        <v>300</v>
      </c>
    </row>
    <row r="20" spans="1:2" ht="105">
      <c r="A20" s="126" t="s">
        <v>10</v>
      </c>
      <c r="B20" s="133" t="s">
        <v>301</v>
      </c>
    </row>
    <row r="21" spans="1:2" ht="30">
      <c r="A21" s="126" t="s">
        <v>316</v>
      </c>
      <c r="B21" s="128" t="s">
        <v>317</v>
      </c>
    </row>
    <row r="22" spans="1:2" ht="45">
      <c r="A22" s="126" t="s">
        <v>318</v>
      </c>
      <c r="B22" s="128" t="s">
        <v>319</v>
      </c>
    </row>
    <row r="23" spans="1:2" ht="75">
      <c r="A23" s="126" t="s">
        <v>320</v>
      </c>
      <c r="B23" s="128" t="s">
        <v>321</v>
      </c>
    </row>
    <row r="24" spans="1:2" ht="30">
      <c r="A24" s="126" t="s">
        <v>322</v>
      </c>
      <c r="B24" s="128" t="s">
        <v>323</v>
      </c>
    </row>
    <row r="25" spans="1:2" ht="30">
      <c r="A25" s="126" t="s">
        <v>324</v>
      </c>
      <c r="B25" s="128" t="s">
        <v>325</v>
      </c>
    </row>
    <row r="26" spans="1:2" ht="45.95" customHeight="1">
      <c r="A26" s="126" t="s">
        <v>326</v>
      </c>
      <c r="B26" s="132" t="s">
        <v>327</v>
      </c>
    </row>
    <row r="27" spans="1:2" ht="75">
      <c r="A27" s="126" t="s">
        <v>144</v>
      </c>
      <c r="B27" s="132" t="s">
        <v>328</v>
      </c>
    </row>
    <row r="28" spans="1:2" ht="45">
      <c r="A28" s="126" t="s">
        <v>329</v>
      </c>
      <c r="B28" s="132" t="s">
        <v>330</v>
      </c>
    </row>
    <row r="29" spans="1:2" ht="45">
      <c r="A29" s="126" t="s">
        <v>331</v>
      </c>
      <c r="B29" s="132" t="s">
        <v>332</v>
      </c>
    </row>
    <row r="30" spans="1:2" ht="45">
      <c r="A30" s="126" t="s">
        <v>333</v>
      </c>
      <c r="B30" s="132" t="s">
        <v>334</v>
      </c>
    </row>
    <row r="31" spans="1:2" ht="144" customHeight="1">
      <c r="A31" s="126" t="s">
        <v>335</v>
      </c>
      <c r="B31" s="132" t="s">
        <v>336</v>
      </c>
    </row>
    <row r="32" spans="1:2" ht="30">
      <c r="A32" s="126" t="s">
        <v>337</v>
      </c>
      <c r="B32" s="132" t="s">
        <v>338</v>
      </c>
    </row>
    <row r="33" spans="1:2" ht="30">
      <c r="A33" s="126" t="s">
        <v>339</v>
      </c>
      <c r="B33" s="132" t="s">
        <v>340</v>
      </c>
    </row>
    <row r="34" spans="1:2" ht="30">
      <c r="A34" s="126" t="s">
        <v>341</v>
      </c>
      <c r="B34" s="132" t="s">
        <v>342</v>
      </c>
    </row>
    <row r="35" spans="1:2" ht="30">
      <c r="A35" s="126" t="s">
        <v>343</v>
      </c>
      <c r="B35" s="132" t="s">
        <v>344</v>
      </c>
    </row>
    <row r="36" spans="1:2" ht="90">
      <c r="A36" s="126" t="s">
        <v>133</v>
      </c>
      <c r="B36" s="132" t="s">
        <v>345</v>
      </c>
    </row>
    <row r="37" spans="1:2" ht="45">
      <c r="A37" s="126" t="s">
        <v>346</v>
      </c>
      <c r="B37" s="132" t="s">
        <v>347</v>
      </c>
    </row>
    <row r="38" spans="1:2" ht="42.75">
      <c r="A38" s="129" t="s">
        <v>135</v>
      </c>
      <c r="B38" s="132" t="s">
        <v>348</v>
      </c>
    </row>
    <row r="39" spans="1:2" ht="25.5" customHeight="1">
      <c r="A39" s="798" t="s">
        <v>349</v>
      </c>
      <c r="B39" s="799"/>
    </row>
    <row r="40" spans="1:2">
      <c r="A40" s="796" t="s">
        <v>350</v>
      </c>
      <c r="B40" s="797"/>
    </row>
    <row r="41" spans="1:2" ht="72" customHeight="1">
      <c r="A41" s="794" t="s">
        <v>351</v>
      </c>
      <c r="B41" s="795"/>
    </row>
  </sheetData>
  <mergeCells count="7">
    <mergeCell ref="A41:B41"/>
    <mergeCell ref="A1:B1"/>
    <mergeCell ref="A2:B2"/>
    <mergeCell ref="B6:B9"/>
    <mergeCell ref="A17:B17"/>
    <mergeCell ref="A39:B39"/>
    <mergeCell ref="A40:B40"/>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A26" zoomScale="91" workbookViewId="0">
      <selection activeCell="E47" sqref="E47"/>
    </sheetView>
  </sheetViews>
  <sheetFormatPr baseColWidth="10" defaultColWidth="11.42578125" defaultRowHeight="15"/>
  <cols>
    <col min="1" max="1" width="44.140625" style="108" customWidth="1"/>
    <col min="2" max="2" width="61.85546875" style="108" customWidth="1"/>
    <col min="3" max="3" width="61" style="108" customWidth="1"/>
    <col min="4" max="4" width="81" style="108" customWidth="1"/>
    <col min="5" max="5" width="32.85546875" style="124" customWidth="1"/>
    <col min="6" max="6" width="19" style="108" customWidth="1"/>
    <col min="7" max="7" width="29.42578125" style="108" customWidth="1"/>
    <col min="8" max="8" width="36.42578125" style="108" customWidth="1"/>
    <col min="9" max="9" width="40" style="108" customWidth="1"/>
    <col min="10" max="16384" width="11.42578125" style="108"/>
  </cols>
  <sheetData>
    <row r="1" spans="1:9" s="112" customFormat="1">
      <c r="A1" s="111" t="s">
        <v>352</v>
      </c>
      <c r="B1" s="111" t="s">
        <v>353</v>
      </c>
      <c r="C1" s="111" t="s">
        <v>354</v>
      </c>
      <c r="D1" s="111" t="s">
        <v>355</v>
      </c>
      <c r="E1" s="111" t="s">
        <v>333</v>
      </c>
      <c r="F1" s="111" t="s">
        <v>356</v>
      </c>
      <c r="G1" s="111" t="s">
        <v>357</v>
      </c>
      <c r="H1" s="111" t="s">
        <v>254</v>
      </c>
      <c r="I1" s="111" t="s">
        <v>324</v>
      </c>
    </row>
    <row r="2" spans="1:9" s="112" customFormat="1">
      <c r="A2" s="113" t="s">
        <v>358</v>
      </c>
      <c r="B2" s="109" t="s">
        <v>359</v>
      </c>
      <c r="C2" s="113" t="s">
        <v>360</v>
      </c>
      <c r="D2" s="114" t="s">
        <v>361</v>
      </c>
      <c r="E2" s="110" t="s">
        <v>362</v>
      </c>
      <c r="F2" s="115" t="s">
        <v>363</v>
      </c>
      <c r="G2" s="116" t="s">
        <v>364</v>
      </c>
      <c r="H2" s="116" t="s">
        <v>365</v>
      </c>
      <c r="I2" s="115" t="s">
        <v>366</v>
      </c>
    </row>
    <row r="3" spans="1:9">
      <c r="A3" s="113" t="s">
        <v>367</v>
      </c>
      <c r="B3" s="109" t="s">
        <v>368</v>
      </c>
      <c r="C3" s="113" t="s">
        <v>369</v>
      </c>
      <c r="D3" s="117" t="s">
        <v>370</v>
      </c>
      <c r="E3" s="110" t="s">
        <v>371</v>
      </c>
      <c r="F3" s="115" t="s">
        <v>372</v>
      </c>
      <c r="G3" s="116" t="s">
        <v>373</v>
      </c>
      <c r="H3" s="116" t="s">
        <v>263</v>
      </c>
      <c r="I3" s="115" t="s">
        <v>374</v>
      </c>
    </row>
    <row r="4" spans="1:9">
      <c r="A4" s="113" t="s">
        <v>375</v>
      </c>
      <c r="B4" s="109" t="s">
        <v>376</v>
      </c>
      <c r="C4" s="113" t="s">
        <v>377</v>
      </c>
      <c r="D4" s="117" t="s">
        <v>378</v>
      </c>
      <c r="E4" s="110" t="s">
        <v>379</v>
      </c>
      <c r="F4" s="115" t="s">
        <v>380</v>
      </c>
      <c r="G4" s="116" t="s">
        <v>381</v>
      </c>
      <c r="H4" s="116" t="s">
        <v>258</v>
      </c>
      <c r="I4" s="115" t="s">
        <v>382</v>
      </c>
    </row>
    <row r="5" spans="1:9">
      <c r="A5" s="113" t="s">
        <v>383</v>
      </c>
      <c r="B5" s="109" t="s">
        <v>384</v>
      </c>
      <c r="C5" s="113" t="s">
        <v>385</v>
      </c>
      <c r="D5" s="117" t="s">
        <v>386</v>
      </c>
      <c r="E5" s="110" t="s">
        <v>387</v>
      </c>
      <c r="F5" s="115" t="s">
        <v>388</v>
      </c>
      <c r="G5" s="116" t="s">
        <v>389</v>
      </c>
      <c r="H5" s="116" t="s">
        <v>259</v>
      </c>
      <c r="I5" s="115" t="s">
        <v>390</v>
      </c>
    </row>
    <row r="6" spans="1:9" ht="30">
      <c r="A6" s="113" t="s">
        <v>391</v>
      </c>
      <c r="B6" s="109" t="s">
        <v>392</v>
      </c>
      <c r="C6" s="113" t="s">
        <v>393</v>
      </c>
      <c r="D6" s="117" t="s">
        <v>394</v>
      </c>
      <c r="E6" s="110" t="s">
        <v>395</v>
      </c>
      <c r="G6" s="116" t="s">
        <v>396</v>
      </c>
      <c r="H6" s="116" t="s">
        <v>260</v>
      </c>
      <c r="I6" s="115" t="s">
        <v>397</v>
      </c>
    </row>
    <row r="7" spans="1:9" ht="30">
      <c r="B7" s="109" t="s">
        <v>398</v>
      </c>
      <c r="C7" s="113" t="s">
        <v>399</v>
      </c>
      <c r="D7" s="117" t="s">
        <v>400</v>
      </c>
      <c r="E7" s="115" t="s">
        <v>401</v>
      </c>
      <c r="G7" s="110" t="s">
        <v>269</v>
      </c>
      <c r="H7" s="116" t="s">
        <v>261</v>
      </c>
      <c r="I7" s="115" t="s">
        <v>402</v>
      </c>
    </row>
    <row r="8" spans="1:9" ht="30">
      <c r="A8" s="118"/>
      <c r="B8" s="109" t="s">
        <v>181</v>
      </c>
      <c r="C8" s="113" t="s">
        <v>16</v>
      </c>
      <c r="D8" s="117" t="s">
        <v>403</v>
      </c>
      <c r="E8" s="115" t="s">
        <v>404</v>
      </c>
      <c r="I8" s="115" t="s">
        <v>405</v>
      </c>
    </row>
    <row r="9" spans="1:9" ht="32.25" customHeight="1">
      <c r="A9" s="118"/>
      <c r="B9" s="109" t="s">
        <v>406</v>
      </c>
      <c r="C9" s="113" t="s">
        <v>407</v>
      </c>
      <c r="D9" s="117" t="s">
        <v>408</v>
      </c>
      <c r="E9" s="115" t="s">
        <v>409</v>
      </c>
      <c r="I9" s="115" t="s">
        <v>410</v>
      </c>
    </row>
    <row r="10" spans="1:9">
      <c r="A10" s="118"/>
      <c r="B10" s="109" t="s">
        <v>411</v>
      </c>
      <c r="C10" s="113" t="s">
        <v>412</v>
      </c>
      <c r="D10" s="117" t="s">
        <v>413</v>
      </c>
      <c r="E10" s="115" t="s">
        <v>414</v>
      </c>
      <c r="I10" s="115" t="s">
        <v>415</v>
      </c>
    </row>
    <row r="11" spans="1:9">
      <c r="A11" s="118"/>
      <c r="B11" s="109" t="s">
        <v>416</v>
      </c>
      <c r="C11" s="113" t="s">
        <v>417</v>
      </c>
      <c r="D11" s="117" t="s">
        <v>418</v>
      </c>
      <c r="E11" s="115" t="s">
        <v>419</v>
      </c>
      <c r="I11" s="115" t="s">
        <v>420</v>
      </c>
    </row>
    <row r="12" spans="1:9" ht="30">
      <c r="A12" s="118"/>
      <c r="B12" s="109" t="s">
        <v>421</v>
      </c>
      <c r="C12" s="113" t="s">
        <v>422</v>
      </c>
      <c r="D12" s="117" t="s">
        <v>423</v>
      </c>
      <c r="E12" s="115" t="s">
        <v>424</v>
      </c>
      <c r="I12" s="115" t="s">
        <v>425</v>
      </c>
    </row>
    <row r="13" spans="1:9">
      <c r="A13" s="118"/>
      <c r="B13" s="315" t="s">
        <v>426</v>
      </c>
      <c r="D13" s="117" t="s">
        <v>427</v>
      </c>
      <c r="E13" s="115" t="s">
        <v>428</v>
      </c>
      <c r="I13" s="115" t="s">
        <v>429</v>
      </c>
    </row>
    <row r="14" spans="1:9">
      <c r="A14" s="118"/>
      <c r="B14" s="109" t="s">
        <v>430</v>
      </c>
      <c r="C14" s="118"/>
      <c r="D14" s="117" t="s">
        <v>431</v>
      </c>
      <c r="E14" s="115" t="s">
        <v>432</v>
      </c>
    </row>
    <row r="15" spans="1:9">
      <c r="A15" s="118"/>
      <c r="B15" s="109" t="s">
        <v>433</v>
      </c>
      <c r="C15" s="118"/>
      <c r="D15" s="117" t="s">
        <v>434</v>
      </c>
      <c r="E15" s="115" t="s">
        <v>435</v>
      </c>
    </row>
    <row r="16" spans="1:9">
      <c r="A16" s="118"/>
      <c r="B16" s="109" t="s">
        <v>436</v>
      </c>
      <c r="C16" s="118"/>
      <c r="D16" s="117" t="s">
        <v>437</v>
      </c>
      <c r="E16" s="119"/>
    </row>
    <row r="17" spans="1:5">
      <c r="A17" s="118"/>
      <c r="B17" s="109" t="s">
        <v>438</v>
      </c>
      <c r="C17" s="118"/>
      <c r="D17" s="117" t="s">
        <v>439</v>
      </c>
      <c r="E17" s="119"/>
    </row>
    <row r="18" spans="1:5">
      <c r="A18" s="118"/>
      <c r="B18" s="109" t="s">
        <v>440</v>
      </c>
      <c r="C18" s="118"/>
      <c r="D18" s="117" t="s">
        <v>441</v>
      </c>
      <c r="E18" s="119"/>
    </row>
    <row r="19" spans="1:5">
      <c r="A19" s="118"/>
      <c r="B19" s="109" t="s">
        <v>442</v>
      </c>
      <c r="C19" s="118"/>
      <c r="D19" s="117" t="s">
        <v>443</v>
      </c>
      <c r="E19" s="119"/>
    </row>
    <row r="20" spans="1:5">
      <c r="A20" s="118"/>
      <c r="B20" s="109" t="s">
        <v>444</v>
      </c>
      <c r="C20" s="118"/>
      <c r="D20" s="117" t="s">
        <v>445</v>
      </c>
      <c r="E20" s="119"/>
    </row>
    <row r="21" spans="1:5">
      <c r="B21" s="109" t="s">
        <v>446</v>
      </c>
      <c r="D21" s="117" t="s">
        <v>447</v>
      </c>
      <c r="E21" s="119"/>
    </row>
    <row r="22" spans="1:5">
      <c r="B22" s="109" t="s">
        <v>448</v>
      </c>
      <c r="D22" s="117" t="s">
        <v>449</v>
      </c>
      <c r="E22" s="119"/>
    </row>
    <row r="23" spans="1:5">
      <c r="B23" s="109" t="s">
        <v>450</v>
      </c>
      <c r="D23" s="117" t="s">
        <v>451</v>
      </c>
      <c r="E23" s="119"/>
    </row>
    <row r="24" spans="1:5">
      <c r="D24" s="120" t="s">
        <v>452</v>
      </c>
      <c r="E24" s="120" t="s">
        <v>453</v>
      </c>
    </row>
    <row r="25" spans="1:5">
      <c r="D25" s="121" t="s">
        <v>454</v>
      </c>
      <c r="E25" s="115" t="s">
        <v>455</v>
      </c>
    </row>
    <row r="26" spans="1:5">
      <c r="D26" s="121" t="s">
        <v>456</v>
      </c>
      <c r="E26" s="115" t="s">
        <v>457</v>
      </c>
    </row>
    <row r="27" spans="1:5">
      <c r="D27" s="803" t="s">
        <v>458</v>
      </c>
      <c r="E27" s="115" t="s">
        <v>459</v>
      </c>
    </row>
    <row r="28" spans="1:5">
      <c r="D28" s="804"/>
      <c r="E28" s="115" t="s">
        <v>460</v>
      </c>
    </row>
    <row r="29" spans="1:5">
      <c r="D29" s="804"/>
      <c r="E29" s="115" t="s">
        <v>461</v>
      </c>
    </row>
    <row r="30" spans="1:5">
      <c r="D30" s="805"/>
      <c r="E30" s="115" t="s">
        <v>462</v>
      </c>
    </row>
    <row r="31" spans="1:5">
      <c r="D31" s="121" t="s">
        <v>463</v>
      </c>
      <c r="E31" s="115" t="s">
        <v>464</v>
      </c>
    </row>
    <row r="32" spans="1:5">
      <c r="D32" s="121" t="s">
        <v>465</v>
      </c>
      <c r="E32" s="115" t="s">
        <v>466</v>
      </c>
    </row>
    <row r="33" spans="4:5">
      <c r="D33" s="121" t="s">
        <v>467</v>
      </c>
      <c r="E33" s="115" t="s">
        <v>468</v>
      </c>
    </row>
    <row r="34" spans="4:5">
      <c r="D34" s="121" t="s">
        <v>469</v>
      </c>
      <c r="E34" s="115" t="s">
        <v>470</v>
      </c>
    </row>
    <row r="35" spans="4:5">
      <c r="D35" s="121" t="s">
        <v>471</v>
      </c>
      <c r="E35" s="115" t="s">
        <v>472</v>
      </c>
    </row>
    <row r="36" spans="4:5">
      <c r="D36" s="121" t="s">
        <v>473</v>
      </c>
      <c r="E36" s="115" t="s">
        <v>474</v>
      </c>
    </row>
    <row r="37" spans="4:5">
      <c r="D37" s="121" t="s">
        <v>475</v>
      </c>
      <c r="E37" s="115" t="s">
        <v>476</v>
      </c>
    </row>
    <row r="38" spans="4:5">
      <c r="D38" s="121" t="s">
        <v>477</v>
      </c>
      <c r="E38" s="115" t="s">
        <v>478</v>
      </c>
    </row>
    <row r="39" spans="4:5">
      <c r="D39" s="122" t="s">
        <v>479</v>
      </c>
      <c r="E39" s="115" t="s">
        <v>480</v>
      </c>
    </row>
    <row r="40" spans="4:5">
      <c r="D40" s="122" t="s">
        <v>481</v>
      </c>
      <c r="E40" s="115" t="s">
        <v>482</v>
      </c>
    </row>
    <row r="41" spans="4:5">
      <c r="D41" s="121" t="s">
        <v>483</v>
      </c>
      <c r="E41" s="115" t="s">
        <v>484</v>
      </c>
    </row>
    <row r="42" spans="4:5">
      <c r="D42" s="121" t="s">
        <v>485</v>
      </c>
      <c r="E42" s="115" t="s">
        <v>486</v>
      </c>
    </row>
    <row r="43" spans="4:5">
      <c r="D43" s="122" t="s">
        <v>487</v>
      </c>
      <c r="E43" s="115" t="s">
        <v>488</v>
      </c>
    </row>
    <row r="44" spans="4:5">
      <c r="D44" s="123" t="s">
        <v>489</v>
      </c>
      <c r="E44" s="115" t="s">
        <v>490</v>
      </c>
    </row>
    <row r="45" spans="4:5">
      <c r="D45" s="117" t="s">
        <v>22</v>
      </c>
      <c r="E45" s="115" t="s">
        <v>491</v>
      </c>
    </row>
    <row r="46" spans="4:5">
      <c r="D46" s="117" t="s">
        <v>492</v>
      </c>
      <c r="E46" s="115" t="s">
        <v>493</v>
      </c>
    </row>
    <row r="47" spans="4:5">
      <c r="D47" s="117" t="s">
        <v>494</v>
      </c>
      <c r="E47" s="115" t="s">
        <v>174</v>
      </c>
    </row>
    <row r="48" spans="4:5">
      <c r="D48" s="117" t="s">
        <v>495</v>
      </c>
      <c r="E48" s="115" t="s">
        <v>496</v>
      </c>
    </row>
    <row r="49" spans="4:4">
      <c r="D49" s="120" t="s">
        <v>497</v>
      </c>
    </row>
    <row r="50" spans="4:4">
      <c r="D50" s="117" t="s">
        <v>498</v>
      </c>
    </row>
    <row r="51" spans="4:4">
      <c r="D51" s="117" t="s">
        <v>499</v>
      </c>
    </row>
    <row r="52" spans="4:4">
      <c r="D52" s="120" t="s">
        <v>500</v>
      </c>
    </row>
    <row r="53" spans="4:4">
      <c r="D53" s="123" t="s">
        <v>501</v>
      </c>
    </row>
    <row r="54" spans="4:4">
      <c r="D54" s="123" t="s">
        <v>502</v>
      </c>
    </row>
    <row r="55" spans="4:4">
      <c r="D55" s="123" t="s">
        <v>503</v>
      </c>
    </row>
    <row r="56" spans="4:4">
      <c r="D56" s="123" t="s">
        <v>504</v>
      </c>
    </row>
  </sheetData>
  <mergeCells count="1">
    <mergeCell ref="D27:D30"/>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6:L9"/>
  <sheetViews>
    <sheetView workbookViewId="0">
      <selection activeCell="A13" sqref="A13"/>
    </sheetView>
  </sheetViews>
  <sheetFormatPr baseColWidth="10" defaultColWidth="9.140625" defaultRowHeight="15"/>
  <cols>
    <col min="1" max="256" width="11.42578125" customWidth="1"/>
  </cols>
  <sheetData>
    <row r="6" spans="8:12">
      <c r="H6" t="s">
        <v>505</v>
      </c>
      <c r="I6" t="s">
        <v>506</v>
      </c>
      <c r="J6" t="s">
        <v>507</v>
      </c>
      <c r="K6" t="s">
        <v>508</v>
      </c>
    </row>
    <row r="7" spans="8:12">
      <c r="H7">
        <v>73474736</v>
      </c>
      <c r="I7">
        <f>+'Meta 3 Escuela '!C22+'Meta 7- Veeduría'!C22</f>
        <v>0</v>
      </c>
      <c r="J7">
        <f>+'Meta 7- Veeduría'!L24+'Meta 3 Escuela '!O24</f>
        <v>53818736</v>
      </c>
      <c r="K7">
        <f>+I7-J7</f>
        <v>-53818736</v>
      </c>
      <c r="L7" t="s">
        <v>509</v>
      </c>
    </row>
    <row r="8" spans="8:12">
      <c r="H8" t="s">
        <v>510</v>
      </c>
    </row>
    <row r="9" spans="8:12">
      <c r="H9">
        <v>1616872000</v>
      </c>
      <c r="I9">
        <f>+'Meta 1 Paridad '!Q22+'Meta 3 Escuela '!Q22+'Meta 6- 60 Instancias '!Q22+'Meta 4 Bancada '!Q22</f>
        <v>1616872000</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7A14-818D-4442-AB38-AE7811BAC49D}">
  <dimension ref="B4:F16"/>
  <sheetViews>
    <sheetView zoomScale="150" zoomScaleNormal="150" workbookViewId="0">
      <selection activeCell="F12" sqref="F12:F16"/>
    </sheetView>
  </sheetViews>
  <sheetFormatPr baseColWidth="10" defaultColWidth="11.42578125" defaultRowHeight="15"/>
  <cols>
    <col min="2" max="2" width="20.7109375" customWidth="1"/>
    <col min="3" max="3" width="20.140625" customWidth="1"/>
    <col min="4" max="4" width="15.140625" style="216" customWidth="1"/>
    <col min="5" max="5" width="24" customWidth="1"/>
    <col min="6" max="6" width="68.140625" customWidth="1"/>
  </cols>
  <sheetData>
    <row r="4" spans="2:6">
      <c r="B4" s="337" t="s">
        <v>511</v>
      </c>
      <c r="C4" s="337" t="s">
        <v>512</v>
      </c>
      <c r="D4" s="337" t="s">
        <v>513</v>
      </c>
      <c r="E4" s="337" t="s">
        <v>514</v>
      </c>
      <c r="F4" s="337" t="s">
        <v>515</v>
      </c>
    </row>
    <row r="5" spans="2:6" ht="348.95" customHeight="1">
      <c r="B5" s="809" t="s">
        <v>516</v>
      </c>
      <c r="C5" s="809" t="s">
        <v>517</v>
      </c>
      <c r="D5" s="337" t="s">
        <v>518</v>
      </c>
      <c r="E5" s="336" t="s">
        <v>519</v>
      </c>
      <c r="F5" s="806" t="s">
        <v>520</v>
      </c>
    </row>
    <row r="6" spans="2:6" ht="258" customHeight="1">
      <c r="B6" s="809"/>
      <c r="C6" s="809"/>
      <c r="D6" s="337" t="s">
        <v>521</v>
      </c>
      <c r="E6" s="336" t="s">
        <v>522</v>
      </c>
      <c r="F6" s="807"/>
    </row>
    <row r="7" spans="2:6" ht="93.95" customHeight="1">
      <c r="B7" s="806" t="s">
        <v>523</v>
      </c>
      <c r="C7" s="810" t="s">
        <v>524</v>
      </c>
      <c r="D7" s="337" t="s">
        <v>525</v>
      </c>
      <c r="E7" s="806" t="s">
        <v>526</v>
      </c>
      <c r="F7" s="807"/>
    </row>
    <row r="8" spans="2:6" ht="78" customHeight="1">
      <c r="B8" s="807"/>
      <c r="C8" s="811"/>
      <c r="D8" s="337" t="s">
        <v>527</v>
      </c>
      <c r="E8" s="808"/>
      <c r="F8" s="807"/>
    </row>
    <row r="9" spans="2:6" ht="66.95" customHeight="1">
      <c r="B9" s="808"/>
      <c r="C9" s="338" t="s">
        <v>528</v>
      </c>
      <c r="D9" s="337" t="s">
        <v>518</v>
      </c>
      <c r="E9" s="338" t="s">
        <v>529</v>
      </c>
      <c r="F9" s="808"/>
    </row>
    <row r="11" spans="2:6" s="339" customFormat="1">
      <c r="B11" s="340" t="s">
        <v>511</v>
      </c>
      <c r="C11" s="340" t="s">
        <v>512</v>
      </c>
      <c r="D11" s="340" t="s">
        <v>513</v>
      </c>
      <c r="E11" s="340" t="s">
        <v>514</v>
      </c>
      <c r="F11" s="340" t="s">
        <v>515</v>
      </c>
    </row>
    <row r="12" spans="2:6" ht="128.25">
      <c r="B12" s="812" t="s">
        <v>530</v>
      </c>
      <c r="C12" s="812" t="s">
        <v>531</v>
      </c>
      <c r="D12" s="342" t="s">
        <v>518</v>
      </c>
      <c r="E12" s="341" t="s">
        <v>532</v>
      </c>
      <c r="F12" s="813" t="s">
        <v>520</v>
      </c>
    </row>
    <row r="13" spans="2:6" ht="96.95" customHeight="1">
      <c r="B13" s="812"/>
      <c r="C13" s="812"/>
      <c r="D13" s="342" t="s">
        <v>521</v>
      </c>
      <c r="E13" s="341" t="s">
        <v>522</v>
      </c>
      <c r="F13" s="814"/>
    </row>
    <row r="14" spans="2:6" ht="84" customHeight="1">
      <c r="B14" s="813" t="s">
        <v>523</v>
      </c>
      <c r="C14" s="816" t="s">
        <v>524</v>
      </c>
      <c r="D14" s="342" t="s">
        <v>525</v>
      </c>
      <c r="E14" s="813" t="s">
        <v>526</v>
      </c>
      <c r="F14" s="814"/>
    </row>
    <row r="15" spans="2:6" ht="60" customHeight="1">
      <c r="B15" s="814"/>
      <c r="C15" s="817"/>
      <c r="D15" s="342" t="s">
        <v>527</v>
      </c>
      <c r="E15" s="815"/>
      <c r="F15" s="814"/>
    </row>
    <row r="16" spans="2:6" ht="144.94999999999999" customHeight="1">
      <c r="B16" s="815"/>
      <c r="C16" s="343" t="s">
        <v>528</v>
      </c>
      <c r="D16" s="342" t="s">
        <v>518</v>
      </c>
      <c r="E16" s="343" t="s">
        <v>529</v>
      </c>
      <c r="F16" s="815"/>
    </row>
  </sheetData>
  <mergeCells count="12">
    <mergeCell ref="B12:B13"/>
    <mergeCell ref="C12:C13"/>
    <mergeCell ref="F12:F16"/>
    <mergeCell ref="B14:B16"/>
    <mergeCell ref="C14:C15"/>
    <mergeCell ref="E14:E15"/>
    <mergeCell ref="F5:F9"/>
    <mergeCell ref="B5:B6"/>
    <mergeCell ref="C5:C6"/>
    <mergeCell ref="B7:B9"/>
    <mergeCell ref="C7:C8"/>
    <mergeCell ref="E7:E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A98C-B210-8149-8B86-633FA99E5306}">
  <dimension ref="A1"/>
  <sheetViews>
    <sheetView workbookViewId="0"/>
  </sheetViews>
  <sheetFormatPr baseColWidth="10" defaultColWidth="11.42578125" defaultRowHeight="15"/>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533</v>
      </c>
      <c r="C1" s="821" t="s">
        <v>534</v>
      </c>
      <c r="D1" s="821"/>
      <c r="E1" s="821"/>
      <c r="F1" s="821"/>
      <c r="G1" s="822" t="s">
        <v>535</v>
      </c>
      <c r="H1" s="823"/>
      <c r="I1" s="823"/>
      <c r="J1" s="824"/>
      <c r="K1" s="820" t="s">
        <v>536</v>
      </c>
      <c r="L1" s="820"/>
      <c r="M1" s="820"/>
      <c r="N1" s="820"/>
    </row>
    <row r="2" spans="1:14">
      <c r="C2" s="4"/>
      <c r="D2" s="4"/>
      <c r="E2" s="4"/>
      <c r="F2" s="4" t="s">
        <v>537</v>
      </c>
      <c r="G2" s="30"/>
      <c r="H2" s="4"/>
      <c r="I2" s="4"/>
      <c r="J2" s="31" t="s">
        <v>537</v>
      </c>
      <c r="K2" s="4"/>
      <c r="L2" s="4"/>
      <c r="M2" s="4"/>
      <c r="N2" s="4" t="s">
        <v>537</v>
      </c>
    </row>
    <row r="3" spans="1:14">
      <c r="A3" s="819" t="s">
        <v>538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81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819"/>
      <c r="B5" s="5">
        <v>3</v>
      </c>
      <c r="C5" s="6">
        <v>0.05</v>
      </c>
      <c r="D5" s="6">
        <v>0.05</v>
      </c>
      <c r="E5" s="6">
        <v>0.1</v>
      </c>
      <c r="F5" s="7">
        <f>(C5+D5+E5)</f>
        <v>0.2</v>
      </c>
      <c r="G5" s="32">
        <v>0.1</v>
      </c>
      <c r="H5" s="6">
        <v>0.1</v>
      </c>
      <c r="I5" s="6">
        <v>0.1</v>
      </c>
      <c r="J5" s="33">
        <f>(G5+H5+I5)</f>
        <v>0.30000000000000004</v>
      </c>
      <c r="K5" s="24"/>
      <c r="L5" s="5"/>
      <c r="M5" s="5"/>
      <c r="N5" s="5"/>
    </row>
    <row r="6" spans="1:14">
      <c r="A6" s="819"/>
      <c r="B6" s="5">
        <v>4</v>
      </c>
      <c r="C6" s="6">
        <v>0.1</v>
      </c>
      <c r="D6" s="6">
        <v>0.1</v>
      </c>
      <c r="E6" s="6">
        <v>0.2</v>
      </c>
      <c r="F6" s="7">
        <f>(C6+D6+E6)</f>
        <v>0.4</v>
      </c>
      <c r="G6" s="32">
        <v>0</v>
      </c>
      <c r="H6" s="6">
        <v>0</v>
      </c>
      <c r="I6" s="6">
        <v>0.1</v>
      </c>
      <c r="J6" s="33">
        <f>(G6+H6+I6)</f>
        <v>0.1</v>
      </c>
      <c r="K6" s="24"/>
      <c r="L6" s="5"/>
      <c r="M6" s="5"/>
      <c r="N6" s="5"/>
    </row>
    <row r="7" spans="1:14">
      <c r="A7" s="819"/>
      <c r="B7" s="5">
        <v>5</v>
      </c>
      <c r="C7" s="6">
        <v>0</v>
      </c>
      <c r="D7" s="6">
        <v>0</v>
      </c>
      <c r="E7" s="6">
        <v>0</v>
      </c>
      <c r="F7" s="7">
        <f>(C7+D7+E7)</f>
        <v>0</v>
      </c>
      <c r="G7" s="32">
        <v>0</v>
      </c>
      <c r="H7" s="6">
        <v>0</v>
      </c>
      <c r="I7" s="6">
        <v>0</v>
      </c>
      <c r="J7" s="33">
        <f>(G7+H7+I7)</f>
        <v>0</v>
      </c>
      <c r="K7" s="24"/>
      <c r="L7" s="5"/>
      <c r="M7" s="5"/>
      <c r="N7" s="5"/>
    </row>
    <row r="8" spans="1:14">
      <c r="A8" s="819" t="s">
        <v>539</v>
      </c>
      <c r="B8" s="9">
        <v>6</v>
      </c>
      <c r="C8" s="10">
        <v>0.1</v>
      </c>
      <c r="D8" s="10">
        <v>0.1</v>
      </c>
      <c r="E8" s="10">
        <v>0.1</v>
      </c>
      <c r="F8" s="11">
        <f>C8+D8+E8</f>
        <v>0.30000000000000004</v>
      </c>
      <c r="G8" s="34"/>
      <c r="H8" s="9"/>
      <c r="I8" s="9"/>
      <c r="J8" s="35"/>
      <c r="K8" s="25"/>
      <c r="L8" s="9"/>
      <c r="M8" s="9"/>
      <c r="N8" s="9"/>
    </row>
    <row r="9" spans="1:14">
      <c r="A9" s="819"/>
      <c r="B9" s="9">
        <v>7</v>
      </c>
      <c r="C9" s="9"/>
      <c r="D9" s="9"/>
      <c r="E9" s="9"/>
      <c r="F9" s="19"/>
      <c r="G9" s="36"/>
      <c r="H9" s="9"/>
      <c r="I9" s="9"/>
      <c r="J9" s="35"/>
      <c r="K9" s="25"/>
      <c r="L9" s="9"/>
      <c r="M9" s="9"/>
      <c r="N9" s="9"/>
    </row>
    <row r="10" spans="1:14">
      <c r="A10" s="819"/>
      <c r="B10" s="9">
        <v>8</v>
      </c>
      <c r="C10" s="9"/>
      <c r="D10" s="9"/>
      <c r="E10" s="9"/>
      <c r="F10" s="19"/>
      <c r="G10" s="36"/>
      <c r="H10" s="9"/>
      <c r="I10" s="9"/>
      <c r="J10" s="35"/>
      <c r="K10" s="25"/>
      <c r="L10" s="9"/>
      <c r="M10" s="9"/>
      <c r="N10" s="9"/>
    </row>
    <row r="11" spans="1:14">
      <c r="A11" s="819"/>
      <c r="B11" s="9">
        <v>9</v>
      </c>
      <c r="C11" s="9"/>
      <c r="D11" s="9"/>
      <c r="E11" s="9"/>
      <c r="F11" s="19"/>
      <c r="G11" s="36"/>
      <c r="H11" s="9"/>
      <c r="I11" s="9"/>
      <c r="J11" s="35"/>
      <c r="K11" s="25"/>
      <c r="L11" s="9"/>
      <c r="M11" s="9"/>
      <c r="N11" s="9"/>
    </row>
    <row r="12" spans="1:14">
      <c r="A12" s="819" t="s">
        <v>540</v>
      </c>
      <c r="B12" s="14">
        <v>10</v>
      </c>
      <c r="C12" s="14"/>
      <c r="D12" s="14"/>
      <c r="E12" s="14"/>
      <c r="F12" s="20"/>
      <c r="G12" s="37"/>
      <c r="H12" s="14"/>
      <c r="I12" s="14"/>
      <c r="J12" s="38"/>
      <c r="K12" s="26"/>
      <c r="L12" s="14"/>
      <c r="M12" s="14"/>
      <c r="N12" s="14"/>
    </row>
    <row r="13" spans="1:14">
      <c r="A13" s="819"/>
      <c r="B13" s="14">
        <v>11</v>
      </c>
      <c r="C13" s="14"/>
      <c r="D13" s="14"/>
      <c r="E13" s="14"/>
      <c r="F13" s="20"/>
      <c r="G13" s="37"/>
      <c r="H13" s="14"/>
      <c r="I13" s="14"/>
      <c r="J13" s="38"/>
      <c r="K13" s="26"/>
      <c r="L13" s="14"/>
      <c r="M13" s="14"/>
      <c r="N13" s="14"/>
    </row>
    <row r="14" spans="1:14">
      <c r="A14" s="819"/>
      <c r="B14" s="14">
        <v>12</v>
      </c>
      <c r="C14" s="14"/>
      <c r="D14" s="14"/>
      <c r="E14" s="14"/>
      <c r="F14" s="20"/>
      <c r="G14" s="37"/>
      <c r="H14" s="14"/>
      <c r="I14" s="14"/>
      <c r="J14" s="38"/>
      <c r="K14" s="26"/>
      <c r="L14" s="14"/>
      <c r="M14" s="14"/>
      <c r="N14" s="14"/>
    </row>
    <row r="15" spans="1:14">
      <c r="A15" s="819"/>
      <c r="B15" s="14">
        <v>13</v>
      </c>
      <c r="C15" s="14"/>
      <c r="D15" s="14"/>
      <c r="E15" s="14"/>
      <c r="F15" s="20"/>
      <c r="G15" s="37"/>
      <c r="H15" s="14"/>
      <c r="I15" s="14"/>
      <c r="J15" s="38"/>
      <c r="K15" s="26"/>
      <c r="L15" s="14"/>
      <c r="M15" s="14"/>
      <c r="N15" s="14"/>
    </row>
    <row r="16" spans="1:14">
      <c r="A16" s="819" t="s">
        <v>541</v>
      </c>
      <c r="B16" s="15">
        <v>14</v>
      </c>
      <c r="C16" s="15"/>
      <c r="D16" s="15"/>
      <c r="E16" s="15"/>
      <c r="F16" s="21"/>
      <c r="G16" s="39"/>
      <c r="H16" s="15"/>
      <c r="I16" s="15"/>
      <c r="J16" s="40"/>
      <c r="K16" s="27"/>
      <c r="L16" s="15"/>
      <c r="M16" s="15"/>
      <c r="N16" s="15"/>
    </row>
    <row r="17" spans="1:14">
      <c r="A17" s="819"/>
      <c r="B17" s="15">
        <v>15</v>
      </c>
      <c r="C17" s="15"/>
      <c r="D17" s="15"/>
      <c r="E17" s="15"/>
      <c r="F17" s="21"/>
      <c r="G17" s="39"/>
      <c r="H17" s="15"/>
      <c r="I17" s="15"/>
      <c r="J17" s="40"/>
      <c r="K17" s="27"/>
      <c r="L17" s="15"/>
      <c r="M17" s="15"/>
      <c r="N17" s="15"/>
    </row>
    <row r="18" spans="1:14">
      <c r="A18" s="819"/>
      <c r="B18" s="15">
        <v>16</v>
      </c>
      <c r="C18" s="15"/>
      <c r="D18" s="15"/>
      <c r="E18" s="15"/>
      <c r="F18" s="21"/>
      <c r="G18" s="39"/>
      <c r="H18" s="15"/>
      <c r="I18" s="15"/>
      <c r="J18" s="40"/>
      <c r="K18" s="27"/>
      <c r="L18" s="15"/>
      <c r="M18" s="15"/>
      <c r="N18" s="15"/>
    </row>
    <row r="19" spans="1:14">
      <c r="A19" s="819" t="s">
        <v>542</v>
      </c>
      <c r="B19" s="18">
        <v>17</v>
      </c>
      <c r="C19" s="18"/>
      <c r="D19" s="18"/>
      <c r="E19" s="18"/>
      <c r="F19" s="22"/>
      <c r="G19" s="41"/>
      <c r="H19" s="18"/>
      <c r="I19" s="18"/>
      <c r="J19" s="42"/>
      <c r="K19" s="28"/>
      <c r="L19" s="18"/>
      <c r="M19" s="18"/>
      <c r="N19" s="18"/>
    </row>
    <row r="20" spans="1:14">
      <c r="A20" s="819"/>
      <c r="B20" s="18">
        <v>18</v>
      </c>
      <c r="C20" s="18"/>
      <c r="D20" s="18"/>
      <c r="E20" s="18"/>
      <c r="F20" s="22"/>
      <c r="G20" s="41"/>
      <c r="H20" s="18"/>
      <c r="I20" s="18"/>
      <c r="J20" s="42"/>
      <c r="K20" s="28"/>
      <c r="L20" s="18"/>
      <c r="M20" s="18"/>
      <c r="N20" s="18"/>
    </row>
    <row r="21" spans="1:14">
      <c r="A21" s="819"/>
      <c r="B21" s="18">
        <v>19</v>
      </c>
      <c r="C21" s="18"/>
      <c r="D21" s="18"/>
      <c r="E21" s="18"/>
      <c r="F21" s="22"/>
      <c r="G21" s="41"/>
      <c r="H21" s="18"/>
      <c r="I21" s="18"/>
      <c r="J21" s="42"/>
      <c r="K21" s="28"/>
      <c r="L21" s="18"/>
      <c r="M21" s="18"/>
      <c r="N21" s="18"/>
    </row>
    <row r="22" spans="1:14">
      <c r="A22" s="819"/>
      <c r="B22" s="18">
        <v>20</v>
      </c>
      <c r="C22" s="18"/>
      <c r="D22" s="18"/>
      <c r="E22" s="18"/>
      <c r="F22" s="22"/>
      <c r="G22" s="41"/>
      <c r="H22" s="18"/>
      <c r="I22" s="18"/>
      <c r="J22" s="42"/>
      <c r="K22" s="28"/>
      <c r="L22" s="18"/>
      <c r="M22" s="18"/>
      <c r="N22" s="18"/>
    </row>
    <row r="23" spans="1:14">
      <c r="A23" s="819" t="s">
        <v>543</v>
      </c>
      <c r="B23" s="13">
        <v>21</v>
      </c>
      <c r="C23" s="13"/>
      <c r="D23" s="13"/>
      <c r="E23" s="13"/>
      <c r="F23" s="23"/>
      <c r="G23" s="43"/>
      <c r="H23" s="13"/>
      <c r="I23" s="13"/>
      <c r="J23" s="44"/>
      <c r="K23" s="29"/>
      <c r="L23" s="13"/>
      <c r="M23" s="13"/>
      <c r="N23" s="13"/>
    </row>
    <row r="24" spans="1:14">
      <c r="A24" s="819"/>
      <c r="B24" s="13">
        <v>22</v>
      </c>
      <c r="C24" s="13"/>
      <c r="D24" s="13"/>
      <c r="E24" s="13"/>
      <c r="F24" s="23"/>
      <c r="G24" s="43"/>
      <c r="H24" s="13"/>
      <c r="I24" s="13"/>
      <c r="J24" s="44"/>
      <c r="K24" s="29"/>
      <c r="L24" s="13"/>
      <c r="M24" s="13"/>
      <c r="N24" s="13"/>
    </row>
    <row r="25" spans="1:14">
      <c r="A25" s="819"/>
      <c r="B25" s="13">
        <v>23</v>
      </c>
      <c r="C25" s="13"/>
      <c r="D25" s="13"/>
      <c r="E25" s="13"/>
      <c r="F25" s="23"/>
      <c r="G25" s="43"/>
      <c r="H25" s="13"/>
      <c r="I25" s="13"/>
      <c r="J25" s="44"/>
      <c r="K25" s="29"/>
      <c r="L25" s="13"/>
      <c r="M25" s="13"/>
      <c r="N25" s="13"/>
    </row>
    <row r="26" spans="1:14">
      <c r="A26" s="819"/>
      <c r="B26" s="13">
        <v>24</v>
      </c>
      <c r="C26" s="13"/>
      <c r="D26" s="13"/>
      <c r="E26" s="13"/>
      <c r="F26" s="23"/>
      <c r="G26" s="43"/>
      <c r="H26" s="13"/>
      <c r="I26" s="13"/>
      <c r="J26" s="44"/>
      <c r="K26" s="29"/>
      <c r="L26" s="13"/>
      <c r="M26" s="13"/>
      <c r="N26" s="13"/>
    </row>
    <row r="27" spans="1:14">
      <c r="A27" s="819" t="s">
        <v>544</v>
      </c>
      <c r="B27" s="9">
        <v>25</v>
      </c>
      <c r="C27" s="9"/>
      <c r="D27" s="9"/>
      <c r="E27" s="9"/>
      <c r="F27" s="9"/>
      <c r="G27" s="9"/>
      <c r="H27" s="9"/>
      <c r="I27" s="9"/>
      <c r="J27" s="9"/>
      <c r="K27" s="9"/>
      <c r="L27" s="9"/>
      <c r="M27" s="9"/>
      <c r="N27" s="9"/>
    </row>
    <row r="28" spans="1:14">
      <c r="A28" s="819"/>
      <c r="B28" s="9">
        <v>26</v>
      </c>
      <c r="C28" s="9"/>
      <c r="D28" s="9"/>
      <c r="E28" s="9"/>
      <c r="F28" s="9"/>
      <c r="G28" s="9"/>
      <c r="H28" s="9"/>
      <c r="I28" s="9"/>
      <c r="J28" s="9"/>
      <c r="K28" s="9"/>
      <c r="L28" s="9"/>
      <c r="M28" s="9"/>
      <c r="N28" s="9"/>
    </row>
    <row r="29" spans="1:14">
      <c r="A29" s="819"/>
      <c r="B29" s="9">
        <v>27</v>
      </c>
      <c r="C29" s="9"/>
      <c r="D29" s="9"/>
      <c r="E29" s="9"/>
      <c r="F29" s="9"/>
      <c r="G29" s="9"/>
      <c r="H29" s="9"/>
      <c r="I29" s="9"/>
      <c r="J29" s="9"/>
      <c r="K29" s="9"/>
      <c r="L29" s="9"/>
      <c r="M29" s="9"/>
      <c r="N29" s="9"/>
    </row>
    <row r="30" spans="1:14">
      <c r="A30" s="819"/>
      <c r="B30" s="9">
        <v>28</v>
      </c>
      <c r="C30" s="9"/>
      <c r="D30" s="9"/>
      <c r="E30" s="9"/>
      <c r="F30" s="9"/>
      <c r="G30" s="9"/>
      <c r="H30" s="9"/>
      <c r="I30" s="9"/>
      <c r="J30" s="9"/>
      <c r="K30" s="9"/>
      <c r="L30" s="9"/>
      <c r="M30" s="9"/>
      <c r="N30" s="9"/>
    </row>
    <row r="31" spans="1:14">
      <c r="A31" s="819"/>
      <c r="B31" s="9">
        <v>29</v>
      </c>
      <c r="C31" s="9"/>
      <c r="D31" s="9"/>
      <c r="E31" s="9"/>
      <c r="F31" s="9"/>
      <c r="G31" s="9"/>
      <c r="H31" s="9"/>
      <c r="I31" s="9"/>
      <c r="J31" s="9"/>
      <c r="K31" s="9"/>
      <c r="L31" s="9"/>
      <c r="M31" s="9"/>
      <c r="N31" s="9"/>
    </row>
    <row r="32" spans="1:14">
      <c r="A32" s="819" t="s">
        <v>545</v>
      </c>
      <c r="B32" s="16">
        <v>30</v>
      </c>
      <c r="C32" s="16"/>
      <c r="D32" s="16"/>
      <c r="E32" s="16"/>
      <c r="F32" s="16"/>
      <c r="G32" s="16"/>
      <c r="H32" s="16"/>
      <c r="I32" s="16"/>
      <c r="J32" s="16"/>
      <c r="K32" s="16"/>
      <c r="L32" s="16"/>
      <c r="M32" s="16"/>
      <c r="N32" s="16"/>
    </row>
    <row r="33" spans="1:14">
      <c r="A33" s="819"/>
      <c r="B33" s="16">
        <v>31</v>
      </c>
      <c r="C33" s="16"/>
      <c r="D33" s="16"/>
      <c r="E33" s="16"/>
      <c r="F33" s="16"/>
      <c r="G33" s="16"/>
      <c r="H33" s="16"/>
      <c r="I33" s="16"/>
      <c r="J33" s="16"/>
      <c r="K33" s="16"/>
      <c r="L33" s="16"/>
      <c r="M33" s="16"/>
      <c r="N33" s="16"/>
    </row>
    <row r="34" spans="1:14">
      <c r="A34" s="819"/>
      <c r="B34" s="16">
        <v>32</v>
      </c>
      <c r="C34" s="16"/>
      <c r="D34" s="16"/>
      <c r="E34" s="16"/>
      <c r="F34" s="16"/>
      <c r="G34" s="16"/>
      <c r="H34" s="16"/>
      <c r="I34" s="16"/>
      <c r="J34" s="16"/>
      <c r="K34" s="16"/>
      <c r="L34" s="16"/>
      <c r="M34" s="16"/>
      <c r="N34" s="16"/>
    </row>
    <row r="35" spans="1:14">
      <c r="A35" s="819" t="s">
        <v>546</v>
      </c>
      <c r="B35" s="17">
        <v>33</v>
      </c>
      <c r="C35" s="14"/>
      <c r="D35" s="14"/>
      <c r="E35" s="14"/>
      <c r="F35" s="14"/>
      <c r="G35" s="14"/>
      <c r="H35" s="14"/>
      <c r="I35" s="14"/>
      <c r="J35" s="14"/>
      <c r="K35" s="14"/>
      <c r="L35" s="14"/>
      <c r="M35" s="14"/>
      <c r="N35" s="14"/>
    </row>
    <row r="36" spans="1:14">
      <c r="A36" s="819"/>
      <c r="B36" s="14">
        <v>34</v>
      </c>
      <c r="C36" s="14"/>
      <c r="D36" s="14"/>
      <c r="E36" s="14"/>
      <c r="F36" s="14"/>
      <c r="G36" s="14"/>
      <c r="H36" s="14"/>
      <c r="I36" s="14"/>
      <c r="J36" s="14"/>
      <c r="K36" s="14"/>
      <c r="L36" s="14"/>
      <c r="M36" s="14"/>
      <c r="N36" s="14"/>
    </row>
    <row r="37" spans="1:14">
      <c r="A37" s="819"/>
      <c r="B37" s="45">
        <v>35</v>
      </c>
      <c r="C37" s="14"/>
      <c r="D37" s="14"/>
      <c r="E37" s="14"/>
      <c r="F37" s="14"/>
      <c r="G37" s="14"/>
      <c r="H37" s="14"/>
      <c r="I37" s="14"/>
      <c r="J37" s="14"/>
      <c r="K37" s="14"/>
      <c r="L37" s="14"/>
      <c r="M37" s="14"/>
      <c r="N37" s="14"/>
    </row>
    <row r="38" spans="1:14">
      <c r="A38" s="819" t="s">
        <v>547</v>
      </c>
      <c r="B38" s="8">
        <v>36</v>
      </c>
      <c r="C38" s="8"/>
      <c r="D38" s="8"/>
      <c r="E38" s="8"/>
      <c r="F38" s="8"/>
      <c r="G38" s="8"/>
      <c r="H38" s="8"/>
      <c r="I38" s="8"/>
      <c r="J38" s="8"/>
      <c r="K38" s="8"/>
      <c r="L38" s="8"/>
      <c r="M38" s="8"/>
      <c r="N38" s="8"/>
    </row>
    <row r="39" spans="1:14">
      <c r="A39" s="819"/>
      <c r="B39" s="8">
        <v>37</v>
      </c>
      <c r="C39" s="8"/>
      <c r="D39" s="8"/>
      <c r="E39" s="8"/>
      <c r="F39" s="8"/>
      <c r="G39" s="8"/>
      <c r="H39" s="8"/>
      <c r="I39" s="8"/>
      <c r="J39" s="8"/>
      <c r="K39" s="8"/>
      <c r="L39" s="8"/>
      <c r="M39" s="8"/>
      <c r="N39" s="8"/>
    </row>
    <row r="40" spans="1:14">
      <c r="A40" s="819"/>
      <c r="B40" s="8">
        <v>38</v>
      </c>
      <c r="C40" s="8"/>
      <c r="D40" s="8"/>
      <c r="E40" s="8"/>
      <c r="F40" s="8"/>
      <c r="G40" s="8"/>
      <c r="H40" s="8"/>
      <c r="I40" s="8"/>
      <c r="J40" s="8"/>
      <c r="K40" s="8"/>
      <c r="L40" s="8"/>
      <c r="M40" s="8"/>
      <c r="N40" s="8"/>
    </row>
    <row r="41" spans="1:14">
      <c r="A41" s="825" t="s">
        <v>548</v>
      </c>
      <c r="B41" s="46">
        <v>39</v>
      </c>
      <c r="C41" s="47"/>
      <c r="D41" s="47"/>
      <c r="E41" s="47"/>
      <c r="F41" s="47"/>
      <c r="G41" s="47"/>
      <c r="H41" s="47"/>
      <c r="I41" s="47"/>
      <c r="J41" s="47"/>
      <c r="K41" s="47"/>
      <c r="L41" s="47"/>
      <c r="M41" s="47"/>
      <c r="N41" s="47"/>
    </row>
    <row r="42" spans="1:14">
      <c r="A42" s="825"/>
      <c r="B42" s="47">
        <v>40</v>
      </c>
      <c r="C42" s="47"/>
      <c r="D42" s="47"/>
      <c r="E42" s="47"/>
      <c r="F42" s="47"/>
      <c r="G42" s="47"/>
      <c r="H42" s="47"/>
      <c r="I42" s="47"/>
      <c r="J42" s="47"/>
      <c r="K42" s="47"/>
      <c r="L42" s="47"/>
      <c r="M42" s="47"/>
      <c r="N42" s="47"/>
    </row>
    <row r="43" spans="1:14">
      <c r="A43" s="825"/>
      <c r="B43" s="47">
        <v>41</v>
      </c>
      <c r="C43" s="47"/>
      <c r="D43" s="47"/>
      <c r="E43" s="47"/>
      <c r="F43" s="47"/>
      <c r="G43" s="47"/>
      <c r="H43" s="47"/>
      <c r="I43" s="47"/>
      <c r="J43" s="47"/>
      <c r="K43" s="47"/>
      <c r="L43" s="47"/>
      <c r="M43" s="47"/>
      <c r="N43" s="47"/>
    </row>
    <row r="44" spans="1:14">
      <c r="A44" s="825"/>
      <c r="B44" s="48">
        <v>42</v>
      </c>
      <c r="C44" s="47"/>
      <c r="D44" s="47"/>
      <c r="E44" s="47"/>
      <c r="F44" s="47"/>
      <c r="G44" s="47"/>
      <c r="H44" s="47"/>
      <c r="I44" s="47"/>
      <c r="J44" s="47"/>
      <c r="K44" s="47"/>
      <c r="L44" s="47"/>
      <c r="M44" s="47"/>
      <c r="N44" s="47"/>
    </row>
    <row r="45" spans="1:14">
      <c r="A45" s="818" t="s">
        <v>549</v>
      </c>
      <c r="B45" s="12">
        <v>43</v>
      </c>
      <c r="C45" s="12"/>
      <c r="D45" s="12"/>
      <c r="E45" s="12"/>
      <c r="F45" s="12"/>
      <c r="G45" s="12"/>
      <c r="H45" s="12"/>
      <c r="I45" s="12"/>
      <c r="J45" s="12"/>
      <c r="K45" s="12"/>
      <c r="L45" s="12"/>
      <c r="M45" s="12"/>
      <c r="N45" s="12"/>
    </row>
    <row r="46" spans="1:14">
      <c r="A46" s="81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Meta 1 Paridad </vt:lpstr>
      <vt:lpstr>Meta 3 Escuela </vt:lpstr>
      <vt:lpstr>Meta 1..n</vt:lpstr>
      <vt:lpstr>Meta 4 Bancada </vt:lpstr>
      <vt:lpstr>Meta 6- 60 Instancias </vt:lpstr>
      <vt:lpstr>Meta 7- Veeduría</vt:lpstr>
      <vt:lpstr>Indicadores </vt:lpstr>
      <vt:lpstr>Territorialización PA</vt:lpstr>
      <vt:lpstr>Instructivo</vt:lpstr>
      <vt:lpstr>Generalidades</vt:lpstr>
      <vt:lpstr>resumen pptal</vt:lpstr>
      <vt:lpstr>Hoja2</vt:lpstr>
      <vt:lpstr>Hoja3</vt:lpstr>
      <vt:lpstr>Hoja13</vt:lpstr>
      <vt:lpstr>Hoja1</vt:lpstr>
      <vt:lpstr>'Indicadores '!Área_de_impresión</vt:lpstr>
      <vt:lpstr>'Meta 1 Paridad '!Área_de_impresión</vt:lpstr>
      <vt:lpstr>'Meta 3 Escuela '!Área_de_impresión</vt:lpstr>
      <vt:lpstr>'Meta 4 Bancada '!Área_de_impresión</vt:lpstr>
      <vt:lpstr>'Meta 6- 60 Instancias '!Área_de_impresión</vt:lpstr>
      <vt:lpstr>'Meta 7- Veeduría'!Área_de_impresión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Daniel Mauricio Avendaño León</cp:lastModifiedBy>
  <cp:revision/>
  <cp:lastPrinted>2022-11-09T02:00:04Z</cp:lastPrinted>
  <dcterms:created xsi:type="dcterms:W3CDTF">2011-04-26T22:16:52Z</dcterms:created>
  <dcterms:modified xsi:type="dcterms:W3CDTF">2022-12-02T15:29:42Z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