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secretariadistritald-my.sharepoint.com/personal/jvilla_sdmujer_gov_co/Documents/7738/planes de acción/"/>
    </mc:Choice>
  </mc:AlternateContent>
  <xr:revisionPtr revIDLastSave="22" documentId="8_{8CEFB9DB-1F46-4175-852D-4DE8A71CA972}" xr6:coauthVersionLast="47" xr6:coauthVersionMax="47" xr10:uidLastSave="{8A7BE6E2-03A7-4843-9093-1DFC182C5206}"/>
  <bookViews>
    <workbookView xWindow="-108" yWindow="-108" windowWidth="23256" windowHeight="12456" tabRatio="67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proyecto'!$A$1:$AD$57</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7" i="40" l="1"/>
  <c r="AF25" i="40"/>
  <c r="U22" i="47" l="1"/>
  <c r="U22" i="40"/>
  <c r="AE42" i="47" l="1"/>
  <c r="AE40" i="47"/>
  <c r="AE38" i="47"/>
  <c r="AE34" i="47"/>
  <c r="AE44" i="49"/>
  <c r="AE42" i="49"/>
  <c r="AE40" i="49"/>
  <c r="AE38" i="49"/>
  <c r="AE34" i="49"/>
  <c r="AE42" i="48"/>
  <c r="AE40" i="48"/>
  <c r="AE38" i="48"/>
  <c r="AE34" i="48"/>
  <c r="AE36" i="40"/>
  <c r="AE51" i="40"/>
  <c r="AE46" i="40"/>
  <c r="AE43" i="40"/>
  <c r="AE41" i="40"/>
  <c r="P44" i="40"/>
  <c r="P53" i="40"/>
  <c r="P48" i="40"/>
  <c r="P56" i="40"/>
  <c r="AV19" i="50"/>
  <c r="AV18" i="50"/>
  <c r="AV17" i="50"/>
  <c r="E25" i="47"/>
  <c r="E25" i="49"/>
  <c r="E25" i="48"/>
  <c r="O25" i="48" s="1"/>
  <c r="AC23" i="47"/>
  <c r="AC23" i="49"/>
  <c r="AC23" i="48"/>
  <c r="AC23" i="40"/>
  <c r="AU13" i="50"/>
  <c r="AV13" i="50" s="1"/>
  <c r="AU14" i="50"/>
  <c r="AV14" i="50" s="1"/>
  <c r="AU15" i="50"/>
  <c r="AV15" i="50" s="1"/>
  <c r="AU16" i="50"/>
  <c r="AV16" i="50"/>
  <c r="AU20" i="50"/>
  <c r="AV20" i="50"/>
  <c r="AU21" i="50"/>
  <c r="AV21" i="50" s="1"/>
  <c r="AU22" i="50"/>
  <c r="AV22" i="50" s="1"/>
  <c r="Q22" i="40"/>
  <c r="AB24" i="47"/>
  <c r="AC24" i="47"/>
  <c r="AB24" i="49"/>
  <c r="AC24" i="49" s="1"/>
  <c r="AB24" i="48"/>
  <c r="F24" i="47"/>
  <c r="D24" i="47"/>
  <c r="O24" i="47" s="1"/>
  <c r="F24" i="49"/>
  <c r="D24" i="49"/>
  <c r="O24" i="49" s="1"/>
  <c r="F24" i="48"/>
  <c r="O24" i="48" s="1"/>
  <c r="D24" i="48"/>
  <c r="F24" i="40"/>
  <c r="D24" i="40"/>
  <c r="O24" i="40" s="1"/>
  <c r="Q22" i="47"/>
  <c r="AC22" i="47" s="1"/>
  <c r="AD23" i="47" s="1"/>
  <c r="AC22" i="40"/>
  <c r="T22" i="48"/>
  <c r="AC22" i="48" s="1"/>
  <c r="AD23" i="48" s="1"/>
  <c r="O25" i="47"/>
  <c r="P45" i="49"/>
  <c r="P44" i="49"/>
  <c r="P43" i="49"/>
  <c r="P42" i="49"/>
  <c r="P41" i="49"/>
  <c r="P40" i="49"/>
  <c r="P39" i="49"/>
  <c r="P38" i="49"/>
  <c r="P30" i="49"/>
  <c r="A30" i="49"/>
  <c r="A34" i="49" s="1"/>
  <c r="AC25" i="49"/>
  <c r="AD25" i="49" s="1"/>
  <c r="O25" i="49"/>
  <c r="AC22" i="49"/>
  <c r="AD23" i="49" s="1"/>
  <c r="O23" i="49"/>
  <c r="P23" i="49" s="1"/>
  <c r="O22" i="49"/>
  <c r="P43" i="48"/>
  <c r="P42" i="48"/>
  <c r="P41" i="48"/>
  <c r="P40" i="48"/>
  <c r="P39" i="48"/>
  <c r="P38" i="48"/>
  <c r="P30" i="48"/>
  <c r="A30" i="48"/>
  <c r="A34" i="48" s="1"/>
  <c r="AC25" i="48"/>
  <c r="AD25" i="48" s="1"/>
  <c r="AC24" i="48"/>
  <c r="O23" i="48"/>
  <c r="P23" i="48" s="1"/>
  <c r="O22" i="48"/>
  <c r="P43" i="47"/>
  <c r="P42" i="47"/>
  <c r="P41" i="47"/>
  <c r="P40" i="47"/>
  <c r="P39" i="47"/>
  <c r="P38" i="47"/>
  <c r="P30" i="47"/>
  <c r="A30" i="47"/>
  <c r="A34" i="47"/>
  <c r="AC25" i="47"/>
  <c r="AD25" i="47" s="1"/>
  <c r="O23" i="47"/>
  <c r="P23" i="47" s="1"/>
  <c r="O22" i="47"/>
  <c r="P46" i="40"/>
  <c r="P51" i="40"/>
  <c r="P55" i="40"/>
  <c r="A30" i="40"/>
  <c r="A34" i="40" s="1"/>
  <c r="O23" i="40"/>
  <c r="P23" i="40" s="1"/>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s="1"/>
  <c r="AC24" i="40"/>
  <c r="O25" i="40"/>
  <c r="O22" i="40"/>
  <c r="P43" i="40"/>
  <c r="P42" i="40"/>
  <c r="P41" i="40"/>
  <c r="P40" i="40"/>
  <c r="P39"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N39" i="37"/>
  <c r="AA39" i="37"/>
  <c r="AA60" i="37" s="1"/>
  <c r="Z39"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O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Z32" i="37" l="1"/>
  <c r="BO32" i="37"/>
  <c r="AA32" i="37"/>
  <c r="BO60" i="37"/>
  <c r="Z60" i="37"/>
  <c r="BN32" i="37"/>
  <c r="BN60" i="37"/>
  <c r="P25"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4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<sst xmlns="http://schemas.openxmlformats.org/spreadsheetml/2006/main" count="1520" uniqueCount="536">
  <si>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</si>
  <si>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</si>
  <si>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</si>
  <si>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</si>
  <si>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</si>
  <si>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</si>
  <si>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</si>
  <si>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</si>
  <si>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SEP</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</si>
  <si>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</si>
  <si>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</si>
  <si>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</si>
  <si>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</si>
  <si>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</si>
  <si>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</si>
  <si>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</si>
  <si>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</si>
  <si>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</si>
  <si>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</si>
  <si>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</si>
  <si>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</si>
  <si>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</si>
  <si>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</si>
  <si>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</si>
  <si>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</si>
  <si>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</si>
  <si>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</si>
  <si>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</si>
  <si>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</si>
  <si>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</si>
  <si>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</si>
  <si>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</si>
  <si>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</si>
  <si>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</si>
  <si>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</si>
  <si>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</si>
  <si>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</si>
  <si>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</si>
  <si>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</si>
  <si>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</si>
  <si>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</si>
  <si>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</si>
  <si>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</si>
  <si>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</si>
  <si>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</si>
  <si>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</si>
  <si>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</si>
  <si>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</si>
  <si>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</si>
  <si>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</si>
  <si>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</si>
  <si>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</si>
  <si>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</si>
  <si>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</si>
  <si>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</si>
  <si>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</si>
  <si>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</si>
  <si>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</si>
  <si>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</si>
  <si>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</si>
  <si>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</si>
  <si>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</si>
  <si>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</si>
  <si>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</si>
  <si>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</si>
  <si>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</si>
  <si>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</si>
  <si>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</si>
  <si>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</si>
  <si>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</si>
  <si>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</si>
  <si>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</si>
  <si>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</si>
  <si>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</si>
  <si>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</si>
  <si>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</si>
  <si>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</si>
  <si>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</si>
  <si>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</si>
  <si>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</si>
  <si>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</si>
  <si>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</si>
  <si>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</si>
  <si>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</si>
  <si>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</si>
  <si>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</si>
  <si>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</si>
  <si>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</si>
  <si>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</si>
  <si>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</si>
  <si>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</si>
  <si>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</si>
  <si>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</si>
  <si>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</si>
  <si>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</si>
  <si>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</si>
  <si>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</si>
  <si>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</si>
  <si>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8. Realizar el seguimiento, la verificación, consolidación, análisis y reporte de información relacionada con la implementación de la Política Pública de Actividades Sexuales Pagadas,  a partir de su plan de acción.</t>
  </si>
  <si>
    <t>9. Elaborar documento guía metodológica sobre el seguimiento  con enfoque de género</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</si>
  <si>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</si>
  <si>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</si>
  <si>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</si>
  <si>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</si>
  <si>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</si>
  <si>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</si>
  <si>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13. Realizar acciones para la conmemoración de fechas emblemáticas en relación con la garantía de los 7 derechos de la PPMyEG (8 de Marzo, 28 de Mayo, 21 de junio, 22 de Julio, 28 de Septiembre, 10 de Diciembre (DDHH), semana paz)</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</si>
  <si>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</si>
  <si>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</si>
  <si>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</si>
  <si>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</si>
  <si>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</si>
  <si>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</si>
  <si>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</si>
  <si>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</si>
  <si>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</si>
  <si>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</si>
  <si>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</si>
  <si>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</si>
  <si>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</si>
  <si>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</si>
  <si>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</si>
  <si>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</si>
  <si>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</si>
  <si>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</si>
  <si>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</si>
  <si>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</si>
  <si>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14. Apoyar técnicamente la implementación y socialización de la Política Pública de Mujeres y Equidad de Género - PPMYEG-.</t>
  </si>
  <si>
    <t xml:space="preserve">15. Apoyar técnicamente la implementación y socialización de la Pública de Actividades Sexuales Pagadas -PPASP-. </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</si>
  <si>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</si>
  <si>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</si>
  <si>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</si>
  <si>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</si>
  <si>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</si>
  <si>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</si>
  <si>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</si>
  <si>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</si>
  <si>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</si>
  <si>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</si>
  <si>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</si>
  <si>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</si>
  <si>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</si>
  <si>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</si>
  <si>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</si>
  <si>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</si>
  <si>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</si>
  <si>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</si>
  <si>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</si>
  <si>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</si>
  <si>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</si>
  <si>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</si>
  <si>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</si>
  <si>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</si>
  <si>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</si>
  <si>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</si>
  <si>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</si>
  <si>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</si>
  <si>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</si>
  <si>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</si>
  <si>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</si>
  <si>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</si>
  <si>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</si>
  <si>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</si>
  <si>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</si>
  <si>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</si>
  <si>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</si>
  <si>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</si>
  <si>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</si>
  <si>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</si>
  <si>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</si>
  <si>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No se presentaron retrasos</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</si>
  <si>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</si>
  <si>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</si>
  <si>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</si>
  <si>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</si>
  <si>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</si>
  <si>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</si>
  <si>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</si>
  <si>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</si>
  <si>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</si>
  <si>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</si>
  <si>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</si>
  <si>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</si>
  <si>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</si>
  <si>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</si>
  <si>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</si>
  <si>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</si>
  <si>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</si>
  <si>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</si>
  <si>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</si>
  <si>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</si>
  <si>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</si>
  <si>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 </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</si>
  <si>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</si>
  <si>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</si>
  <si>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</si>
  <si>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</si>
  <si>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Estructura metodologías y temas estratégicos sectoriales. Diseño formulario identificación temas clave por sector para equipo transversalizacón. Concertación temas clave para metodologías sectoriales con DDDP. Avances diseño 5 metodologías temas clave sectoriales. Ajustes ABC derechos y ABC de género.</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</si>
  <si>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</si>
  <si>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</si>
  <si>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</si>
  <si>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</si>
  <si>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</si>
  <si>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</si>
  <si>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</si>
  <si>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</si>
  <si>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</si>
  <si>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</si>
  <si>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</si>
  <si>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</si>
  <si>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</si>
  <si>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</si>
  <si>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Por agenda de la señora alcaldesa no se llevo a cabo la primera sesión de  la secretaría técnica de la CIM en el mes de abril como se tenia programada,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Informe de gestión trimestral de la CIM primer trimestre aprobado. Acta de la primera sesión CIM aprobada.  Se realizó la segunda sesión de la Comisión Intersectorial de Mujeres el día 24/08/2022 de manera asincrónica con la octava sesión de la Unidad Técnica de Apoyo – UTA de manera virtual, en la que se trabajaron los siguientes temas:  i) Socialización avances Política Pública de Mujeres y Equidad de Género. ii) Socialización avances Política Pública de Actividades Sexuales Pagadas. iii) Socialización línea base de Política Pública de Mujeres y Equidad de Género.iv) Balance de marcación Trazador Presupuestal de Igualdad de Género. Se aprobó el segundo Informe de gestión trimestral de la CIM. </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</si>
  <si>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</si>
  <si>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</si>
  <si>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</si>
  <si>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</si>
  <si>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cuarta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quinta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Se realizó la sexta sesión de la Unidad Técnica de Apoyo – UTA de la Comisión Intersectorial de Mujeres CIM en la que se socializaron las buenas prácticas entorno al género por parte de los Sectores de Integración Social y Hábitat. Socialización declaratoria de uso de la bicicleta con enfoque de género a cargo del Instituto Distrital de Patrimonio Cultural – IDPC y la presentación de la Conmemoración del día Internacional de la Educación no Sexista (21 de junio). Se realizó la séptima sesión de la Unidad Técnica de Apoyo – UTA de la Comisión Intersectorial de Mujeres CIM en la que se  socializó la línea base de la Política Pública de Mujeres y Equidad de Género – PPMyEG.Se realizó de manera virtual la octava sesión de la Unidad Técnica de Apoyo – UTA de manera asincrónica con la segunda sesión de la Comisión Intersectorial de Mujeres- CIM. En este espacio se trabajaron los siguientes temas: i) Socialización avances Política Pública de Mujeres y Equidad de Género. ii) Socialización avances Política Pública de Actividades Sexuales Pagadas. iii) Socialización línea base de Política Pública de Mujeres y Equidad de Género. iv) Balance de marcación Trazador Presupuestal de Igualdad de Género.
</t>
  </si>
  <si>
    <t>ELABORÓ</t>
  </si>
  <si>
    <t>Firma:</t>
  </si>
  <si>
    <t>APROBÓ (Según aplique Gerenta de proyecto, Lider técnica y responsable de proceso)</t>
  </si>
  <si>
    <t>REVISÓ OFICINA ASESORA DE PLANEACIÓN</t>
  </si>
  <si>
    <t xml:space="preserve">VoBo. </t>
  </si>
  <si>
    <t>Nombre: YURY ANDREA RODRIGUEZ SOTELO</t>
  </si>
  <si>
    <t xml:space="preserve">Nombre: CLARA LÓPEZ </t>
  </si>
  <si>
    <t>Nombre: DIANA MARIA PARRA</t>
  </si>
  <si>
    <t>Nombre:</t>
  </si>
  <si>
    <t>Nombre: SANDRA CATALINA CAMPOS ROMERO</t>
  </si>
  <si>
    <t>Cargo: Profesional Universitaria grado 12</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</si>
  <si>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</si>
  <si>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</si>
  <si>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</si>
  <si>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</si>
  <si>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</si>
  <si>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</si>
  <si>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</si>
  <si>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</si>
  <si>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</si>
  <si>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</si>
  <si>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</si>
  <si>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</si>
  <si>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</si>
  <si>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</si>
  <si>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</si>
  <si>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</si>
  <si>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</si>
  <si>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</si>
  <si>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</si>
  <si>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</si>
  <si>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</si>
  <si>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</si>
  <si>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</si>
  <si>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</si>
  <si>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</si>
  <si>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</si>
  <si>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</si>
  <si>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</si>
  <si>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</si>
  <si>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</si>
  <si>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</si>
  <si>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</si>
  <si>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</si>
  <si>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</si>
  <si>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</si>
  <si>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</si>
  <si>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</si>
  <si>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</si>
  <si>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</si>
  <si>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</si>
  <si>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</si>
  <si>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</si>
  <si>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</si>
  <si>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</si>
  <si>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</si>
  <si>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</si>
  <si>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</si>
  <si>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</si>
  <si>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</si>
  <si>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</si>
  <si>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</si>
  <si>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</si>
  <si>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</si>
  <si>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</si>
  <si>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</si>
  <si>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</si>
  <si>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</si>
  <si>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</si>
  <si>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</si>
  <si>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</si>
  <si>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</si>
  <si>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</si>
  <si>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</si>
  <si>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</si>
  <si>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</si>
  <si>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</si>
  <si>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</si>
  <si>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</si>
  <si>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</si>
  <si>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</si>
  <si>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</si>
  <si>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</si>
  <si>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</si>
  <si>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</si>
  <si>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</si>
  <si>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</si>
  <si>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</si>
  <si>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</si>
  <si>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</si>
  <si>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</si>
  <si>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</si>
  <si>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</si>
  <si>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</si>
  <si>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</si>
  <si>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</si>
  <si>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</si>
  <si>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</si>
  <si>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</si>
  <si>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</si>
  <si>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</si>
  <si>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</si>
  <si>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</si>
  <si>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</si>
  <si>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</si>
  <si>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</si>
  <si>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</si>
  <si>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</si>
  <si>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</si>
  <si>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</si>
  <si>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</si>
  <si>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</si>
  <si>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</si>
  <si>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</si>
  <si>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</si>
  <si>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</si>
  <si>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</si>
  <si>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</si>
  <si>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</si>
  <si>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</si>
  <si>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</si>
  <si>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</si>
  <si>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</si>
  <si>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</si>
  <si>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</si>
  <si>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</si>
  <si>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</si>
  <si>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</si>
  <si>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</si>
  <si>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</si>
  <si>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</si>
  <si>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</si>
  <si>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</si>
  <si>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</si>
  <si>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</si>
  <si>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</si>
  <si>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</si>
  <si>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</si>
  <si>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</si>
  <si>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</si>
  <si>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</si>
  <si>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</si>
  <si>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</si>
  <si>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</si>
  <si>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</si>
  <si>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</si>
  <si>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</si>
  <si>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</si>
  <si>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</si>
  <si>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</si>
  <si>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</si>
  <si>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</si>
  <si>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</si>
  <si>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</si>
  <si>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</si>
  <si>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</si>
  <si>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</si>
  <si>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</si>
  <si>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</si>
  <si>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</si>
  <si>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</si>
  <si>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</si>
  <si>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</si>
  <si>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</si>
  <si>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</si>
  <si>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</si>
  <si>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</si>
  <si>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</si>
  <si>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</si>
  <si>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</si>
  <si>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</si>
  <si>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</si>
  <si>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</si>
  <si>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</si>
  <si>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</si>
  <si>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</si>
  <si>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</si>
  <si>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</si>
  <si>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</si>
  <si>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</si>
  <si>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</si>
  <si>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</si>
  <si>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</si>
  <si>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</si>
  <si>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</si>
  <si>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</si>
  <si>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</si>
  <si>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</si>
  <si>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</si>
  <si>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</si>
  <si>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</si>
  <si>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</si>
  <si>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</si>
  <si>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</si>
  <si>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</si>
  <si>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</si>
  <si>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</si>
  <si>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</si>
  <si>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</si>
  <si>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</si>
  <si>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</si>
  <si>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</si>
  <si>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</si>
  <si>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</si>
  <si>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</si>
  <si>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</si>
  <si>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</si>
  <si>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</si>
  <si>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</si>
  <si>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</si>
  <si>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</si>
  <si>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</si>
  <si>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</si>
  <si>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</si>
  <si>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</si>
  <si>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</si>
  <si>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</si>
  <si>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</si>
  <si>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</si>
  <si>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</si>
  <si>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</si>
  <si>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</si>
  <si>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</si>
  <si>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</si>
  <si>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</si>
  <si>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</si>
  <si>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</si>
  <si>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</si>
  <si>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</si>
  <si>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</si>
  <si>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</si>
  <si>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</si>
  <si>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</si>
  <si>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</si>
  <si>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</si>
  <si>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</si>
  <si>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</si>
  <si>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</si>
  <si>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</si>
  <si>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</si>
  <si>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</si>
  <si>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</si>
  <si>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</si>
  <si>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</si>
  <si>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</si>
  <si>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</si>
  <si>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</si>
  <si>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</si>
  <si>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</si>
  <si>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</si>
  <si>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</si>
  <si>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</si>
  <si>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</si>
  <si>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</si>
  <si>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</si>
  <si>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</si>
  <si>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</si>
  <si>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</si>
  <si>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</si>
  <si>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</si>
  <si>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</si>
  <si>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</si>
  <si>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</si>
  <si>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</si>
  <si>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</si>
  <si>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</si>
  <si>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</si>
  <si>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</si>
  <si>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</si>
  <si>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</si>
  <si>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</si>
  <si>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</si>
  <si>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</si>
  <si>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</si>
  <si>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</si>
  <si>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</si>
  <si>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</si>
  <si>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</si>
  <si>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</si>
  <si>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</si>
  <si>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</si>
  <si>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</si>
  <si>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</si>
  <si>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</si>
  <si>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</si>
  <si>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</si>
  <si>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</si>
  <si>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</si>
  <si>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</si>
  <si>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</si>
  <si>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</si>
  <si>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En el seguimiento de los planes de acción de la PPMyEG se realizaron retroalimentaciones a todos los reportes del primer y segundo trimestre</t>
    </r>
    <r>
      <rPr>
        <sz val="11"/>
        <color rgb="FF00B050"/>
        <rFont val="Times New Roman"/>
        <family val="1"/>
      </rPr>
      <t xml:space="preserve"> y actualización de la matriz de consolidación e informes de política</t>
    </r>
    <r>
      <rPr>
        <sz val="11"/>
        <color rgb="FFFF0000"/>
        <rFont val="Times New Roman"/>
        <family val="1"/>
      </rPr>
      <t>. Se elaboraron las matrices para el reporte del tercer trimestre.</t>
    </r>
    <r>
      <rPr>
        <sz val="11"/>
        <color theme="1"/>
        <rFont val="Times New Roman"/>
        <family val="1"/>
      </rPr>
      <t xml:space="preserve">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
    </r>
    <r>
      <rPr>
        <sz val="11"/>
        <color rgb="FFFF0000"/>
        <rFont val="Times New Roman"/>
        <family val="1"/>
      </rPr>
      <t>te de agosto.</t>
    </r>
    <r>
      <rPr>
        <sz val="11"/>
        <color theme="1"/>
        <rFont val="Times New Roman"/>
        <family val="1"/>
      </rPr>
      <t xml:space="preserve">
Se retroalimentó el reporte de plan de acción IV Trimestre 2021 de la PPMyEG, se consolidaron las matrices de plan de acción y se realizó informe de la política. 
De enero a</t>
    </r>
    <r>
      <rPr>
        <sz val="11"/>
        <color rgb="FFFF0000"/>
        <rFont val="Times New Roman"/>
        <family val="1"/>
      </rPr>
      <t xml:space="preserve"> septiembre de </t>
    </r>
    <r>
      <rPr>
        <sz val="11"/>
        <color theme="1"/>
        <rFont val="Times New Roman"/>
        <family val="1"/>
      </rPr>
      <t xml:space="preserve">2022 se realizaron </t>
    </r>
    <r>
      <rPr>
        <sz val="11"/>
        <color rgb="FFFF0000"/>
        <rFont val="Times New Roman"/>
        <family val="1"/>
      </rPr>
      <t>36 jornadas de socialización la PPMy</t>
    </r>
    <r>
      <rPr>
        <sz val="11"/>
        <color theme="1"/>
        <rFont val="Times New Roman"/>
        <family val="1"/>
      </rPr>
      <t>EG:</t>
    </r>
    <r>
      <rPr>
        <sz val="11"/>
        <color rgb="FFFF0000"/>
        <rFont val="Times New Roman"/>
        <family val="1"/>
      </rPr>
      <t xml:space="preserve"> 3 jorn</t>
    </r>
    <r>
      <rPr>
        <sz val="11"/>
        <color theme="1"/>
        <rFont val="Times New Roman"/>
        <family val="1"/>
      </rPr>
      <t xml:space="preserve">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t>
    </r>
    <r>
      <rPr>
        <sz val="11"/>
        <color rgb="FFFF0000"/>
        <rFont val="Times New Roman"/>
        <family val="1"/>
      </rPr>
      <t>15 en COLMYG</t>
    </r>
    <r>
      <rPr>
        <sz val="11"/>
        <color theme="1"/>
        <rFont val="Times New Roman"/>
        <family val="1"/>
      </rPr>
      <t xml:space="preserve">: Ciudad Bolívar, Usaquén, Chapinero, Barrios Unidos, Suba, Rafael Uribe,  Tunjuelito, 2 en Santa Fé, </t>
    </r>
    <r>
      <rPr>
        <sz val="11"/>
        <color rgb="FFFF0000"/>
        <rFont val="Times New Roman"/>
        <family val="1"/>
      </rPr>
      <t>Teusaquillo, Bosa, San Cristóbal, Kennedy y Antonio Nariño</t>
    </r>
    <r>
      <rPr>
        <sz val="11"/>
        <color theme="1"/>
        <rFont val="Times New Roman"/>
        <family val="1"/>
      </rPr>
      <t xml:space="preserve">; 1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Se desarrollaron </t>
    </r>
    <r>
      <rPr>
        <sz val="11"/>
        <color rgb="FFFF0000"/>
        <rFont val="Times New Roman"/>
        <family val="1"/>
      </rPr>
      <t xml:space="preserve">55 mesas técnicas </t>
    </r>
    <r>
      <rPr>
        <sz val="11"/>
        <color theme="1"/>
        <rFont val="Times New Roman"/>
        <family val="1"/>
      </rPr>
      <t xml:space="preserve">de implementación de la PPMYEG con los siguientes sectores: 2 con Salud, Desarrollo Económico, 3 con Movilidad, educación, 2 Gestión Pública, 2 Gestión Jurídica, 2 con Gobierno, 2 Hacienda, 2 Planeación, Ambiente, </t>
    </r>
    <r>
      <rPr>
        <sz val="11"/>
        <color rgb="FFFF0000"/>
        <rFont val="Times New Roman"/>
        <family val="1"/>
      </rPr>
      <t>5 con Háb</t>
    </r>
    <r>
      <rPr>
        <sz val="11"/>
        <color theme="1"/>
        <rFont val="Times New Roman"/>
        <family val="1"/>
      </rPr>
      <t>itat, Seguridad,</t>
    </r>
    <r>
      <rPr>
        <sz val="11"/>
        <color rgb="FFFF0000"/>
        <rFont val="Times New Roman"/>
        <family val="1"/>
      </rPr>
      <t xml:space="preserve"> 4 Integ</t>
    </r>
    <r>
      <rPr>
        <sz val="11"/>
        <color theme="1"/>
        <rFont val="Times New Roman"/>
        <family val="1"/>
      </rPr>
      <t xml:space="preserve">ración Social, 2 Cultura, </t>
    </r>
    <r>
      <rPr>
        <sz val="11"/>
        <color rgb="FFFF0000"/>
        <rFont val="Times New Roman"/>
        <family val="1"/>
      </rPr>
      <t xml:space="preserve">6 con el </t>
    </r>
    <r>
      <rPr>
        <sz val="11"/>
        <color theme="1"/>
        <rFont val="Times New Roman"/>
        <family val="1"/>
      </rPr>
      <t xml:space="preserve">sector Mujeres, 1 Alta Consejería para las Víctimas, la Paz y la Reconciliación, 2 Secretaría Distrital de Gobierno, 1 con IDIPRON, 4 con IPES, 2 con Secretaría Distrital de Desarrollo Económico, 2 con el Instituto Distrital de Turismo, 2 con Secretaría Jurídica Distrital, </t>
    </r>
    <r>
      <rPr>
        <sz val="11"/>
        <color rgb="FFFF0000"/>
        <rFont val="Times New Roman"/>
        <family val="1"/>
      </rPr>
      <t>2 con DAS</t>
    </r>
    <r>
      <rPr>
        <sz val="11"/>
        <color theme="1"/>
        <rFont val="Times New Roman"/>
        <family val="1"/>
      </rPr>
      <t xml:space="preserve">C, 1 con IDRD, 1 con la Orquesta Filarmónica de Bogotá y </t>
    </r>
    <r>
      <rPr>
        <sz val="11"/>
        <color rgb="FFFF0000"/>
        <rFont val="Times New Roman"/>
        <family val="1"/>
      </rPr>
      <t>1 con Instituto de Bienestar Animal</t>
    </r>
    <r>
      <rPr>
        <sz val="11"/>
        <color theme="1"/>
        <rFont val="Times New Roman"/>
        <family val="1"/>
      </rPr>
      <t>. Se elaboró 1 concepto técnico para incorporación de los enfoques de derechos de las mujeres, de género y diferencial en los productos 5.1.1 y 5.1.2 de la PPMyEG, responsabilidad del Instituto Distrital de Turismo</t>
    </r>
  </si>
  <si>
    <t xml:space="preserve">Se realizó el acompañamiento técnico para la transversalización del enfoque de género a los 15 sectores de la Administración. Se finalizó la propuesta de adecuación de ETG y PIOEG 2022 y se envió a los 15 sectores. Documento técnico de la estrategia de transversalización lineamiento y hoja de ruta para implementación de la ETG. TPIEG: taller magistral (358 personas) de Alcaldías locales, sectores y empresas del Distrito, Se entrega el informe ejecutivo del primer reporte de implementación 2021. Se presentaron los resultados del TPIEG 2021 i) al Consejo Consultivo de Mujeres- CCM. ii) a la Comisión Intersectorial de Mujeres – CIM y Unidad Técnica de Apoyo – UTA. Se envió el informe de implementación del TPIEG con corte a 30 de junio 2022 a las secretarías de Hacienda y Planeación. Se emitió oficio conjunto para solicitar a las entidades realizar y ampliar la marcación en el TPIEG hasta el 14 oct. SIGD: Se definieron criterios de elegibilidad de 25 entidades para la primera fase del SIGD. Lanzamiento en el marco de la CIM 27/05/22. Se realizaron procesos de socialización a:  Comité Primario de la DED, comunicaciones de la Alcaldía Mayor, Secretaría General, la SDMujer. La consultora elaboró metodología e instrumentos diagnósticos (aprobada por la DDDP) Reuniones con directivas de 21 entidades para socializar SDIG. 8 talleres de socialización uso de la plataforma web. </t>
  </si>
  <si>
    <r>
      <rPr>
        <b/>
        <sz val="11"/>
        <rFont val="Times New Roman"/>
        <family val="1"/>
      </rPr>
      <t>SAL</t>
    </r>
    <r>
      <rPr>
        <sz val="11"/>
        <rFont val="Times New Roman"/>
        <family val="1"/>
      </rPr>
      <t xml:space="preserve"> DT Subredsur.  Sen  SubRedSur. TPIEG.  CT Ley 229/21
</t>
    </r>
    <r>
      <rPr>
        <b/>
        <sz val="11"/>
        <rFont val="Times New Roman"/>
        <family val="1"/>
      </rPr>
      <t>MOV</t>
    </r>
    <r>
      <rPr>
        <sz val="11"/>
        <rFont val="Times New Roman"/>
        <family val="1"/>
      </rPr>
      <t xml:space="preserve"> DT Oper Dtal Transporte. CT Política de género. Plan movilidad. Ficha meto 8M. Mod. DTO 495/19. PMR-IDU. modi DTO 495 Cons de la Bicicleta. Sen Gerencia Bici y taxis Metro Línea 2 IDU y UMV. Movilidad y género AVANTIA. RUA mujeres víctimas de violencia. PPMyEG Regiotram Norte. Estereotipos cultura libre de sexismo. Cons de la Bicicleta. Bull AVANTIA.Sen lideresas moteras Btá. Sen taxi Express. Sen Transmilenio. C.T.Transmilenio S.A Sen OAP  
</t>
    </r>
    <r>
      <rPr>
        <b/>
        <sz val="11"/>
        <rFont val="Times New Roman"/>
        <family val="1"/>
      </rPr>
      <t>JUR</t>
    </r>
    <r>
      <rPr>
        <sz val="11"/>
        <rFont val="Times New Roman"/>
        <family val="1"/>
      </rPr>
      <t xml:space="preserve"> CT Circular abordaje disciplinario. Circular lineamiento lenguaje incluyente.  Resol. 114/21 mesa de mujeres y equidad de género. Sen lenguaje incluyente textos jurídicos. 
</t>
    </r>
    <r>
      <rPr>
        <b/>
        <sz val="11"/>
        <rFont val="Times New Roman"/>
        <family val="1"/>
      </rPr>
      <t>PLA</t>
    </r>
    <r>
      <rPr>
        <sz val="11"/>
        <rFont val="Times New Roman"/>
        <family val="1"/>
      </rPr>
      <t xml:space="preserve"> CT bulle y folleto Res 2210/21. Metod UTL de la SDP bull TPIEG
</t>
    </r>
    <r>
      <rPr>
        <b/>
        <sz val="11"/>
        <rFont val="Times New Roman"/>
        <family val="1"/>
      </rPr>
      <t>GOB</t>
    </r>
    <r>
      <rPr>
        <sz val="11"/>
        <rFont val="Times New Roman"/>
        <family val="1"/>
      </rPr>
      <t xml:space="preserve"> CT DTO 563 /15 Sen Lenguaje Incluyente. Goles en Paz 2.0
</t>
    </r>
    <r>
      <rPr>
        <b/>
        <sz val="11"/>
        <rFont val="Times New Roman"/>
        <family val="1"/>
      </rPr>
      <t>EDU</t>
    </r>
    <r>
      <rPr>
        <sz val="11"/>
        <rFont val="Times New Roman"/>
        <family val="1"/>
      </rPr>
      <t xml:space="preserve"> CT Mesa violencias en Uni. Protocolos de atención CDCE 2022 Mesa Prevención de Violencia Edu. Superior Protocolo atención SRPA. Bull Género y Diversidad Sexual.  Estrategia violencias ámbito laboral.
</t>
    </r>
    <r>
      <rPr>
        <b/>
        <sz val="11"/>
        <rFont val="Times New Roman"/>
        <family val="1"/>
      </rPr>
      <t>HAB</t>
    </r>
    <r>
      <rPr>
        <sz val="11"/>
        <rFont val="Times New Roman"/>
        <family val="1"/>
      </rPr>
      <t xml:space="preserve"> plan de acción mesa SDHT sen Comunicación no sexista 
</t>
    </r>
    <r>
      <rPr>
        <b/>
        <sz val="11"/>
        <rFont val="Times New Roman"/>
        <family val="1"/>
      </rPr>
      <t>CUL</t>
    </r>
    <r>
      <rPr>
        <sz val="11"/>
        <rFont val="Times New Roman"/>
        <family val="1"/>
      </rPr>
      <t xml:space="preserve"> CT PMR SDH Sen SCRD. Resol 2210/21 IDRD. Declaratoria Uso Bici  DT Protocolo VBG. Sen OFB IDARTES  IDPC FUGA SRD comuni libre de sexismo SCRD IDARTES SenOFB. IDPC. Canal Capital. IDARTES    
</t>
    </r>
    <r>
      <rPr>
        <b/>
        <sz val="11"/>
        <rFont val="Times New Roman"/>
        <family val="1"/>
      </rPr>
      <t>MUJ</t>
    </r>
    <r>
      <rPr>
        <sz val="11"/>
        <rFont val="Times New Roman"/>
        <family val="1"/>
      </rPr>
      <t xml:space="preserve">  Sen ETG Comité téc mesa SOFIA plan de acción 2022.  ETG y Sello de Igualdad SEG DT Encuesta UAECOB. 
</t>
    </r>
    <r>
      <rPr>
        <b/>
        <sz val="11"/>
        <rFont val="Times New Roman"/>
        <family val="1"/>
      </rPr>
      <t>DEE</t>
    </r>
    <r>
      <rPr>
        <sz val="11"/>
        <rFont val="Times New Roman"/>
        <family val="1"/>
      </rPr>
      <t xml:space="preserve"> Sen  IPES. AMB Sen GUIPA SDA. IDIGER. Bull acción climática. Sens Manzana del cuidado. 
</t>
    </r>
    <r>
      <rPr>
        <b/>
        <sz val="11"/>
        <rFont val="Times New Roman"/>
        <family val="1"/>
      </rPr>
      <t>GEP</t>
    </r>
    <r>
      <rPr>
        <sz val="11"/>
        <rFont val="Times New Roman"/>
        <family val="1"/>
      </rPr>
      <t xml:space="preserve"> Sen Ambientes Laborales DASCD. Reglamento opera DASCD Sen Red Cade  
</t>
    </r>
    <r>
      <rPr>
        <b/>
        <sz val="11"/>
        <rFont val="Times New Roman"/>
        <family val="1"/>
      </rPr>
      <t>SEG</t>
    </r>
    <r>
      <rPr>
        <sz val="11"/>
        <rFont val="Times New Roman"/>
        <family val="1"/>
      </rPr>
      <t xml:space="preserve"> Sen C4 Línea 123. Bomberos 
</t>
    </r>
    <r>
      <rPr>
        <b/>
        <sz val="11"/>
        <rFont val="Times New Roman"/>
        <family val="1"/>
      </rPr>
      <t xml:space="preserve">INT </t>
    </r>
    <r>
      <rPr>
        <sz val="11"/>
        <rFont val="Times New Roman"/>
        <family val="1"/>
      </rPr>
      <t xml:space="preserve"> comité operativo flias. JUR Sen derecho al Hábitat y Vivienda Digna. 
</t>
    </r>
    <r>
      <rPr>
        <b/>
        <sz val="11"/>
        <rFont val="Times New Roman"/>
        <family val="1"/>
      </rPr>
      <t>HAC</t>
    </r>
    <r>
      <rPr>
        <sz val="11"/>
        <rFont val="Times New Roman"/>
        <family val="1"/>
      </rPr>
      <t xml:space="preserve"> DTJornadas Educ Tributaria CT Boletines enfoque de género.
</t>
    </r>
    <r>
      <rPr>
        <b/>
        <sz val="11"/>
        <rFont val="Times New Roman"/>
        <family val="1"/>
      </rPr>
      <t>AMB</t>
    </r>
    <r>
      <rPr>
        <sz val="11"/>
        <rFont val="Times New Roman"/>
        <family val="1"/>
      </rPr>
      <t xml:space="preserve"> Sen JBB. Sens IDPYBA. Sens JBB mujer y ambiente
Se entrega la Propuesta de marcación TPIEG con corte a 30 de sep de los 15 sectores de la Administración </t>
    </r>
  </si>
  <si>
    <r>
      <rPr>
        <b/>
        <sz val="11"/>
        <rFont val="Times New Roman"/>
        <family val="1"/>
      </rPr>
      <t>INT-SAL</t>
    </r>
    <r>
      <rPr>
        <sz val="11"/>
        <rFont val="Times New Roman"/>
        <family val="1"/>
      </rPr>
      <t xml:space="preserve"> salud mental CODFA Capaci PP para las familias. Sen derecho a la salud plena de las mujeres y sobre IVE. 
</t>
    </r>
    <r>
      <rPr>
        <b/>
        <sz val="11"/>
        <rFont val="Times New Roman"/>
        <family val="1"/>
      </rPr>
      <t>SEG</t>
    </r>
    <r>
      <rPr>
        <sz val="11"/>
        <rFont val="Times New Roman"/>
        <family val="1"/>
      </rPr>
      <t xml:space="preserve"> Encuesta Casa Libertad CT. Protocolo Comisión Dtal de futbol. Ficha Casa Libertad. Sen Cárcel Distal productos PPMyEG. Sen. Casa Libertad 
</t>
    </r>
    <r>
      <rPr>
        <b/>
        <sz val="11"/>
        <rFont val="Times New Roman"/>
        <family val="1"/>
      </rPr>
      <t>CUL</t>
    </r>
    <r>
      <rPr>
        <sz val="11"/>
        <rFont val="Times New Roman"/>
        <family val="1"/>
      </rPr>
      <t xml:space="preserve"> CT Estado del arte Antidiscriminación. Sens Cultura Libre de Sexismo. Transversalización del enfoque de género. indicadores IDPC. Bull Declaratoria uso de la bici con enfoque de género 
</t>
    </r>
    <r>
      <rPr>
        <b/>
        <sz val="11"/>
        <rFont val="Times New Roman"/>
        <family val="1"/>
      </rPr>
      <t>HAC</t>
    </r>
    <r>
      <rPr>
        <sz val="11"/>
        <rFont val="Times New Roman"/>
        <family val="1"/>
      </rPr>
      <t xml:space="preserve"> DT caracterización mujeres loteras. Sens cultura libre de sexismo FONCEP. Capacitación fiscal.
</t>
    </r>
    <r>
      <rPr>
        <b/>
        <sz val="11"/>
        <rFont val="Times New Roman"/>
        <family val="1"/>
      </rPr>
      <t>HAB</t>
    </r>
    <r>
      <rPr>
        <sz val="11"/>
        <rFont val="Times New Roman"/>
        <family val="1"/>
      </rPr>
      <t xml:space="preserve"> CT Instru socio- ocupacional SDDE. PP de Ruralidad. PP Servicios Públicos mujeres rurales. Ruta de Formación y Empleabilidad. Bull Mujeres Recicladoras UAESP, DED y SIDICU. Taller de Transversalización PREVEC – UAESP.
</t>
    </r>
    <r>
      <rPr>
        <b/>
        <sz val="11"/>
        <rFont val="Times New Roman"/>
        <family val="1"/>
      </rPr>
      <t>EDU</t>
    </r>
    <r>
      <rPr>
        <sz val="11"/>
        <rFont val="Times New Roman"/>
        <family val="1"/>
      </rPr>
      <t xml:space="preserve"> C.T Comité Dtal Convivencia Escolar. Conve 914 Edu Flexible. Bull Col Técnico Menorah. Sen Transversalización SENA. D.T. Semana de la Bic con enfoque de género. Sens IED Inst Téc Internacional. 
</t>
    </r>
    <r>
      <rPr>
        <b/>
        <sz val="11"/>
        <rFont val="Times New Roman"/>
        <family val="1"/>
      </rPr>
      <t>INT</t>
    </r>
    <r>
      <rPr>
        <sz val="11"/>
        <rFont val="Times New Roman"/>
        <family val="1"/>
      </rPr>
      <t xml:space="preserve"> Bull  Flias de Bogotá. DT. PP primera infancia y adolescencia. Derecho a la Salud plena Interrupción Voluntaria del Embarazo. IDIPRON SDIS 
</t>
    </r>
    <r>
      <rPr>
        <b/>
        <sz val="11"/>
        <rFont val="Times New Roman"/>
        <family val="1"/>
      </rPr>
      <t>SAL</t>
    </r>
    <r>
      <rPr>
        <sz val="11"/>
        <rFont val="Times New Roman"/>
        <family val="1"/>
      </rPr>
      <t xml:space="preserve"> comité Intersectorial Dtal de salud. Bull salud mental y saludSyR. Piezas lactancia materna Plan de acción comité de lactancia y comité intersectorial de salud. Sens Sororidad veedoras. Comunicación no sexista. 
</t>
    </r>
    <r>
      <rPr>
        <b/>
        <sz val="11"/>
        <rFont val="Times New Roman"/>
        <family val="1"/>
      </rPr>
      <t>MUJ</t>
    </r>
    <r>
      <rPr>
        <sz val="11"/>
        <rFont val="Times New Roman"/>
        <family val="1"/>
      </rPr>
      <t xml:space="preserve"> Sens ETG CCM. socialización de la ETG al DNP.  
</t>
    </r>
    <r>
      <rPr>
        <b/>
        <sz val="11"/>
        <rFont val="Times New Roman"/>
        <family val="1"/>
      </rPr>
      <t>MOV</t>
    </r>
    <r>
      <rPr>
        <sz val="11"/>
        <rFont val="Times New Roman"/>
        <family val="1"/>
      </rPr>
      <t xml:space="preserve"> ficha IDU Ecoconducción. Bull Sistema de Bicicletas Compartidas. C.T Plan Integral de Seguridad Transmilenio.Bullets mujeres motociclistas.  
</t>
    </r>
    <r>
      <rPr>
        <b/>
        <sz val="11"/>
        <rFont val="Times New Roman"/>
        <family val="1"/>
      </rPr>
      <t>GOB</t>
    </r>
    <r>
      <rPr>
        <sz val="11"/>
        <rFont val="Times New Roman"/>
        <family val="1"/>
      </rPr>
      <t xml:space="preserve"> ficha Masculinidades goles en paz 2.0. Sen Lenguaje Incluyente Alc Kennedy CT firma Pacto carrera 7 
</t>
    </r>
    <r>
      <rPr>
        <b/>
        <sz val="11"/>
        <rFont val="Times New Roman"/>
        <family val="1"/>
      </rPr>
      <t>DEE</t>
    </r>
    <r>
      <rPr>
        <sz val="11"/>
        <rFont val="Times New Roman"/>
        <family val="1"/>
      </rPr>
      <t xml:space="preserve"> C.T. publicaciones del IDT. 
</t>
    </r>
    <r>
      <rPr>
        <b/>
        <sz val="11"/>
        <rFont val="Times New Roman"/>
        <family val="1"/>
      </rPr>
      <t>AMB</t>
    </r>
    <r>
      <rPr>
        <sz val="11"/>
        <rFont val="Times New Roman"/>
        <family val="1"/>
      </rPr>
      <t xml:space="preserve"> módulo virtual mujeres y ambiente. Metodología Escuelas de campo. Sen mujeres y ambiente cuidadoras de humedales. 
</t>
    </r>
    <r>
      <rPr>
        <b/>
        <sz val="11"/>
        <rFont val="Times New Roman"/>
        <family val="1"/>
      </rPr>
      <t>GEP</t>
    </r>
    <r>
      <rPr>
        <sz val="11"/>
        <rFont val="Times New Roman"/>
        <family val="1"/>
      </rPr>
      <t xml:space="preserve"> DT. registros de inf y asistencia Sens lenguaje incluyente ruta acoso sexual y laboral DNP presentación ETG MIPG. 
</t>
    </r>
    <r>
      <rPr>
        <b/>
        <sz val="11"/>
        <rFont val="Times New Roman"/>
        <family val="1"/>
      </rPr>
      <t>PLA</t>
    </r>
    <r>
      <rPr>
        <sz val="11"/>
        <rFont val="Times New Roman"/>
        <family val="1"/>
      </rPr>
      <t xml:space="preserve"> taller enfoque de género Res. 2210 IDRD
</t>
    </r>
  </si>
  <si>
    <t>Se remitió versión final de las capsulas para socializar el lineamiento de transversalización del enfoque de género en los 15 sectores. Se pilotea el curso virtual de transversalización del enfoque de género y conceptos básicos TPIEG. D.T conmemoración del Día internacional de los derechos de las mujeres 2022 y Ficha metodológica 8M. JUR: CT Circular para el abordaje disciplinario casos de violencia o discriminación contra la mujer. PLA: CT bullets y folleto implementación de metodología resolución 2210/21. Retroalimentación cápsulas para la socialización del Documento ajustado "Lineamientos para la transversalización de enfoques en el Distrito" y que hacen parte de la propuesta ETG. En revisión ajuste de los 5 cursos del módulo 4 sobre TPIEG. (pendiente de aprobación). Ficha metodológica capacitación de indicadores con enfoque de género. MIPG C.T. Liderazgo para la innovación en el marco del reto de “buenas prácticas. Metodología Reto Brigada de Rescate- botón de denuncias de corrupción. Estrategia de integridad, senda de integridad. Política de Transparencia e integridad. ficha de evaluación Speed Dating Rendición de Cuentas con Enfoque de Derechos Humanos de las Mujeres, Género y Diferencial. Guía metodológica construcción de mapas de conocimiento para entidades distritales. Metodología de identificación de mejores prácticas de gestión para el fortalecimiento institucional en el Distrito Capital.D.T Comunicación no sexista política de Integridad. Bullet y presentación visita delegación de la Habana.Bullets estrategia de transversalización del enfoque de género Alcaldesa Mayor. MIPG CT Política de defensa Jurídica.CT Manual relacionamiento con la ciudadanía</t>
  </si>
  <si>
    <t>Se envió primer reporte de implementación del TPIEG 2021 a SDH y SDP. Se remitió el documento final de categorías y subcategorías y el doc de codificación a la SDH y SDP. Se emitió CT marcación trazador de paz, proyecto 1781 localidad la Candelaria. D T Propuesta de marcación TPIEG A 54 entidades. Se realizó el taller magistral del TPIEG, asistieron 358 personas de las Alcaldías locales, sectores y empresas del Distrito. Se entrega el informe ejecutivo del primer reporte de implementación del TPIEG vigencia 2021. Bullets categoría de Corresponsabilidad social y pública de trabajo doméstico y de cuidados TPIEG. Se presentaron los resultados de la marcación del TPIEG 2021 i) al Consejo Consultivo de Mujeres- CCM. ii) a la Comisión Intersectorial de Mujeres – CIM y Unidad Técnica de Apoyo – UTA. Mesas Tripartitas (Feb 11, mar 4,18, abr 29, may 13, jul22, agt 26) Se realizó la onceava mesa tripartita. Se envió el informe de implementación del TPIEG con corte a 30 de junio 2022 a las secretarías de Hacienda y Planeación. Se emitió oficio conjunto para solicitar a las entidades realizar y ampliar la marcación en el TPIEG hasta el 14 oct.</t>
  </si>
  <si>
    <t>Acompañamiento técnico a ONU Mujeres durante el proceso de selección, retroalimentación y entrega de insumos a la consultora encargada de la implementación de la primera fase del SDIG: a) socialización de la estrategia de transversalización de la SDMujer y retroalimentación del plan de trabajo preliminar diseñado por la firma; b) documento sobre articulación de módulos del SDIG con la ETG c) Listado de 25 entidades priorizadas para la primera fase del SDIG a partir del establecimiento de criterios técnicos d) CT Producto 1. Informe metodológico – SDIG y anexos, con recomendaciones técnicas para la transversalización de género en el proceso de implementación de instrumentos diagnósticos. En relación con la supervisión del Convenio 819-2021 se revisaron los Informes Bimensuales III, IV y V. En el marco de la implementación del SDIG se realizó: a) Lanzamiento del SDIG en el marco de la Comisión Intersectorial de Mujeres el 27/05/22. b) Procesos de socialización del SDIG al Comité Primario de la Dirección de Enfoque Diferencial, el área de comunicaciones de la Alcaldía Mayor, a la SDMujer. c) La consultora elaboró la metodología e instrumentos diagnósticos del sello, la cual fue aprobada por la dirección. d) Reuniones con directivas de 21 entidades con el fin de socializar el funcionamiento del SDIG. e) 8 talleres de socialización del uso de la plataforma web diseñada para la recolección de información diagnóstica y entrega de links de acceso a 24 entidades. f) asistencia técnica durante la recolección de información diagnóstica.</t>
  </si>
  <si>
    <t>Se realizó actualización del documento Balance de la implementación de la PPMyEG: PIOEG - 2021. Informe y consolidación del reporte de logros de transversalización de género 2021. En la PPASP y PPMYEG se retroalimentaron los reportes oficiales de cierre 2021 y se elaboraron informes de balance.
Asistencia técnica al equipo de profesionales de transversalización de género frente a la retroalimentación del PIOEG y ETG – 2021, elaboración de informe del producto 1.1.14 PIOEG.
Acompañamiento a los sectores frente al seguimiento de la PPMyEG y PPASP incorporando recomendaciones asociadas a la cualificación de los reportes de los planes de acción. En el seguimiento de los planes de acción de la PPMyEG y PPASP se realizaron retroalimentaciones a todos los reportes del primer y segundo trimestre y actualización de la matriz de consolidación e informes de política. Se elaboraron las matrices para el reporte del tercer trimestre.
Acompañamiento técnico en la revisión de concertación de los logros de transversalización de género 2022 y seguimiento a corte de agosto del 2022.
Asistencia técnica para la concertación y seguimiento del PIOEG y ETG y consolidación de reportes.
Se elaboraron documentos insumo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Bolivar.
Se elaboraron cuatro fichas ciudadanas asociadas a las políticas que lidera la SDMujer.</t>
  </si>
  <si>
    <t>Acompañamiento a los sectores frente al seguimiento de la PPMyEG incorporando recomendaciones orientadas a la cualificación de los reportes. Se realizó revisión, análisis y retroalimentación a los reportes de plan de acción del primer y segundo trimestre. Así como informe y consolidación de información. Se elaboraron las matrices para el reporte del tercer trimestre.
Se elaboraron documentos insumo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Bolivar.
Se elaboraron dos fichas ciudadanas asociadas a las políticas que lidera la SDMujer.
Se realizó actualización del documento Balance de la implementación de la PPMyEG: PIOEG 2021 a remitirse al CDPS y al Concejo de Bogotá. Se realizó revisión, análisis y consolidación del reporte de logros de transversalización de género a corte a dic 2021, así como informe final vigencia 2021, se acompañó técnicamente la concertación de los logros de transversalización de género 2022 y el seguimiento a corte de agosto. Se actualizó informe y matriz de consolidación de la vigencia 2020, conforme a ajuste de productos que se registraban como indeterminados.
Se retroalimentó el reporte de plan de acción IV Trimestre 2021 de la PPMyEG, se actualizaron las matrices de consolidación del plan de acción y se actualizó el informe de la política, conforme a oficios de aclaración de reporte vigencia 2021.
Se elaboró informe 2021PIOEG -ETG y se realizó asistencia técnica para la concertación y seguimiento del PIOEG y ETG 2022 y consolidación de reportes.
Se realizó seguimiento al Plan de Acción del Programa Ciudades Seguras para las Mujeres cierre 2021 y primer y segundo trimestre 2022.</t>
  </si>
  <si>
    <r>
      <rPr>
        <sz val="11"/>
        <rFont val="Times New Roman"/>
        <family val="1"/>
      </rPr>
      <t xml:space="preserve">Se realizó revisión y retroalimentación de los reportes oficiales recibidos del primer y segundo trimestre 2022, consolidación del plan de acción y actualización conforme a alcances recibidos e informe semestral. Se elaboraron dos fichas ciudadanas asociadas a la PPASP.
Se realizó retroalimentación al reporte de plan de acción de la PPASP del IV trimestre de los sectores responsables y corresponsables de su implementación, se realizó consolidación de matriz con semaforización de avance de productos e informe de cierre 2021. 
Se remitieron 3 oficios de aclaración de reporte vigencia 2021 y se realizó actualización de la matriz de consolidación conforme a la información recibida y el informe de política.
Se actualizó informe y matriz de consolidación de la vigencia 2020, conforme a ajuste de productos que se registraban como indeterminados.
</t>
    </r>
    <r>
      <rPr>
        <sz val="11"/>
        <color rgb="FF000000"/>
        <rFont val="Times New Roman"/>
        <family val="1"/>
      </rPr>
      <t xml:space="preserve">													
													</t>
    </r>
  </si>
  <si>
    <t>Se realizó revisión bibliográfica, de ejercicios de buenas prácticas y se cuenta con la formulación de una estructura preliminar, se presentó estructura base del documento a la directora, contando con su validación. Se realizó articulación interna con profesionales expertas en los derechos de las mujeres orientado a fortalecer las categorías de análisis identificadas. Se elaboró el instrumento base de esta guía, la lista de chequeo para la identificación del nivel de incorporación del enfoque de género en los productos de política pública. Se avanzará en la actividad para dar cumplimiento en el último trimestre del año.</t>
  </si>
  <si>
    <r>
      <t>DEE-PRIV</t>
    </r>
    <r>
      <rPr>
        <sz val="11"/>
        <rFont val="Times New Roman"/>
        <family val="1"/>
      </rPr>
      <t xml:space="preserve">: Avance 2 estrategias transversalización: universidades y sector privado. </t>
    </r>
    <r>
      <rPr>
        <u/>
        <sz val="11"/>
        <rFont val="Times New Roman"/>
        <family val="1"/>
      </rPr>
      <t>Paz:</t>
    </r>
    <r>
      <rPr>
        <sz val="11"/>
        <rFont val="Times New Roman"/>
        <family val="1"/>
      </rPr>
      <t xml:space="preserve"> Articulación interna e intersectorial temas paz; finalización 2º curso paz y reconciliación; 2 sesiones proceso memorias y trayectorias políticas lideresas; seguimiento Acuerdo Paz; articulación pruebas Saber mujeres reincorporadas. </t>
    </r>
    <r>
      <rPr>
        <u/>
        <sz val="11"/>
        <rFont val="Times New Roman"/>
        <family val="1"/>
      </rPr>
      <t>Participación:</t>
    </r>
    <r>
      <rPr>
        <sz val="11"/>
        <rFont val="Times New Roman"/>
        <family val="1"/>
      </rPr>
      <t xml:space="preserve"> Apoyo CCM: convocatoria, asambleas eleccionarias 5 derechos, 3 diversidades y 4 localidades; articulación temas participación. </t>
    </r>
    <r>
      <rPr>
        <u/>
        <sz val="11"/>
        <rFont val="Times New Roman"/>
        <family val="1"/>
      </rPr>
      <t>Trabajo:</t>
    </r>
    <r>
      <rPr>
        <sz val="11"/>
        <rFont val="Times New Roman"/>
        <family val="1"/>
      </rPr>
      <t xml:space="preserve"> Documento buenas prácticas sector transporte; articulación temas trabajo y generación ingresos. Documento de sentido 8M y conmemoración 22Julio. </t>
    </r>
    <r>
      <rPr>
        <u/>
        <sz val="11"/>
        <rFont val="Times New Roman"/>
        <family val="1"/>
      </rPr>
      <t>Salud:</t>
    </r>
    <r>
      <rPr>
        <sz val="11"/>
        <rFont val="Times New Roman"/>
        <family val="1"/>
      </rPr>
      <t xml:space="preserve"> Articulación intersectorial: IVE, parto humanizado, prevención maternidades tempranas, lactancia materna, salud mental y DSDR. Conmemoraciones 28M y 28 Sep. </t>
    </r>
    <r>
      <rPr>
        <u/>
        <sz val="11"/>
        <rFont val="Times New Roman"/>
        <family val="1"/>
      </rPr>
      <t>Educación:</t>
    </r>
    <r>
      <rPr>
        <sz val="11"/>
        <rFont val="Times New Roman"/>
        <family val="1"/>
      </rPr>
      <t xml:space="preserve"> Articulación interna e intersectorial estrategia universidades. 1 laboratorio social universidades. Conmemoración 21Junio. </t>
    </r>
    <r>
      <rPr>
        <u/>
        <sz val="11"/>
        <rFont val="Times New Roman"/>
        <family val="1"/>
      </rPr>
      <t>SP-DEE</t>
    </r>
    <r>
      <rPr>
        <sz val="11"/>
        <rFont val="Times New Roman"/>
        <family val="1"/>
      </rPr>
      <t xml:space="preserve">: Articulación universidad JN Corpas y UNAL. </t>
    </r>
    <r>
      <rPr>
        <u/>
        <sz val="11"/>
        <rFont val="Times New Roman"/>
        <family val="1"/>
      </rPr>
      <t>Cultura:</t>
    </r>
    <r>
      <rPr>
        <sz val="11"/>
        <rFont val="Times New Roman"/>
        <family val="1"/>
      </rPr>
      <t xml:space="preserve"> Avances manual comunicación empresa privada, articulación cultura ciudadana, SOFA y Smartfilms. </t>
    </r>
    <r>
      <rPr>
        <u/>
        <sz val="11"/>
        <rFont val="Times New Roman"/>
        <family val="1"/>
      </rPr>
      <t>Hábitat:</t>
    </r>
    <r>
      <rPr>
        <sz val="11"/>
        <rFont val="Times New Roman"/>
        <family val="1"/>
      </rPr>
      <t xml:space="preserve"> Articulación intersectorial: reglamentación POT, SDHáb, S. Plan, UAESP, Empresa Renovación Urbana, Plan movilidad sostenible. </t>
    </r>
    <r>
      <rPr>
        <u/>
        <sz val="11"/>
        <rFont val="Times New Roman"/>
        <family val="1"/>
      </rPr>
      <t>Privado:</t>
    </r>
    <r>
      <rPr>
        <sz val="11"/>
        <rFont val="Times New Roman"/>
        <family val="1"/>
      </rPr>
      <t xml:space="preserve"> Articulación Alianzas Estratégicas y 27 empresas privadas. Proceso transversalización A.Francesa, Metro L1 y Proing. </t>
    </r>
    <r>
      <rPr>
        <u/>
        <sz val="11"/>
        <rFont val="Times New Roman"/>
        <family val="1"/>
      </rPr>
      <t>TID-PRIV-PyR</t>
    </r>
    <r>
      <rPr>
        <sz val="11"/>
        <rFont val="Times New Roman"/>
        <family val="1"/>
      </rPr>
      <t xml:space="preserve">: Articulación equipo empleo y sello de género. 8M: bullets, documentos y ponencias eventos conmemoración. </t>
    </r>
    <r>
      <rPr>
        <u/>
        <sz val="11"/>
        <rFont val="Times New Roman"/>
        <family val="1"/>
      </rPr>
      <t>7D</t>
    </r>
    <r>
      <rPr>
        <sz val="11"/>
        <rFont val="Times New Roman"/>
        <family val="1"/>
      </rPr>
      <t>: Ajustes PIOEG. Avances metodologías sensibilización sectores. Propuesta fortalecimiento CCM; ajustes metodologías 7 derechos. Avances sensibilización derechos cultura, salud, trabajo, paz, educación y hábitat con talento humano SDMujer y ciudadanía</t>
    </r>
  </si>
  <si>
    <r>
      <t>DEE:</t>
    </r>
    <r>
      <rPr>
        <sz val="11"/>
        <rFont val="Times New Roman"/>
        <family val="1"/>
      </rPr>
      <t xml:space="preserve"> Ajustes documento, portafolio y anexos estrategia universidades. Articulación interna, S.Educ, MinEduc, Mesa Universidades, U.Distrital, Cooperativa. Documento estrategia colegios. </t>
    </r>
    <r>
      <rPr>
        <u/>
        <sz val="11"/>
        <rFont val="Times New Roman"/>
        <family val="1"/>
      </rPr>
      <t>SP-DEE</t>
    </r>
    <r>
      <rPr>
        <sz val="11"/>
        <rFont val="Times New Roman"/>
        <family val="1"/>
      </rPr>
      <t xml:space="preserve">: Articulación U.Corpas y UNAL. </t>
    </r>
    <r>
      <rPr>
        <u/>
        <sz val="11"/>
        <rFont val="Times New Roman"/>
        <family val="1"/>
      </rPr>
      <t>Paz:</t>
    </r>
    <r>
      <rPr>
        <sz val="11"/>
        <rFont val="Times New Roman"/>
        <family val="1"/>
      </rPr>
      <t xml:space="preserve"> Articulación intersectorial: territorios PDET, mesas enfoque diferencial, memoria, reincorporación, pueblos indígenas, ruta protección lideresas, Consejo Paz, comité justicia transicional, seguimiento Acuerdo Paz, seguimiento PAD, PP Paz. Articulación pruebas ICFES y Saber reincorporadas. </t>
    </r>
    <r>
      <rPr>
        <u/>
        <sz val="11"/>
        <rFont val="Times New Roman"/>
        <family val="1"/>
      </rPr>
      <t>PyR:</t>
    </r>
    <r>
      <rPr>
        <sz val="11"/>
        <rFont val="Times New Roman"/>
        <family val="1"/>
      </rPr>
      <t xml:space="preserve"> Apoyo proceso eleccionario CCM. Articulación normatividad participación y movilización social, estrategia 50/50, planes gestión Caja Viv. </t>
    </r>
    <r>
      <rPr>
        <u/>
        <sz val="11"/>
        <rFont val="Times New Roman"/>
        <family val="1"/>
      </rPr>
      <t>PyR-DEE-DCLS-PC-TID</t>
    </r>
    <r>
      <rPr>
        <sz val="11"/>
        <rFont val="Times New Roman"/>
        <family val="1"/>
      </rPr>
      <t xml:space="preserve">: Convocatoria y apoyo asambleas eleccionarias 5 derechos, 5 diversidades, 4 localidades. </t>
    </r>
    <r>
      <rPr>
        <u/>
        <sz val="11"/>
        <rFont val="Times New Roman"/>
        <family val="1"/>
      </rPr>
      <t>TID:</t>
    </r>
    <r>
      <rPr>
        <sz val="11"/>
        <rFont val="Times New Roman"/>
        <family val="1"/>
      </rPr>
      <t xml:space="preserve"> Manual buenas prácticas sector transporte, orientaciones proyectos empleo y generación ingresos mujeres; articulación S.DesEcon, IDT; lineamientos adecuación institucional personas lactantes. </t>
    </r>
    <r>
      <rPr>
        <u/>
        <sz val="11"/>
        <rFont val="Times New Roman"/>
        <family val="1"/>
      </rPr>
      <t>SP:</t>
    </r>
    <r>
      <rPr>
        <sz val="11"/>
        <rFont val="Times New Roman"/>
        <family val="1"/>
      </rPr>
      <t xml:space="preserve"> Avances documento barreras acceso salud. Articulación intersectorial: IVE, salud mental, prevención maternidades tempranas, lactancia materna, estrategia aborto. </t>
    </r>
    <r>
      <rPr>
        <u/>
        <sz val="11"/>
        <rFont val="Times New Roman"/>
        <family val="1"/>
      </rPr>
      <t>DCLS:</t>
    </r>
    <r>
      <rPr>
        <sz val="11"/>
        <rFont val="Times New Roman"/>
        <family val="1"/>
      </rPr>
      <t xml:space="preserve"> Avance manual comunicación privados. Participación estrategia contra discriminación laboral. Propuesta análisis mujeres en cultura escrita. Articulación intersectorial: SOFA, Smartfilms, mesa cultura ciudadana. </t>
    </r>
    <r>
      <rPr>
        <u/>
        <sz val="11"/>
        <rFont val="Times New Roman"/>
        <family val="1"/>
      </rPr>
      <t>Hábitat:</t>
    </r>
    <r>
      <rPr>
        <sz val="11"/>
        <rFont val="Times New Roman"/>
        <family val="1"/>
      </rPr>
      <t xml:space="preserve"> Articulación intersectorial: SDHáb, UAESP, Caja Vivienda, Empresa Renovación Urbana, SDPlan, plan Bosque Bavaria, asentamientos humanos, Sistema Cuidado, planes maestros e instrumentos reglamentarios POT. </t>
    </r>
    <r>
      <rPr>
        <u/>
        <sz val="11"/>
        <rFont val="Times New Roman"/>
        <family val="1"/>
      </rPr>
      <t>PRIV:</t>
    </r>
    <r>
      <rPr>
        <sz val="11"/>
        <rFont val="Times New Roman"/>
        <family val="1"/>
      </rPr>
      <t xml:space="preserve"> Ajustes documento, autodiagnóstico, portafolio y anexos privados. Criterios reconocimiento Sello privado. Articulación con 27 empresas. 6 empresas firmantes pacto igualdad de género (A.Francesa, Metro L1, Proing, Cemex, Terpel, Fidupopular). Articulación grupo Género, Empresa y DDHH. </t>
    </r>
    <r>
      <rPr>
        <u/>
        <sz val="11"/>
        <rFont val="Times New Roman"/>
        <family val="1"/>
      </rPr>
      <t>TID-PRI</t>
    </r>
    <r>
      <rPr>
        <sz val="11"/>
        <rFont val="Times New Roman"/>
        <family val="1"/>
      </rPr>
      <t xml:space="preserve">V: Articulación equipo empleo y sello de género.  </t>
    </r>
    <r>
      <rPr>
        <u/>
        <sz val="11"/>
        <rFont val="Times New Roman"/>
        <family val="1"/>
      </rPr>
      <t>7D</t>
    </r>
    <r>
      <rPr>
        <sz val="11"/>
        <rFont val="Times New Roman"/>
        <family val="1"/>
      </rPr>
      <t>: Ajustes PIOEG. Aportes productos PPASP.</t>
    </r>
  </si>
  <si>
    <r>
      <t>7D:</t>
    </r>
    <r>
      <rPr>
        <sz val="11"/>
        <rFont val="Times New Roman"/>
        <family val="1"/>
      </rPr>
      <t xml:space="preserve"> Propuesta estructura metodologías y temas clave. Formulario identificación temas clave para equipo transversalización DDDP. 15 reuniones concertación temas por sector con equipo transversalización DDDP. Concertación definitiva temas estratégicos sensibilización sectores con DDDP. Avance diseño 5 metodologías sectoriales, ajustes ABC género y ABC derechos. </t>
    </r>
    <r>
      <rPr>
        <u/>
        <sz val="11"/>
        <rFont val="Times New Roman"/>
        <family val="1"/>
      </rPr>
      <t>Cultura:</t>
    </r>
    <r>
      <rPr>
        <sz val="11"/>
        <rFont val="Times New Roman"/>
        <family val="1"/>
      </rPr>
      <t xml:space="preserve"> Sensibilizaciones: Género a Policía; Masculinidades a: S.Gob, IDIGER, Goles en paz; Comunicación no sexista a: S.Cult, IDRD, IDPC, IDARTES, FUGA, OFB, DASCD, Alcaldía Tunjuelito, CLIP Kennedy, IDT; socialización manual comunicación en UTA y Oficinas Asesoras Comunicación entidades distritales. Ajustes material masculinidades sector privado y universidades. Evaluación iniciativas entidades reconocimiento acciones afirmativas DASCD. Ajustes curso manual atención ciudadanía G.Púb. </t>
    </r>
    <r>
      <rPr>
        <u/>
        <sz val="11"/>
        <rFont val="Times New Roman"/>
        <family val="1"/>
      </rPr>
      <t>Hábitat:</t>
    </r>
    <r>
      <rPr>
        <sz val="11"/>
        <rFont val="Times New Roman"/>
        <family val="1"/>
      </rPr>
      <t xml:space="preserve"> Sensibilización funcionariado Empresa Renovación Urbana sobre derecho de las mujeres y diversidades a la ciudad. Bullets evento PP cambio climático. </t>
    </r>
    <r>
      <rPr>
        <u/>
        <sz val="11"/>
        <rFont val="Times New Roman"/>
        <family val="1"/>
      </rPr>
      <t>PyR-DHVD</t>
    </r>
    <r>
      <rPr>
        <sz val="11"/>
        <rFont val="Times New Roman"/>
        <family val="1"/>
      </rPr>
      <t xml:space="preserve">: Sensibilización enfoque género a S.Plan. </t>
    </r>
    <r>
      <rPr>
        <u/>
        <sz val="11"/>
        <rFont val="Times New Roman"/>
        <family val="1"/>
      </rPr>
      <t>Privado:</t>
    </r>
    <r>
      <rPr>
        <sz val="11"/>
        <rFont val="Times New Roman"/>
        <family val="1"/>
      </rPr>
      <t xml:space="preserve"> Ajustes metodologías enfoque género, discriminación laboral, masculinidades, trabajo de cuidar, talento humano y cultura libre de sexismo para sector privado. Bullets evento WEPs ONUMujeres. </t>
    </r>
    <r>
      <rPr>
        <u/>
        <sz val="11"/>
        <rFont val="Times New Roman"/>
        <family val="1"/>
      </rPr>
      <t>Educación:</t>
    </r>
    <r>
      <rPr>
        <sz val="11"/>
        <rFont val="Times New Roman"/>
        <family val="1"/>
      </rPr>
      <t xml:space="preserve"> Sensibilización incorporación enfoque género en procesos educativos a S.Amb. Bullets educación y género eventos U.Distrital, evaluación ponencias IDEP. Metodología sector seguridad fortalecimiento acciones PPMyEG. </t>
    </r>
    <r>
      <rPr>
        <u/>
        <sz val="11"/>
        <rFont val="Times New Roman"/>
        <family val="1"/>
      </rPr>
      <t>Trabajo:</t>
    </r>
    <r>
      <rPr>
        <sz val="11"/>
        <rFont val="Times New Roman"/>
        <family val="1"/>
      </rPr>
      <t xml:space="preserve"> Metodología enfoque género e intermediación laboral; bullets evento lanzamiento manual sector transporte. </t>
    </r>
    <r>
      <rPr>
        <u/>
        <sz val="11"/>
        <rFont val="Times New Roman"/>
        <family val="1"/>
      </rPr>
      <t>Salud:</t>
    </r>
    <r>
      <rPr>
        <sz val="11"/>
        <rFont val="Times New Roman"/>
        <family val="1"/>
      </rPr>
      <t xml:space="preserve"> Bullets evento desafíos educación sexual en instituciones educativas. Sensibilizaciones: 3 aborto a IDIPRON y SDIS, 1 D.Salud a IDRD.</t>
    </r>
  </si>
  <si>
    <r>
      <t>Sensibilización CCM</t>
    </r>
    <r>
      <rPr>
        <sz val="11"/>
        <rFont val="Times New Roman"/>
        <family val="1"/>
      </rPr>
      <t>: 7D: Concertación y propuesta fortalecimiento Subsecretaría.</t>
    </r>
    <r>
      <rPr>
        <b/>
        <sz val="11"/>
        <rFont val="Times New Roman"/>
        <family val="1"/>
      </rPr>
      <t xml:space="preserve">
Sensibilización talento humano SDMujer</t>
    </r>
    <r>
      <rPr>
        <sz val="11"/>
        <rFont val="Times New Roman"/>
        <family val="1"/>
      </rPr>
      <t xml:space="preserve">: </t>
    </r>
    <r>
      <rPr>
        <u/>
        <sz val="11"/>
        <rFont val="Times New Roman"/>
        <family val="1"/>
      </rPr>
      <t>7D</t>
    </r>
    <r>
      <rPr>
        <sz val="11"/>
        <rFont val="Times New Roman"/>
        <family val="1"/>
      </rPr>
      <t xml:space="preserve">: 6 sensibilizaciones: derecho a la cultura (07.04.2022), comunicación no sexista (06.05.2022), trabajo (09.06.2022), paz (14.07.2022), educación (11.08.2022), salud (08.09.2022). Cualificación Dir. Territorialización: 3 sensibilizaciones: derechos al hábitat (22.07.2022), participación (26.08.2022) y trabajo (23.09.2022). </t>
    </r>
    <r>
      <rPr>
        <u/>
        <sz val="11"/>
        <rFont val="Times New Roman"/>
        <family val="1"/>
      </rPr>
      <t>Salud:</t>
    </r>
    <r>
      <rPr>
        <sz val="11"/>
        <rFont val="Times New Roman"/>
        <family val="1"/>
      </rPr>
      <t xml:space="preserve"> Sensibilización IVE y barreras aborto a equipos psicosociales, primera atención línea púrpura, Trabajadoras Sociales y Psicólogas CIOM. </t>
    </r>
    <r>
      <rPr>
        <u/>
        <sz val="11"/>
        <rFont val="Times New Roman"/>
        <family val="1"/>
      </rPr>
      <t>Trabajo:</t>
    </r>
    <r>
      <rPr>
        <sz val="11"/>
        <rFont val="Times New Roman"/>
        <family val="1"/>
      </rPr>
      <t xml:space="preserve"> Sensibilización enfoque género y derecho al trabajo a equipo empleabilidad.</t>
    </r>
    <r>
      <rPr>
        <b/>
        <sz val="11"/>
        <rFont val="Times New Roman"/>
        <family val="1"/>
      </rPr>
      <t xml:space="preserve">
Sensibilización ciudadanía</t>
    </r>
    <r>
      <rPr>
        <sz val="11"/>
        <rFont val="Times New Roman"/>
        <family val="1"/>
      </rPr>
      <t xml:space="preserve">: </t>
    </r>
    <r>
      <rPr>
        <u/>
        <sz val="11"/>
        <rFont val="Times New Roman"/>
        <family val="1"/>
      </rPr>
      <t>7D</t>
    </r>
    <r>
      <rPr>
        <sz val="11"/>
        <rFont val="Times New Roman"/>
        <family val="1"/>
      </rPr>
      <t xml:space="preserve">: Ajustes metodologías para sensibilización a ciudadanía. 6 sensibilizaciones derechos articulación CIOM Santa Fe-SOFA: cultura, salud, trabajo, paz, participación y hábitat. </t>
    </r>
    <r>
      <rPr>
        <u/>
        <sz val="11"/>
        <rFont val="Times New Roman"/>
        <family val="1"/>
      </rPr>
      <t>Salud:</t>
    </r>
    <r>
      <rPr>
        <sz val="11"/>
        <rFont val="Times New Roman"/>
        <family val="1"/>
      </rPr>
      <t xml:space="preserve"> Insumos piezas comunicativas despenalización aborto y lactancia. Sensibilización menopausia CIOM Teusaquillo. </t>
    </r>
    <r>
      <rPr>
        <u/>
        <sz val="11"/>
        <rFont val="Times New Roman"/>
        <family val="1"/>
      </rPr>
      <t>Cultura:</t>
    </r>
    <r>
      <rPr>
        <sz val="11"/>
        <rFont val="Times New Roman"/>
        <family val="1"/>
      </rPr>
      <t xml:space="preserve"> Encuentros mujeres bordadoras Costurero Suba, gestión evento SOFA e intercambio saberes Bosa y Santa Fe. </t>
    </r>
    <r>
      <rPr>
        <u/>
        <sz val="11"/>
        <rFont val="Times New Roman"/>
        <family val="1"/>
      </rPr>
      <t>Educación:</t>
    </r>
    <r>
      <rPr>
        <sz val="11"/>
        <rFont val="Times New Roman"/>
        <family val="1"/>
      </rPr>
      <t xml:space="preserve"> Sensibilización derechos y acciones afirmativas a ICFES, Fund. Ciencias Salud, U.Militar. Bullets evento ODS 5 – Fund.  Ciencias Salud. 1 laboratorio social Universidades. </t>
    </r>
    <r>
      <rPr>
        <u/>
        <sz val="11"/>
        <rFont val="Times New Roman"/>
        <family val="1"/>
      </rPr>
      <t>Paz:</t>
    </r>
    <r>
      <rPr>
        <sz val="11"/>
        <rFont val="Times New Roman"/>
        <family val="1"/>
      </rPr>
      <t xml:space="preserve"> Módulo participación política mujeres 2º y 3º curso paz y reconciliación; socialización Pruebas Saber mujeres reincorporación; ajuste metodología y 2 sesiones memoria y trayectorias políticas lideresas. </t>
    </r>
    <r>
      <rPr>
        <u/>
        <sz val="11"/>
        <rFont val="Times New Roman"/>
        <family val="1"/>
      </rPr>
      <t>Hábitat:</t>
    </r>
    <r>
      <rPr>
        <sz val="11"/>
        <rFont val="Times New Roman"/>
        <family val="1"/>
      </rPr>
      <t xml:space="preserve"> Socialización POT al CCM. </t>
    </r>
    <r>
      <rPr>
        <u/>
        <sz val="11"/>
        <rFont val="Times New Roman"/>
        <family val="1"/>
      </rPr>
      <t>SP-DCLS</t>
    </r>
    <r>
      <rPr>
        <sz val="11"/>
        <rFont val="Times New Roman"/>
        <family val="1"/>
      </rPr>
      <t xml:space="preserve">: 4 sensibilizaciones U.Nal. </t>
    </r>
    <r>
      <rPr>
        <u/>
        <sz val="11"/>
        <rFont val="Times New Roman"/>
        <family val="1"/>
      </rPr>
      <t>SP-DED</t>
    </r>
    <r>
      <rPr>
        <sz val="11"/>
        <rFont val="Times New Roman"/>
        <family val="1"/>
      </rPr>
      <t xml:space="preserve">: 2 sensibilizaciones estudiantes medicina U.Corpas. </t>
    </r>
    <r>
      <rPr>
        <u/>
        <sz val="11"/>
        <rFont val="Times New Roman"/>
        <family val="1"/>
      </rPr>
      <t>PRIV:</t>
    </r>
    <r>
      <rPr>
        <sz val="11"/>
        <rFont val="Times New Roman"/>
        <family val="1"/>
      </rPr>
      <t xml:space="preserve"> 2 sesiones juegos mediateca CIOM Tunjuelito, 1 sesión ciclo audiovisual género y francofonía– A.Francesa.</t>
    </r>
    <r>
      <rPr>
        <b/>
        <sz val="11"/>
        <rFont val="Times New Roman"/>
        <family val="1"/>
      </rPr>
      <t xml:space="preserve">
Sensibilización privados</t>
    </r>
    <r>
      <rPr>
        <sz val="11"/>
        <rFont val="Times New Roman"/>
        <family val="1"/>
      </rPr>
      <t>: Ciclo sensibilizaciones: Alianza Francesa (7), Proing (1), Metro L1 (3). 3 sensibilizaciones género: Inst.Nal. Meteorología, Und. Minero Energética., Parques Naturales.</t>
    </r>
  </si>
  <si>
    <r>
      <t>8M</t>
    </r>
    <r>
      <rPr>
        <sz val="11"/>
        <rFont val="Times New Roman"/>
        <family val="1"/>
      </rPr>
      <t xml:space="preserve">: </t>
    </r>
    <r>
      <rPr>
        <u/>
        <sz val="11"/>
        <rFont val="Times New Roman"/>
        <family val="1"/>
      </rPr>
      <t>Trabajo</t>
    </r>
    <r>
      <rPr>
        <sz val="11"/>
        <rFont val="Times New Roman"/>
        <family val="1"/>
      </rPr>
      <t xml:space="preserve">: Documento de sentido, insumos piezas comunicativas y bullets para eventos conmemoración. </t>
    </r>
    <r>
      <rPr>
        <u/>
        <sz val="11"/>
        <rFont val="Times New Roman"/>
        <family val="1"/>
      </rPr>
      <t>TID-PRIV</t>
    </r>
    <r>
      <rPr>
        <sz val="11"/>
        <rFont val="Times New Roman"/>
        <family val="1"/>
      </rPr>
      <t xml:space="preserve">: Documento blog de Pacto Global. Participación evento virtual redistribución del cuidado para autonomía económica con servidorxs públicxs Distrito. </t>
    </r>
    <r>
      <rPr>
        <u/>
        <sz val="11"/>
        <rFont val="Times New Roman"/>
        <family val="1"/>
      </rPr>
      <t>SP-PRIV</t>
    </r>
    <r>
      <rPr>
        <sz val="11"/>
        <rFont val="Times New Roman"/>
        <family val="1"/>
      </rPr>
      <t xml:space="preserve">: Participación conversatorio United Airlines. </t>
    </r>
    <r>
      <rPr>
        <u/>
        <sz val="11"/>
        <rFont val="Times New Roman"/>
        <family val="1"/>
      </rPr>
      <t>PyR</t>
    </r>
    <r>
      <rPr>
        <sz val="11"/>
        <rFont val="Times New Roman"/>
        <family val="1"/>
      </rPr>
      <t>: Ponencia evolución derechos humanos de las mujeres en evento DASCD.</t>
    </r>
    <r>
      <rPr>
        <b/>
        <sz val="11"/>
        <rFont val="Times New Roman"/>
        <family val="1"/>
      </rPr>
      <t xml:space="preserve">
28 Mayo</t>
    </r>
    <r>
      <rPr>
        <sz val="11"/>
        <rFont val="Times New Roman"/>
        <family val="1"/>
      </rPr>
      <t xml:space="preserve">: </t>
    </r>
    <r>
      <rPr>
        <u/>
        <sz val="11"/>
        <rFont val="Times New Roman"/>
        <family val="1"/>
      </rPr>
      <t>Salud</t>
    </r>
    <r>
      <rPr>
        <sz val="11"/>
        <rFont val="Times New Roman"/>
        <family val="1"/>
      </rPr>
      <t>: Documento de sentido e insumos piezas comunicativas. Articulación Dir. Territorialización encuentros locales e interlocales. Metodología taller para encuentros locales. Sensibilización derechos sexuales en feria servicios Santa Fe – Candelaria. Sensibilizaciones derecho salud e IVE a DASCD y S.Salud.</t>
    </r>
    <r>
      <rPr>
        <b/>
        <sz val="11"/>
        <rFont val="Times New Roman"/>
        <family val="1"/>
      </rPr>
      <t xml:space="preserve">
21 Junio</t>
    </r>
    <r>
      <rPr>
        <sz val="11"/>
        <rFont val="Times New Roman"/>
        <family val="1"/>
      </rPr>
      <t xml:space="preserve">: </t>
    </r>
    <r>
      <rPr>
        <u/>
        <sz val="11"/>
        <rFont val="Times New Roman"/>
        <family val="1"/>
      </rPr>
      <t>Educación</t>
    </r>
    <r>
      <rPr>
        <sz val="11"/>
        <rFont val="Times New Roman"/>
        <family val="1"/>
      </rPr>
      <t>: Documento de sentido e insumos piezas comunicativas. Eventos conmemoración articulados con Dir. Enf. Dif. y S.Educación. Metodología y participación conversatorio feria universidades. Metodología y sensibilización docentes Inst. Técnico Internacional. Metodología conmemoración para colegios. Evaluación eventos conmemoración.</t>
    </r>
    <r>
      <rPr>
        <b/>
        <sz val="11"/>
        <rFont val="Times New Roman"/>
        <family val="1"/>
      </rPr>
      <t xml:space="preserve">
22 Julio</t>
    </r>
    <r>
      <rPr>
        <sz val="11"/>
        <rFont val="Times New Roman"/>
        <family val="1"/>
      </rPr>
      <t xml:space="preserve">: </t>
    </r>
    <r>
      <rPr>
        <u/>
        <sz val="11"/>
        <rFont val="Times New Roman"/>
        <family val="1"/>
      </rPr>
      <t>Trabajo</t>
    </r>
    <r>
      <rPr>
        <sz val="11"/>
        <rFont val="Times New Roman"/>
        <family val="1"/>
      </rPr>
      <t>: Documento de sentido, piezas comunicativas, evento conmemoración articulado con Dir. Cuidado y Gestión Conocimiento.</t>
    </r>
    <r>
      <rPr>
        <b/>
        <sz val="11"/>
        <rFont val="Times New Roman"/>
        <family val="1"/>
      </rPr>
      <t xml:space="preserve">
28 Septiembre</t>
    </r>
    <r>
      <rPr>
        <sz val="11"/>
        <rFont val="Times New Roman"/>
        <family val="1"/>
      </rPr>
      <t xml:space="preserve">: </t>
    </r>
    <r>
      <rPr>
        <u/>
        <sz val="11"/>
        <rFont val="Times New Roman"/>
        <family val="1"/>
      </rPr>
      <t>Salud</t>
    </r>
    <r>
      <rPr>
        <sz val="11"/>
        <rFont val="Times New Roman"/>
        <family val="1"/>
      </rPr>
      <t>: Documento de sentido. Coordinación interna e intersectorial eventos conmemoración. Realización 3 eventos: bicirecorrido por el derecho a decidir (25.09.2022), conversatorio y foto galería "el camino hacia la despenalización social del aborto" (26.09.2022) y foro desafíos y retos para la garantía de la interrupción voluntaria del embarazo (28.09.2022).</t>
    </r>
    <r>
      <rPr>
        <b/>
        <sz val="11"/>
        <rFont val="Times New Roman"/>
        <family val="1"/>
      </rPr>
      <t xml:space="preserve">
Semana Paz</t>
    </r>
    <r>
      <rPr>
        <sz val="11"/>
        <rFont val="Times New Roman"/>
        <family val="1"/>
      </rPr>
      <t xml:space="preserve">: </t>
    </r>
    <r>
      <rPr>
        <u/>
        <sz val="11"/>
        <rFont val="Times New Roman"/>
        <family val="1"/>
      </rPr>
      <t>Paz</t>
    </r>
    <r>
      <rPr>
        <sz val="11"/>
        <rFont val="Times New Roman"/>
        <family val="1"/>
      </rPr>
      <t>: Bullets y 2 conversatorios socialización capítulo género informe Comisión de la Verdad: ciudadanía (8Sep), talento humano SDM (15Sep). Presentación conmemoración día nacional solidaridad con las víctimas para Concejo</t>
    </r>
  </si>
  <si>
    <t xml:space="preserve">De enero a septiembre se realizaron 36 jornadas de socialización de la PPMyEG con las candidatas al proceso eleccionario del CCM y funcionarios y funcionarias de 6 sectores y entidades de la administracion Distrital, así como 50 jornadas se socialización de la PPASP con personas que realizan ASP, personal de la MEBOG y entidades del Distrito; igualmente se desarrollaron 102 mesas de trabajo para el acompañamiento técnico a la implementación de la PPASP y 55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Se brindó acompañamiento a la formulación de productos en 18 políticas públicas distritales y se dio respuesta a 24 solicitudes de seguimiento de políticas públicas distritales en las que la entidad tiene responsabilidad	</t>
  </si>
  <si>
    <t>De enero a septiembre de 2022 se realizaron 36 jornadas de socialización la PPMyEG: 3 jornadas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15 en COLMYG: Ciudad Bolívar, Usaquén, Chapinero, Barrios Unidos, Suba, Rafael Uribe,  Tunjuelito, 2 en Santa Fé, Engativá, Teusaquillo, Bosa, San Cristóbal, Kennedy y Antonio Nariño; 1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Se desarrollaron 55 mesas técnicas de implementación de la PPMYEG con los siguientes sectores: 2 con Salud, Desarrollo Económico, 3 con Movilidad, educación, 2 Gestión Pública, 2 Gestión Jurídica, 2 con Gobierno, 2 Hacienda, 2 Planeación, Ambiente, 5 con Hábitat, Seguridad, 4 Integración Social, 2 Cultura, 6 con el sector Mujeres, 1 Alta Consejería para las Víctimas, la Paz y la Reconciliación, 2 Secretaría Distrital de Gobierno, 1 con IDIPRON, 4 con IPES, 2 con Secretaría Distrital de Desarrollo Económico, 2 con el Instituto Distrital de Turismo, 2 con Secretaría Jurídica Distrital, 2 con DASC, 1 con IDRD, 1 con la Orquesta Filarmónica de Bogotá y 1 con Instituto de Bienestar Animal. Se elaboró 1 concepto técnico para incorporación de los enfoques de derechos de las mujeres, de género y diferencial en los productos 5.1.1 y 5.1.2 de la PPMyEG, responsabilidad del Instituto Distrital de Turismo</t>
  </si>
  <si>
    <t>De enero a septiembre de 2022 se realizaron 102 mesas de trabajo con los 14 sectores responsables de productos del plan de acción de la PPASP como parte del proceso de acompañamiento a la implementación. Se realizaron 50 jornadas de socialización de la PPASP: 15 con el personal de la MEBOG, 3 con Mesa Zesai, 23 con Personas que Realizan Actividades Sexuales Pagadas, 1 con Alcaldía Local de Chapinero, 3 con sector mujeres, 2 en Casa de Todas, 1 con sector Gestión Pública, 1 con Subred Suroccidente 1 con Integración Social;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</si>
  <si>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De enero a septiembre se emitieron 15 conceptos técnicos y/o recomendaciones en el ciclo de formulación de políticas públicas distritales y 2 conceptos de aprobación de políticas públicas por Decreto: Discapacidad, Servicios Públicos ; se realizaron  28 reportes de seguimiento de políticas públicas distritales de: 3 de Adultez, 3 de Familias, 3 Fenómeno de Habitabilidad en Calle, 2 de Transparencia Integridad y no Tolerancia con la Corrupción, 3 de Servicio a la Ciudadanía, 3 de Juventud, 2 Política Pública LGBTI, 3 de Economía Cultural, 2 de Ruralidad 1 Lucha contra la trata de personas, 1 Seguridad Alimentaria,  1 de Derechos Humanos y 1 Envejecimiento y vejez;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Cualitativo de la Política Pública de Fenómeno de Habitabilidad en Calle. Se brindó acompañamiento a la formulación de productos para 18 Política Públicas: Acción comunal, Discapacidad, Lectura, escritura y oralidad; Deporte, recreación, actividad física y escenarios, el Programa de Agricultura Urbana y Periurbana, Movilidad motorizada, Niños, Niñas y Adolescentes, Servicios Públicos, Paz, Cambio Climático, Bogotá Territorio TIC Peatón, Gestión Integral del Hábitat, Lucha Contra la Trata de Personas, Producción y consumo sostenible, Ruralidad, Educación y Salud Mental. Se consolidó concepto de inclusión de enfoque de género en 1 activad con mujeres rurales para la Política Pública de Servicios Públicos. Se realizó la solicitud ajustes la Política Pública de Transparencia y no Tolerancia contra la Corrupción y se diligenció el formato de información para diagnóstico de las Políticas Públicas Étnica</t>
  </si>
  <si>
    <r>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MOV: ficha Sensib. Metro Línea, IDU y UMV. Sensib, estereotipos, derecho a una cultura libre de sexismo y lenguaje incluyente en el marco de los semilleros de la Gerencia de Taxis. Concepto Técnico sobre la modificación del decreto 495 Consejos de la Bicicleta. HAB: Ficha sensib. Comunicación no sexista y libre de discriminación. SEG: Doc. Téc. Encuesta UAECOB Bomberos. AMB: Ficha sens. GUIPA SDA. IDIGER masculinidades. SAL: Proyecto de acuerdo “Lineamiento para la creación del programa –manillas salvavidas. Sensib. derecho a la salud plena en el marco de feria de servicios de la Subred Sur. Sensib, maternidad libre en el marco de caminata de La SubRed Sur. Derecho a la Salud Plena a las referentas de género de las 4 Subredes. Concepto técnico a Proyecto de Ley 229 de 2021 EDU:  Mesa Téc. de Entornos Educativos. Mesa Téc. de Protocolos de atención integral: ajuste actualización y aprobación - CDCE 2022. Conc. Téc. “Protocolo de atención presunto racismo y discriminación étnico – racial” y protocolo de atención para situaciones de trabajo infantil o en riesgo de estarlo”. Reactivación Mesa Prevención de Violencias Instituciones de Edu Superior. CUL: Sensibi. del derecho a una cultura libre de sexismo, dirigida a la Dirección de Lectura y Biblioteca de la SCRD. Sensibi. en el marco de la resolución 2210 de 2021, de la Planeación dirigida a la subdirección de parques y recreación del IDRD. DEE: Sensib. lenguaje incluyente "Mujer Emprendedora y Productiva". Sensibi. equidad de género dirigido al IPES. GOB: Reunión con Secretaría Distrital de Gobierno articulación sobre participación en módulo 3 del curso "Primer Respondiente para la Seguridad y la Convivencia" del programa Goles en Paz 2.0 relacionado con las violencias basadas en género. GEP:  Sensibilización a las entidades del Distrito en Enfoque de género y violencias basadas en género en el marco del programa Ambientes Laborales, Amorosos, Diversos y Seguros liderado por el DASCD. INT SOC: Sub mesa técnica presencial de comunicaciones del comité operativo para las familias. TPIEG: Talleres de sensibilización uno a uno sobre el TPIEG, para socializar la propuesta de marcación en las 54 entidades de la Administración Distrital.
Elaboración doc. Téc. y matriz de propuesta de marcación de las metas-proyecto del TPIEG para 2022, para las 54 entidades de la Administración Distrital. MOV: ficha de Sens IDU estereotipos. segunda Fase del Proyecto Ecoconducción "cualificación y vinculación de mujeres en oficios". Sensib sobre género en el marco del programa de capacitación del IDU. Bullet sobre el Sistema de Bicicletas Compartidas. GOB: ficha de sens. Masculinidades en el marco del programa goles en paz 2.0. EDU: Reunión Comité Técnico SED - SDMujer Convenio 914 Estrategia de Educación Flexible. Bullet Comité Distrital de Convivencia Escolar. Mesa Interinstitucional Colegio Técnico Menorah situaciones de discriminación por causa de su identidad de género y orientación sexual. Mesa de trabajo Dirección de Inclusión de la (SED), IED Instituto Técnico Internacional, fortalecimiento manual de convivencia y Plan Educativo Institucional.  DEE: Con. Téc. incorporación del enfoque de género en las publicaciones del IDT participación de la mujer en el sector del turismo. AMB: módulo virtual de mujeres y ambiente, en el marco de la acción pedagógica "mujeres cuidadoras de humedales" MUJ: socialización de la ETG al DNP. GEP: sensibilización Sec. General en lenguaje incluyente y no sexista. Presentación ruta en acoso sexual y acoso laboral al DNP y presentación de la ETG y el MIPG. HAB: Construcción del formulario para matriculatón de inscripciones - Ruta de Formación y Empleabilidad. Bullet Mujeres Recicladoras, liderado por la UAESP, DED y con el SIDICU. Taller de Transversalización de Género PREVEC – UAESP. Socialización de Lenguaje incluyente y Comunicación no Sexita. PLA: taller incorporación del enfoque de género en el marco de la resolución 2210 de 2021 para el IDRD.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Distrito.CUL: Doc Tec Protocolo VBG. con téc Declaratoria Uso de la Bici enfoque de género. Sen OFB, IDARTES, IDPC, FUGA, SCRD MUJ: sens lineamiento ETG y Sello de Igualdad. JUR: Sens derecho al Hábitat y Vivienda Digna. GOB: sens Enfoque de género Lenguaje Incluyente, comunicación libre de sexismo. SAL: sens TPIEG.AMB: Sen. Mujeres y ambiente. EDU: Sens educación no sexista IED Inst Téc Internacional. HAC: Doc téc capacitación fiscal. SEG: Encuesta Casa Libertad. Con téc Protocolo Comisión Dtal de futboll.MOV: DT sensib gerencia Bici. C.T. Plan movilidad sostenible y segura. Bullet lanzamiento AVANTIA. Declaratorio uso de la Bici. Ficha sens. Metro Línea 2. Movilidad y género AVANTIA GEP: Reglamento operativo DASCD. CUL: Ficha sens comuni libre de sexismo SCRD, IDARTES. EDU: CT Protocolo atención SRPA. Bullet conversación inspiradora -Género y Diversidad Sexual". AMB: Bullet acción climática. DEE: Metodología Escuelas de campo. CUL: bullet declaratoria uso de la bicicleta con enfoque de género. CT indicadores IDPC. GEP: DT. Categoría orientación sexual registros de info y asistencia. INT: D.T. PP primera infancia y adolescencia. SAL: Bullet piezas lactancia materna. Ficha sens. Sororidad veedora en salud. Comunicación no sexista. HAC: D.T. Jornadas de Educación Tributaria. C.T. Boletines informativos incorporación enfoque de </t>
    </r>
    <r>
      <rPr>
        <sz val="11"/>
        <rFont val="Times New Roman"/>
        <family val="1"/>
      </rPr>
      <t>género JUR: C.T. Circular lineamiento implementación del lenguaje claro e incluyente. C.T. Resol. 114 de 2021 mesa de trabajo de mujeres y equidad de género. Ficha de sens lenguaje incluyente y comunicación no sexista textos jurídicos MOV: Ficha sens  Ruta Única de Atención a mujeres víctimas de violencia y en riesgo de feminicidio. Ficha sens. PPMyEG y la transversalización del enfoque de género Empresa Regiotram del Norte. Ficha sen. Estereotipos y cultura libre de sexismos. Ficha sen Conc. enfoque de género al Talento Humano SAL: D.T. lineamientos incorporación del enfoque de género personas en capacidad de lactar. EDU: C.T. Estrategia para el reporte y a casos de violencias contra las mujeres en el ámbito laboral. SEG Taller diagnóstico Cárcel Distrital Ficha sens. implementación de productos PPMyEG CUL  Ficha sens. Derecho a una Cultura Libre de Sexismo. Transversalización del enfoque de género. EDU Ficha sens. Transversalización enfoque de género SENA. " D.T Semana de la Bic con enfoque de género. INT Derecho a la Salud plena Interrupción Voluntaria del Embarazo. IDIPRON SDIS HAC Sens cultura libre de sexismo FONCEP. MOV C.T Plan Integral de Seguridad Transmilenio. CUL: C.T. Estado del arte Antidiscriminación. CUL: SenOFB. IDPC. Canal Capital. IDARTES   MOV:. Sen lideresas moteras Btá. Sen taxi Express. Sen Transmilenio. C.T.Transmilenio S.A Sen OAP AMB:Sen JBB. Sens IDPYBA. Sens JBB mujer y ambiente.SEG: Sen C4 Línea 123. Bomberos Se entrega la Propuesta de marcación TPIEG con corte a 30 de sep de los 15 sectores MOV:. Bullets mujeres motociclistas.  GOB:SenLenguajeIncluyenteAlcKennedy CT firma Pacto carrera 7 AMB: Sen mujeres y ambiente cuidadoras de humedales. EDU: Sen Comunicación no sexista y libre de sexismo”, U Distrital. C.T Prot prevención reclutamiento de niños, niñas y adolescentes en Bogotá. Protocolo de atención de niños, niñas y adolescentes víctimas conflicto armado residentes en Bogotá. HAB: Sen mujeres recicladoras UAESP Sen Hablemos de género .INT: Capaci PP para las familias. Sen derecho a la salud plena de las mujeres y sobre IVE. SEG: Sen. Casa Libertad</t>
    </r>
    <r>
      <rPr>
        <sz val="11"/>
        <color theme="1"/>
        <rFont val="Times New Roman"/>
        <family val="1"/>
      </rPr>
      <t xml:space="preserve">
</t>
    </r>
  </si>
  <si>
    <t>La primera ficha ciudadana es de contexto de la Política Pública de Mujeres y Equidad de Género. Para la elaboración de la segunda ficha se avanzó en la revisión, retroalimentación de los reportes oficiales por parte de los sectores, insumo para la revisión de contenidos de este documento
Se elaboró la segunda ficha ciudadana centrada en el primer objetivo específico de la Política Pública de Mujeres y Equidad de Género - CONPES D.C. 14 de 2020, que busca transversalizar los enfoques de género, de derechos de las mujeres y diferencial en los procesos institucionales de las entidades, dentro de su gestión administrativa y cultura organizacional, así como en su labor misional en el marco de la planeación territorial, social, económica, presupuestal y ambiental de la ciudad rural y urbana.</t>
  </si>
  <si>
    <t xml:space="preserve">La primera ficha ciudadana incluye un contexto de la Política Pública de Actividades Sexuales Pagadas en la que se incorpora información general de su actualización.  Para la elaboración de la segunda ficha se avanzó en la revisión, retroalimentación de los reportes oficiales por parte de los sectores, insumo para la revisión de contenidos de este documento.
La segunda ficha incluye contenido del primer objetivo específico de la Política Pública de Actividades Sexuales Pagadas – CONPES D.C. 11 de 2019, el cual busca reconocer, garantizar y restituir los derechos de las personas que realizan actividades sexuales pagadas, a través del diseño e implementación de una oferta institucional que tenga en cuenta las inequidades que se han normalizado frente a las ASP para fortalecer las capacidades individuales y colectivas de las personas que realizan estas actividades desde los enfoques de Derechos Humanos, género y diferencial. </t>
  </si>
  <si>
    <t xml:space="preserve">Ajustes documento, portafolio y anexos técnicos estrategia transversalización en universidades. Articulación interna DDDP, DEVAJ, Territorialización, Comunicaciones y OMEG para implementar estrategia universidades.Articulación universidades JN Corpas, UNAL, FUCS, Distrital, Pedagógica, Andes, Militar, S.Educ., MinEducación, Mesa Universidades, Colegio Técnico Internacional.1 laboratorio social.
Ajustes documento estrategia sector privado, autodiagnóstico empresas, portafolio, criterios sello igualdad privados  y caja herramientas metodológica. Articulación con Alianzas Estratégicas y 27 empresas para presentación estrategia transversalización. Articulación Sello Género para privados. Ciclo sensibilizaciones: Alianza Francesa (7), Proing (1), Metro L1 (3). 2 sesiones juegos a la mediateca en CIOM Tunjuelito y 1 sesión ciclo género y francofonía - Alianza Francesa. </t>
  </si>
  <si>
    <t xml:space="preserve">Concertación proceso sensibilización CCM con equipo Subsecretaría; propuesta fortalecimiento CCM y avance ajustes metodologías 7 derechos.Socialización POT al CCM.
Insumos convocatoria sensibilización ciudadanía. Concertación CIOM Santa Fe para realizar sensibilización a ciudadanía. Implementación de 6 talleres de sensibilización sobre derechos a: una cultura libre de sexismo, salud plena, trabajo en condiciones de igualdad y dignidad, paz y convivencia, participación y representación y hábitat y vivienda digna, con ciudadanía. 1 taller DSDR a ciudadanía Candelaria. 1 sensibilización menopausia CIOM Teusaquillo. 1 sensibilización comunicación no sexista CLIP Kennedy. 1 conversatorio ODS 5 en Fund. Univ. Ciencias de Salud. Implementación tercer curso paz territorial a mujeres en reincorporación. 2 sesiones narrativas biográficas lideresas procesos paz.1 sensibilización derechos mujeres U.Corpas. </t>
  </si>
  <si>
    <r>
      <rPr>
        <sz val="11"/>
        <rFont val="Times New Roman"/>
        <family val="1"/>
      </rPr>
      <t xml:space="preserve">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Distrital.Se reportó el avance del inf. de Asistencia técnica del mes de junio de los 15 sectores de la administración Distrital y la Caracterización de los 15 sectores en el nuevo formato. Se reportó el avance del inf. de Asistencia técnica del mes de julio de los 15 sectores.Se reportó el avance del informe de Asistencia técnica para la transversalización del enfoque de género del mes de agosto de cada uno de los 15 sectores de la Administración Distrital. Se reportó el avance del inf. de Asistencia técnica del mes de sep de los 14 sectores.
</t>
    </r>
    <r>
      <rPr>
        <sz val="11"/>
        <color theme="1"/>
        <rFont val="Times New Roman"/>
        <family val="1"/>
      </rPr>
      <t xml:space="preserve">
</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</si>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</sst>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sz val="11"/>
      <color theme="1"/>
      <name val="Times New Roman"/>
      <family val="1"/>
      <charset val="1"/>
    </font>
    <font>
      <sz val="12"/>
      <color theme="1"/>
      <name val="Times New Roman"/>
      <family val="1"/>
      <charset val="1"/>
    </font>
    <font>
      <sz val="11"/>
      <color rgb="FF000000"/>
      <name val="Calibri"/>
      <family val="2"/>
      <charset val="1"/>
    </font>
    <font>
      <sz val="12"/>
      <color rgb="FF000000"/>
      <name val="Times New Roman"/>
      <family val="1"/>
    </font>
    <font>
      <sz val="11"/>
      <color rgb="FF00B050"/>
      <name val="Times New Roman"/>
      <family val="1"/>
    </font>
    <font>
      <sz val="11"/>
      <name val="Calibri"/>
      <family val="2"/>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
      <patternFill patternType="solid">
        <fgColor rgb="FFFFFFFF"/>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72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9" fontId="32" fillId="0" borderId="1" xfId="28" applyFont="1" applyBorder="1" applyAlignment="1">
      <alignment horizontal="left" vertical="top" wrapText="1"/>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0" fontId="38" fillId="0" borderId="5" xfId="0" applyFont="1" applyBorder="1" applyAlignment="1">
      <alignment vertical="center"/>
    </xf>
    <xf numFmtId="0" fontId="35" fillId="0" borderId="5" xfId="0" applyFont="1" applyBorder="1" applyAlignment="1">
      <alignment vertical="center" wrapText="1"/>
    </xf>
    <xf numFmtId="9" fontId="35" fillId="0" borderId="5" xfId="0" applyNumberFormat="1" applyFont="1" applyBorder="1" applyAlignment="1">
      <alignment vertical="center" wrapText="1"/>
    </xf>
    <xf numFmtId="9" fontId="35" fillId="9" borderId="19" xfId="30" applyFont="1" applyFill="1" applyBorder="1" applyAlignment="1">
      <alignment horizontal="center" vertical="center" wrapText="1"/>
    </xf>
    <xf numFmtId="9" fontId="7" fillId="0" borderId="2" xfId="29" applyFont="1" applyFill="1" applyBorder="1" applyAlignment="1" applyProtection="1">
      <alignment horizontal="center" vertical="center" wrapText="1"/>
      <protection locked="0"/>
    </xf>
    <xf numFmtId="9" fontId="8" fillId="0" borderId="85" xfId="22" applyNumberFormat="1" applyFont="1" applyBorder="1" applyAlignment="1">
      <alignment horizontal="center" vertical="center" wrapText="1"/>
    </xf>
    <xf numFmtId="9" fontId="8" fillId="0" borderId="56" xfId="22" applyNumberFormat="1" applyFont="1" applyBorder="1" applyAlignment="1">
      <alignment horizontal="center" vertical="center" wrapText="1"/>
    </xf>
    <xf numFmtId="0" fontId="8" fillId="9" borderId="21" xfId="28" applyNumberFormat="1" applyFont="1" applyFill="1" applyBorder="1" applyAlignment="1" applyProtection="1">
      <alignment horizontal="center" vertical="center" wrapText="1"/>
    </xf>
    <xf numFmtId="9" fontId="7" fillId="0" borderId="5" xfId="0" applyNumberFormat="1" applyFont="1" applyBorder="1" applyAlignment="1">
      <alignment vertical="center" wrapText="1"/>
    </xf>
    <xf numFmtId="9" fontId="8" fillId="9" borderId="19" xfId="28" applyFont="1" applyFill="1" applyBorder="1" applyAlignment="1" applyProtection="1">
      <alignment vertical="center" wrapText="1"/>
    </xf>
    <xf numFmtId="2" fontId="8" fillId="0" borderId="0" xfId="22" applyNumberFormat="1" applyFont="1" applyAlignment="1">
      <alignment vertical="center" wrapText="1"/>
    </xf>
    <xf numFmtId="0" fontId="32" fillId="0" borderId="1" xfId="28" applyNumberFormat="1" applyFont="1" applyBorder="1" applyAlignment="1">
      <alignment vertical="top" wrapText="1"/>
    </xf>
    <xf numFmtId="9" fontId="32" fillId="0" borderId="1" xfId="28" applyFont="1" applyFill="1" applyBorder="1" applyAlignment="1">
      <alignment horizontal="left" vertical="top" wrapText="1"/>
    </xf>
    <xf numFmtId="1" fontId="31" fillId="0" borderId="0" xfId="28" applyNumberFormat="1" applyFont="1" applyBorder="1" applyAlignment="1">
      <alignment horizontal="center" vertical="center"/>
    </xf>
    <xf numFmtId="1" fontId="8" fillId="0" borderId="0" xfId="22" applyNumberFormat="1" applyFont="1" applyAlignment="1">
      <alignment vertical="center" wrapText="1"/>
    </xf>
    <xf numFmtId="173" fontId="8" fillId="19" borderId="0" xfId="22" applyNumberFormat="1" applyFont="1" applyFill="1" applyAlignment="1">
      <alignment horizontal="left" vertical="center" wrapText="1"/>
    </xf>
    <xf numFmtId="166" fontId="0" fillId="0" borderId="1" xfId="11" applyFont="1" applyBorder="1" applyAlignment="1">
      <alignment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40" xfId="22" applyFont="1" applyFill="1" applyBorder="1" applyAlignment="1">
      <alignment horizontal="center"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9" fontId="7" fillId="0" borderId="10" xfId="29" applyFont="1" applyFill="1" applyBorder="1" applyAlignment="1" applyProtection="1">
      <alignment horizontal="center" vertical="center" wrapText="1"/>
      <protection locked="0"/>
    </xf>
    <xf numFmtId="9" fontId="7" fillId="0" borderId="4" xfId="29" applyFont="1" applyFill="1" applyBorder="1" applyAlignment="1" applyProtection="1">
      <alignment horizontal="center" vertical="center" wrapText="1"/>
      <protection locked="0"/>
    </xf>
    <xf numFmtId="9" fontId="7" fillId="0" borderId="56" xfId="29" applyFont="1" applyFill="1" applyBorder="1" applyAlignment="1" applyProtection="1">
      <alignment horizontal="center" vertical="center" wrapText="1"/>
      <protection locked="0"/>
    </xf>
    <xf numFmtId="9" fontId="7" fillId="0" borderId="20" xfId="29" applyFont="1" applyFill="1" applyBorder="1" applyAlignment="1" applyProtection="1">
      <alignment horizontal="center" vertical="center" wrapText="1"/>
      <protection locked="0"/>
    </xf>
    <xf numFmtId="9" fontId="8" fillId="0" borderId="94" xfId="22" applyNumberFormat="1" applyFont="1" applyBorder="1" applyAlignment="1">
      <alignment horizontal="center" vertical="center" wrapText="1"/>
    </xf>
    <xf numFmtId="0" fontId="8" fillId="9" borderId="10" xfId="22" applyFont="1" applyFill="1" applyBorder="1" applyAlignment="1">
      <alignment horizontal="center" vertical="center" wrapText="1"/>
    </xf>
    <xf numFmtId="0" fontId="8" fillId="9" borderId="4" xfId="22" applyFont="1" applyFill="1" applyBorder="1" applyAlignment="1">
      <alignment horizontal="center" vertical="center" wrapText="1"/>
    </xf>
    <xf numFmtId="9" fontId="7" fillId="9" borderId="10" xfId="28" applyFont="1" applyFill="1" applyBorder="1" applyAlignment="1" applyProtection="1">
      <alignment horizontal="center" vertical="center" wrapText="1"/>
      <protection locked="0"/>
    </xf>
    <xf numFmtId="9" fontId="7" fillId="9" borderId="4" xfId="28" applyFont="1" applyFill="1" applyBorder="1" applyAlignment="1" applyProtection="1">
      <alignment horizontal="center" vertical="center" wrapText="1"/>
      <protection locked="0"/>
    </xf>
    <xf numFmtId="9" fontId="7" fillId="9" borderId="34" xfId="28" applyFont="1" applyFill="1" applyBorder="1" applyAlignment="1" applyProtection="1">
      <alignment horizontal="center" vertical="center" wrapText="1"/>
      <protection locked="0"/>
    </xf>
    <xf numFmtId="9" fontId="7" fillId="9" borderId="20" xfId="28" applyFont="1" applyFill="1" applyBorder="1" applyAlignment="1" applyProtection="1">
      <alignment horizontal="center" vertical="center" wrapText="1"/>
      <protection locked="0"/>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43" xfId="22" applyFont="1" applyFill="1" applyBorder="1" applyAlignment="1">
      <alignment horizontal="center"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20" borderId="8"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34" xfId="22" applyFont="1" applyFill="1" applyBorder="1" applyAlignment="1">
      <alignment horizontal="center" vertical="center" wrapText="1"/>
    </xf>
    <xf numFmtId="0" fontId="8" fillId="20" borderId="35"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65"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33" xfId="22" applyNumberFormat="1" applyFont="1" applyBorder="1" applyAlignment="1">
      <alignment horizontal="center" vertical="center" wrapText="1"/>
    </xf>
    <xf numFmtId="0" fontId="8" fillId="0" borderId="59" xfId="22" applyFont="1" applyBorder="1" applyAlignment="1">
      <alignment horizontal="center" vertical="center" wrapText="1"/>
    </xf>
    <xf numFmtId="0" fontId="47" fillId="26" borderId="0" xfId="0" applyFont="1" applyFill="1" applyAlignment="1">
      <alignment horizontal="left" vertical="top" wrapText="1"/>
    </xf>
    <xf numFmtId="0" fontId="44" fillId="26" borderId="0" xfId="0" applyFont="1" applyFill="1" applyAlignment="1">
      <alignment horizontal="left" vertical="top" wrapText="1"/>
    </xf>
    <xf numFmtId="0" fontId="44" fillId="26" borderId="90" xfId="0" applyFont="1" applyFill="1" applyBorder="1" applyAlignment="1">
      <alignment horizontal="left" vertical="top" wrapText="1"/>
    </xf>
    <xf numFmtId="0" fontId="44" fillId="26" borderId="92" xfId="0" applyFont="1" applyFill="1" applyBorder="1" applyAlignment="1">
      <alignment horizontal="left" vertical="top" wrapText="1"/>
    </xf>
    <xf numFmtId="0" fontId="44" fillId="26" borderId="93" xfId="0" applyFont="1" applyFill="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0" xfId="30" applyFont="1" applyBorder="1" applyAlignment="1">
      <alignment horizontal="left" vertical="top" wrapText="1"/>
    </xf>
    <xf numFmtId="9" fontId="35" fillId="0" borderId="35"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34" xfId="30" applyFont="1" applyBorder="1" applyAlignment="1">
      <alignment horizontal="center" vertical="center" wrapText="1"/>
    </xf>
    <xf numFmtId="9" fontId="35" fillId="0" borderId="0" xfId="30" applyFont="1" applyBorder="1" applyAlignment="1">
      <alignment horizontal="center" vertical="center" wrapText="1"/>
    </xf>
    <xf numFmtId="9" fontId="35" fillId="0" borderId="14"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center" vertical="center" wrapText="1"/>
    </xf>
    <xf numFmtId="168" fontId="8" fillId="0" borderId="56" xfId="10" applyFont="1" applyFill="1" applyBorder="1" applyAlignment="1" applyProtection="1">
      <alignment horizontal="center" vertical="center" wrapText="1"/>
    </xf>
    <xf numFmtId="168" fontId="8" fillId="0" borderId="20" xfId="10" applyFont="1" applyFill="1" applyBorder="1" applyAlignment="1" applyProtection="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0" fontId="45" fillId="26" borderId="86" xfId="0" applyFont="1" applyFill="1" applyBorder="1" applyAlignment="1">
      <alignment horizontal="left" vertical="top" wrapText="1"/>
    </xf>
    <xf numFmtId="0" fontId="43" fillId="26" borderId="87" xfId="0" applyFont="1" applyFill="1" applyBorder="1" applyAlignment="1">
      <alignment horizontal="left" vertical="top" wrapText="1"/>
    </xf>
    <xf numFmtId="0" fontId="43" fillId="26" borderId="88" xfId="0" applyFont="1" applyFill="1" applyBorder="1" applyAlignment="1">
      <alignment horizontal="left" vertical="top" wrapText="1"/>
    </xf>
    <xf numFmtId="0" fontId="43" fillId="26" borderId="95" xfId="0" applyFont="1" applyFill="1" applyBorder="1" applyAlignment="1">
      <alignment horizontal="left" vertical="top" wrapText="1"/>
    </xf>
    <xf numFmtId="0" fontId="43" fillId="26" borderId="3" xfId="0" applyFont="1" applyFill="1" applyBorder="1" applyAlignment="1">
      <alignment horizontal="left" vertical="top" wrapText="1"/>
    </xf>
    <xf numFmtId="0" fontId="43" fillId="26" borderId="96" xfId="0" applyFont="1" applyFill="1" applyBorder="1" applyAlignment="1">
      <alignment horizontal="left" vertical="top" wrapText="1"/>
    </xf>
    <xf numFmtId="2" fontId="7" fillId="0" borderId="8" xfId="22" applyNumberFormat="1" applyFont="1" applyBorder="1" applyAlignment="1">
      <alignment horizontal="left"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20" xfId="22" applyNumberFormat="1" applyFont="1" applyBorder="1" applyAlignment="1">
      <alignment vertical="top" wrapText="1"/>
    </xf>
    <xf numFmtId="9" fontId="7" fillId="0" borderId="3" xfId="22" applyNumberFormat="1" applyFont="1" applyBorder="1" applyAlignment="1">
      <alignment vertical="top" wrapText="1"/>
    </xf>
    <xf numFmtId="9" fontId="7" fillId="0" borderId="7" xfId="22" applyNumberFormat="1" applyFont="1" applyBorder="1" applyAlignment="1">
      <alignment vertical="top" wrapText="1"/>
    </xf>
    <xf numFmtId="2" fontId="7" fillId="0" borderId="33" xfId="22" applyNumberFormat="1" applyFont="1" applyBorder="1" applyAlignment="1">
      <alignment horizontal="center" vertical="center" wrapText="1"/>
    </xf>
    <xf numFmtId="0" fontId="7" fillId="0" borderId="27" xfId="0" applyFont="1" applyBorder="1" applyAlignment="1">
      <alignment horizontal="left" vertical="top" wrapText="1"/>
    </xf>
    <xf numFmtId="0" fontId="7" fillId="0" borderId="62"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3" xfId="0" applyFont="1" applyBorder="1" applyAlignment="1">
      <alignment horizontal="left" vertical="top" wrapText="1"/>
    </xf>
    <xf numFmtId="0" fontId="7" fillId="0" borderId="7" xfId="0" applyFont="1" applyBorder="1" applyAlignment="1">
      <alignment horizontal="left" vertical="top" wrapText="1"/>
    </xf>
    <xf numFmtId="2" fontId="7" fillId="0" borderId="65" xfId="22" applyNumberFormat="1" applyFont="1" applyBorder="1" applyAlignment="1">
      <alignment horizontal="left" vertical="center" wrapText="1"/>
    </xf>
    <xf numFmtId="2" fontId="7" fillId="0" borderId="30" xfId="22" applyNumberFormat="1" applyFont="1" applyBorder="1" applyAlignment="1">
      <alignment horizontal="left" vertical="center" wrapText="1"/>
    </xf>
    <xf numFmtId="2" fontId="7" fillId="0" borderId="85" xfId="22" applyNumberFormat="1" applyFont="1" applyBorder="1" applyAlignment="1">
      <alignment horizontal="left" vertical="center" wrapText="1"/>
    </xf>
    <xf numFmtId="2" fontId="7" fillId="19" borderId="28" xfId="22" applyNumberFormat="1" applyFont="1" applyFill="1" applyBorder="1" applyAlignment="1">
      <alignment horizontal="center" vertical="center" wrapText="1"/>
    </xf>
    <xf numFmtId="2" fontId="7" fillId="19" borderId="35" xfId="22" applyNumberFormat="1" applyFont="1" applyFill="1" applyBorder="1" applyAlignment="1">
      <alignment horizontal="center" vertical="center" wrapText="1"/>
    </xf>
    <xf numFmtId="2" fontId="7" fillId="19" borderId="36" xfId="22" applyNumberFormat="1" applyFont="1" applyFill="1" applyBorder="1" applyAlignment="1">
      <alignment horizontal="center" vertical="center" wrapText="1"/>
    </xf>
    <xf numFmtId="0" fontId="42" fillId="0" borderId="27" xfId="0" applyFont="1" applyBorder="1" applyAlignment="1">
      <alignment horizontal="left" vertical="top" wrapText="1"/>
    </xf>
    <xf numFmtId="0" fontId="42" fillId="0" borderId="62" xfId="0" applyFont="1" applyBorder="1" applyAlignment="1">
      <alignment horizontal="left" vertical="top" wrapText="1"/>
    </xf>
    <xf numFmtId="0" fontId="42" fillId="0" borderId="0" xfId="0" applyFont="1" applyAlignment="1">
      <alignment horizontal="left" vertical="top" wrapText="1"/>
    </xf>
    <xf numFmtId="0" fontId="42" fillId="0" borderId="14" xfId="0" applyFont="1" applyBorder="1" applyAlignment="1">
      <alignment horizontal="left" vertical="top" wrapText="1"/>
    </xf>
    <xf numFmtId="0" fontId="43" fillId="26" borderId="89" xfId="0" applyFont="1" applyFill="1" applyBorder="1" applyAlignment="1">
      <alignment horizontal="left" vertical="top" wrapText="1"/>
    </xf>
    <xf numFmtId="0" fontId="43" fillId="26" borderId="0" xfId="0" applyFont="1" applyFill="1" applyAlignment="1">
      <alignment horizontal="left" vertical="top" wrapText="1"/>
    </xf>
    <xf numFmtId="0" fontId="43" fillId="26" borderId="90" xfId="0" applyFont="1" applyFill="1" applyBorder="1" applyAlignment="1">
      <alignment horizontal="left" vertical="top" wrapText="1"/>
    </xf>
    <xf numFmtId="0" fontId="43" fillId="26" borderId="91" xfId="0" applyFont="1" applyFill="1" applyBorder="1" applyAlignment="1">
      <alignment horizontal="left" vertical="top" wrapText="1"/>
    </xf>
    <xf numFmtId="0" fontId="43" fillId="26" borderId="92" xfId="0" applyFont="1" applyFill="1" applyBorder="1" applyAlignment="1">
      <alignment horizontal="left" vertical="top" wrapText="1"/>
    </xf>
    <xf numFmtId="0" fontId="43" fillId="26" borderId="93" xfId="0" applyFont="1" applyFill="1" applyBorder="1" applyAlignment="1">
      <alignment horizontal="left" vertical="top" wrapText="1"/>
    </xf>
    <xf numFmtId="0" fontId="8" fillId="19" borderId="10" xfId="22" applyFont="1" applyFill="1" applyBorder="1" applyAlignment="1">
      <alignment horizontal="center" vertical="center" wrapText="1"/>
    </xf>
    <xf numFmtId="0" fontId="8" fillId="19" borderId="4" xfId="22" applyFont="1" applyFill="1" applyBorder="1" applyAlignment="1">
      <alignment horizontal="center" vertical="center" wrapText="1"/>
    </xf>
    <xf numFmtId="9" fontId="7" fillId="9" borderId="33" xfId="28" applyFont="1" applyFill="1" applyBorder="1" applyAlignment="1" applyProtection="1">
      <alignment horizontal="center" vertical="center" wrapText="1"/>
      <protection locked="0"/>
    </xf>
    <xf numFmtId="0" fontId="8" fillId="9" borderId="33" xfId="22" applyFont="1" applyFill="1" applyBorder="1" applyAlignment="1">
      <alignment horizontal="center" vertical="center" wrapText="1"/>
    </xf>
    <xf numFmtId="2" fontId="7" fillId="0" borderId="18" xfId="22" applyNumberFormat="1" applyFont="1" applyBorder="1" applyAlignment="1">
      <alignment horizontal="center" vertical="center" wrapText="1"/>
    </xf>
    <xf numFmtId="2" fontId="7" fillId="0" borderId="65" xfId="22" applyNumberFormat="1" applyFont="1" applyBorder="1" applyAlignment="1">
      <alignment horizontal="center" vertical="center" wrapText="1"/>
    </xf>
    <xf numFmtId="9" fontId="7" fillId="19" borderId="10" xfId="28" applyFont="1" applyFill="1" applyBorder="1" applyAlignment="1" applyProtection="1">
      <alignment horizontal="center" vertical="center" wrapText="1"/>
      <protection locked="0"/>
    </xf>
    <xf numFmtId="9" fontId="7" fillId="19" borderId="4" xfId="28" applyFont="1" applyFill="1" applyBorder="1" applyAlignment="1" applyProtection="1">
      <alignment horizontal="center" vertical="center" wrapText="1"/>
      <protection locked="0"/>
    </xf>
    <xf numFmtId="9" fontId="8" fillId="0" borderId="85" xfId="22" applyNumberFormat="1" applyFont="1" applyBorder="1" applyAlignment="1">
      <alignment horizontal="center" vertical="center" wrapText="1"/>
    </xf>
    <xf numFmtId="9" fontId="7" fillId="19" borderId="56" xfId="28" applyFont="1" applyFill="1" applyBorder="1" applyAlignment="1" applyProtection="1">
      <alignment horizontal="center" vertical="center" wrapText="1"/>
      <protection locked="0"/>
    </xf>
    <xf numFmtId="9" fontId="7" fillId="19" borderId="20" xfId="28" applyFont="1" applyFill="1" applyBorder="1" applyAlignment="1" applyProtection="1">
      <alignment horizontal="center" vertical="center" wrapText="1"/>
      <protection locked="0"/>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20" xfId="22" applyNumberFormat="1" applyFont="1" applyBorder="1" applyAlignment="1">
      <alignment horizontal="left" vertical="center" wrapText="1"/>
    </xf>
    <xf numFmtId="9" fontId="35" fillId="0" borderId="3" xfId="22" applyNumberFormat="1" applyFont="1" applyBorder="1" applyAlignment="1">
      <alignment horizontal="left" vertical="center" wrapText="1"/>
    </xf>
    <xf numFmtId="9" fontId="35" fillId="0" borderId="7" xfId="22" applyNumberFormat="1" applyFont="1" applyBorder="1" applyAlignment="1">
      <alignment horizontal="left" vertical="center" wrapText="1"/>
    </xf>
    <xf numFmtId="2" fontId="7" fillId="0" borderId="18" xfId="22" applyNumberFormat="1" applyFont="1" applyBorder="1" applyAlignment="1">
      <alignment horizontal="left" vertical="center" wrapText="1"/>
    </xf>
    <xf numFmtId="9" fontId="7" fillId="0" borderId="56" xfId="22" applyNumberFormat="1" applyFont="1" applyBorder="1" applyAlignment="1">
      <alignment horizontal="left" vertical="center" wrapText="1"/>
    </xf>
    <xf numFmtId="9" fontId="7" fillId="0" borderId="27" xfId="22" applyNumberFormat="1" applyFont="1" applyBorder="1" applyAlignment="1">
      <alignment horizontal="left" vertical="center" wrapText="1"/>
    </xf>
    <xf numFmtId="9" fontId="7" fillId="0" borderId="28" xfId="22" applyNumberFormat="1" applyFont="1" applyBorder="1" applyAlignment="1">
      <alignment horizontal="left" vertical="center" wrapText="1"/>
    </xf>
    <xf numFmtId="9" fontId="7" fillId="0" borderId="20" xfId="22" applyNumberFormat="1" applyFont="1" applyBorder="1" applyAlignment="1">
      <alignment horizontal="left" vertical="center" wrapText="1"/>
    </xf>
    <xf numFmtId="9" fontId="7" fillId="0" borderId="3" xfId="22" applyNumberFormat="1" applyFont="1" applyBorder="1" applyAlignment="1">
      <alignment horizontal="left" vertical="center" wrapText="1"/>
    </xf>
    <xf numFmtId="9" fontId="7" fillId="0" borderId="36" xfId="22" applyNumberFormat="1" applyFont="1" applyBorder="1" applyAlignment="1">
      <alignment horizontal="left" vertical="center" wrapText="1"/>
    </xf>
    <xf numFmtId="9" fontId="7" fillId="0" borderId="62"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28"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61" xfId="30" applyFont="1" applyFill="1" applyBorder="1" applyAlignment="1" applyProtection="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2" fontId="7" fillId="0" borderId="8" xfId="22" applyNumberFormat="1" applyFont="1" applyBorder="1" applyAlignment="1">
      <alignment vertical="center" wrapText="1"/>
    </xf>
    <xf numFmtId="0" fontId="41"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8" fillId="0" borderId="34"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2" fontId="7" fillId="0" borderId="30" xfId="22" applyNumberFormat="1" applyFont="1" applyBorder="1" applyAlignment="1">
      <alignment vertical="center" wrapText="1"/>
    </xf>
    <xf numFmtId="0" fontId="41" fillId="0" borderId="78" xfId="0" applyFont="1" applyBorder="1" applyAlignment="1">
      <alignment vertical="center" wrapText="1"/>
    </xf>
    <xf numFmtId="0" fontId="41" fillId="0" borderId="79" xfId="0" applyFont="1" applyBorder="1" applyAlignment="1">
      <alignment vertical="center" wrapText="1"/>
    </xf>
    <xf numFmtId="0" fontId="41" fillId="0" borderId="80" xfId="0" applyFont="1" applyBorder="1" applyAlignment="1">
      <alignment vertical="center" wrapText="1"/>
    </xf>
    <xf numFmtId="0" fontId="41"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44"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7" fillId="0" borderId="56" xfId="22" applyNumberFormat="1" applyFont="1" applyBorder="1" applyAlignment="1">
      <alignment horizontal="left" vertical="top" wrapText="1"/>
    </xf>
    <xf numFmtId="9" fontId="7" fillId="0" borderId="27" xfId="22" applyNumberFormat="1" applyFont="1" applyBorder="1" applyAlignment="1">
      <alignment horizontal="left" vertical="top" wrapText="1"/>
    </xf>
    <xf numFmtId="9" fontId="7" fillId="0" borderId="62" xfId="22" applyNumberFormat="1" applyFont="1" applyBorder="1" applyAlignment="1">
      <alignment horizontal="left" vertical="top" wrapText="1"/>
    </xf>
    <xf numFmtId="9" fontId="7" fillId="0" borderId="34" xfId="22" applyNumberFormat="1" applyFont="1" applyBorder="1" applyAlignment="1">
      <alignment horizontal="left" vertical="top" wrapText="1"/>
    </xf>
    <xf numFmtId="9" fontId="7" fillId="0" borderId="0" xfId="22" applyNumberFormat="1" applyFont="1" applyAlignment="1">
      <alignment horizontal="left" vertical="top" wrapText="1"/>
    </xf>
    <xf numFmtId="9" fontId="7" fillId="0" borderId="14" xfId="22" applyNumberFormat="1" applyFont="1" applyBorder="1" applyAlignment="1">
      <alignment horizontal="left" vertical="top"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9" fontId="7" fillId="0" borderId="60" xfId="22" applyNumberFormat="1" applyFont="1" applyBorder="1" applyAlignment="1">
      <alignment horizontal="left" vertical="top" wrapText="1"/>
    </xf>
    <xf numFmtId="9" fontId="7" fillId="0" borderId="15" xfId="22" applyNumberFormat="1" applyFont="1" applyBorder="1" applyAlignment="1">
      <alignment horizontal="left" vertical="top" wrapText="1"/>
    </xf>
    <xf numFmtId="9" fontId="7" fillId="0" borderId="16" xfId="22" applyNumberFormat="1" applyFont="1" applyBorder="1" applyAlignment="1">
      <alignment horizontal="left" vertical="top" wrapText="1"/>
    </xf>
    <xf numFmtId="9" fontId="33" fillId="0" borderId="27" xfId="22" applyNumberFormat="1" applyFont="1" applyBorder="1" applyAlignment="1">
      <alignment horizontal="left" vertical="top" wrapText="1"/>
    </xf>
    <xf numFmtId="9" fontId="33" fillId="0" borderId="62" xfId="22" applyNumberFormat="1" applyFont="1" applyBorder="1" applyAlignment="1">
      <alignment horizontal="left" vertical="top" wrapText="1"/>
    </xf>
    <xf numFmtId="9" fontId="33" fillId="0" borderId="34" xfId="22" applyNumberFormat="1" applyFont="1" applyBorder="1" applyAlignment="1">
      <alignment horizontal="left" vertical="top" wrapText="1"/>
    </xf>
    <xf numFmtId="9" fontId="33" fillId="0" borderId="0" xfId="22" applyNumberFormat="1" applyFont="1" applyAlignment="1">
      <alignment horizontal="left" vertical="top" wrapText="1"/>
    </xf>
    <xf numFmtId="9" fontId="33" fillId="0" borderId="14" xfId="22" applyNumberFormat="1" applyFont="1" applyBorder="1" applyAlignment="1">
      <alignment horizontal="left" vertical="top" wrapText="1"/>
    </xf>
    <xf numFmtId="9" fontId="7" fillId="0" borderId="28" xfId="30" applyFont="1" applyFill="1" applyBorder="1" applyAlignment="1" applyProtection="1">
      <alignment horizontal="left" vertical="center" wrapText="1"/>
    </xf>
    <xf numFmtId="9" fontId="7" fillId="0" borderId="61" xfId="30" applyFont="1" applyFill="1" applyBorder="1" applyAlignment="1" applyProtection="1">
      <alignment horizontal="left" vertical="center" wrapText="1"/>
    </xf>
    <xf numFmtId="9" fontId="35" fillId="0" borderId="62" xfId="30" applyFont="1" applyFill="1" applyBorder="1" applyAlignment="1" applyProtection="1">
      <alignment horizontal="left" vertical="center" wrapText="1"/>
    </xf>
    <xf numFmtId="9" fontId="35" fillId="0" borderId="16" xfId="30" applyFont="1" applyFill="1" applyBorder="1" applyAlignment="1" applyProtection="1">
      <alignment horizontal="left" vertical="center" wrapText="1"/>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10"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9" borderId="2"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xf numFmtId="9" fontId="20" fillId="0" borderId="0" xfId="28" applyFont="1" applyBorder="1" applyAlignment="1">
      <alignment vertical="center"/>
    </xf>
    <xf numFmtId="9" fontId="0" fillId="0" borderId="0" xfId="28" applyFont="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abSelected="1" topLeftCell="P11" zoomScale="70" zoomScaleNormal="70" workbookViewId="0">
      <selection activeCell="AF27" sqref="AF27"/>
    </sheetView>
  </sheetViews>
  <sheetFormatPr baseColWidth="10" defaultColWidth="10.6640625" defaultRowHeight="14.4" x14ac:dyDescent="0.3"/>
  <cols>
    <col min="1" max="1" width="40" style="50" customWidth="1"/>
    <col min="2" max="2" width="15.44140625" style="50" customWidth="1"/>
    <col min="3" max="3" width="13" style="50" customWidth="1"/>
    <col min="4" max="4" width="15.109375" style="50" customWidth="1"/>
    <col min="5" max="5" width="13.88671875" style="50" customWidth="1"/>
    <col min="6" max="6" width="14.44140625" style="50" customWidth="1"/>
    <col min="7" max="14" width="12.33203125" style="50" customWidth="1"/>
    <col min="15" max="16" width="15" style="50" customWidth="1"/>
    <col min="17" max="17" width="18.33203125" style="50" customWidth="1"/>
    <col min="18" max="18" width="15.33203125" style="50" bestFit="1" customWidth="1"/>
    <col min="19" max="19" width="17" style="50" customWidth="1"/>
    <col min="20" max="20" width="18.5546875" style="50" customWidth="1"/>
    <col min="21" max="21" width="17.33203125" style="50" customWidth="1"/>
    <col min="22" max="22" width="16.6640625" style="50" customWidth="1"/>
    <col min="23" max="23" width="17.33203125" style="50" customWidth="1"/>
    <col min="24" max="24" width="16.88671875" style="50" customWidth="1"/>
    <col min="25" max="25" width="16.33203125" style="50" customWidth="1"/>
    <col min="26" max="26" width="17" style="50" customWidth="1"/>
    <col min="27" max="27" width="16.88671875" style="50" customWidth="1"/>
    <col min="28" max="28" width="16.44140625" style="50" customWidth="1"/>
    <col min="29" max="29" width="17.88671875" style="50" bestFit="1" customWidth="1"/>
    <col min="30" max="30" width="14.6640625" style="50" customWidth="1"/>
    <col min="31" max="31" width="10.6640625" style="50"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11"/>
      <c r="B1" s="314" t="s">
        <v>0</v>
      </c>
      <c r="C1" s="315"/>
      <c r="D1" s="315"/>
      <c r="E1" s="315"/>
      <c r="F1" s="315"/>
      <c r="G1" s="315"/>
      <c r="H1" s="315"/>
      <c r="I1" s="315"/>
      <c r="J1" s="315"/>
      <c r="K1" s="315"/>
      <c r="L1" s="315"/>
      <c r="M1" s="315"/>
      <c r="N1" s="315"/>
      <c r="O1" s="315"/>
      <c r="P1" s="315"/>
      <c r="Q1" s="315"/>
      <c r="R1" s="315"/>
      <c r="S1" s="315"/>
      <c r="T1" s="315"/>
      <c r="U1" s="315"/>
      <c r="V1" s="315"/>
      <c r="W1" s="315"/>
      <c r="X1" s="315"/>
      <c r="Y1" s="315"/>
      <c r="Z1" s="315"/>
      <c r="AA1" s="316"/>
      <c r="AB1" s="317" t="s">
        <v>1</v>
      </c>
      <c r="AC1" s="318"/>
      <c r="AD1" s="319"/>
    </row>
    <row r="2" spans="1:30" ht="30.75" customHeight="1" x14ac:dyDescent="0.3">
      <c r="A2" s="312"/>
      <c r="B2" s="320" t="s">
        <v>2</v>
      </c>
      <c r="C2" s="321"/>
      <c r="D2" s="321"/>
      <c r="E2" s="321"/>
      <c r="F2" s="321"/>
      <c r="G2" s="321"/>
      <c r="H2" s="321"/>
      <c r="I2" s="321"/>
      <c r="J2" s="321"/>
      <c r="K2" s="321"/>
      <c r="L2" s="321"/>
      <c r="M2" s="321"/>
      <c r="N2" s="321"/>
      <c r="O2" s="321"/>
      <c r="P2" s="321"/>
      <c r="Q2" s="321"/>
      <c r="R2" s="321"/>
      <c r="S2" s="321"/>
      <c r="T2" s="321"/>
      <c r="U2" s="321"/>
      <c r="V2" s="321"/>
      <c r="W2" s="321"/>
      <c r="X2" s="321"/>
      <c r="Y2" s="321"/>
      <c r="Z2" s="321"/>
      <c r="AA2" s="322"/>
      <c r="AB2" s="323" t="s">
        <v>3</v>
      </c>
      <c r="AC2" s="324"/>
      <c r="AD2" s="325"/>
    </row>
    <row r="3" spans="1:30" ht="24" customHeight="1" x14ac:dyDescent="0.3">
      <c r="A3" s="312"/>
      <c r="B3" s="264" t="s">
        <v>4</v>
      </c>
      <c r="C3" s="265"/>
      <c r="D3" s="265"/>
      <c r="E3" s="265"/>
      <c r="F3" s="265"/>
      <c r="G3" s="265"/>
      <c r="H3" s="265"/>
      <c r="I3" s="265"/>
      <c r="J3" s="265"/>
      <c r="K3" s="265"/>
      <c r="L3" s="265"/>
      <c r="M3" s="265"/>
      <c r="N3" s="265"/>
      <c r="O3" s="265"/>
      <c r="P3" s="265"/>
      <c r="Q3" s="265"/>
      <c r="R3" s="265"/>
      <c r="S3" s="265"/>
      <c r="T3" s="265"/>
      <c r="U3" s="265"/>
      <c r="V3" s="265"/>
      <c r="W3" s="265"/>
      <c r="X3" s="265"/>
      <c r="Y3" s="265"/>
      <c r="Z3" s="265"/>
      <c r="AA3" s="266"/>
      <c r="AB3" s="323" t="s">
        <v>5</v>
      </c>
      <c r="AC3" s="324"/>
      <c r="AD3" s="325"/>
    </row>
    <row r="4" spans="1:30" ht="22.5" customHeight="1" thickBot="1" x14ac:dyDescent="0.35">
      <c r="A4" s="313"/>
      <c r="B4" s="267"/>
      <c r="C4" s="268"/>
      <c r="D4" s="268"/>
      <c r="E4" s="268"/>
      <c r="F4" s="268"/>
      <c r="G4" s="268"/>
      <c r="H4" s="268"/>
      <c r="I4" s="268"/>
      <c r="J4" s="268"/>
      <c r="K4" s="268"/>
      <c r="L4" s="268"/>
      <c r="M4" s="268"/>
      <c r="N4" s="268"/>
      <c r="O4" s="268"/>
      <c r="P4" s="268"/>
      <c r="Q4" s="268"/>
      <c r="R4" s="268"/>
      <c r="S4" s="268"/>
      <c r="T4" s="268"/>
      <c r="U4" s="268"/>
      <c r="V4" s="268"/>
      <c r="W4" s="268"/>
      <c r="X4" s="268"/>
      <c r="Y4" s="268"/>
      <c r="Z4" s="268"/>
      <c r="AA4" s="269"/>
      <c r="AB4" s="326" t="s">
        <v>6</v>
      </c>
      <c r="AC4" s="327"/>
      <c r="AD4" s="328"/>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73" t="s">
        <v>7</v>
      </c>
      <c r="B7" s="274"/>
      <c r="C7" s="329" t="s">
        <v>8</v>
      </c>
      <c r="D7" s="273" t="s">
        <v>9</v>
      </c>
      <c r="E7" s="332"/>
      <c r="F7" s="332"/>
      <c r="G7" s="332"/>
      <c r="H7" s="274"/>
      <c r="I7" s="335">
        <v>44837</v>
      </c>
      <c r="J7" s="336"/>
      <c r="K7" s="273" t="s">
        <v>10</v>
      </c>
      <c r="L7" s="274"/>
      <c r="M7" s="351" t="s">
        <v>11</v>
      </c>
      <c r="N7" s="352"/>
      <c r="O7" s="341"/>
      <c r="P7" s="342"/>
      <c r="Q7" s="54"/>
      <c r="R7" s="54"/>
      <c r="S7" s="54"/>
      <c r="T7" s="54"/>
      <c r="U7" s="54"/>
      <c r="V7" s="54"/>
      <c r="W7" s="54"/>
      <c r="X7" s="54"/>
      <c r="Y7" s="54"/>
      <c r="Z7" s="55"/>
      <c r="AA7" s="54"/>
      <c r="AB7" s="54"/>
      <c r="AC7" s="60"/>
      <c r="AD7" s="61"/>
    </row>
    <row r="8" spans="1:30" x14ac:dyDescent="0.3">
      <c r="A8" s="275"/>
      <c r="B8" s="276"/>
      <c r="C8" s="330"/>
      <c r="D8" s="275"/>
      <c r="E8" s="333"/>
      <c r="F8" s="333"/>
      <c r="G8" s="333"/>
      <c r="H8" s="276"/>
      <c r="I8" s="337"/>
      <c r="J8" s="338"/>
      <c r="K8" s="275"/>
      <c r="L8" s="276"/>
      <c r="M8" s="343" t="s">
        <v>12</v>
      </c>
      <c r="N8" s="344"/>
      <c r="O8" s="345"/>
      <c r="P8" s="346"/>
      <c r="Q8" s="54"/>
      <c r="R8" s="54"/>
      <c r="S8" s="54"/>
      <c r="T8" s="54"/>
      <c r="U8" s="54"/>
      <c r="V8" s="54"/>
      <c r="W8" s="54"/>
      <c r="X8" s="54"/>
      <c r="Y8" s="54"/>
      <c r="Z8" s="55"/>
      <c r="AA8" s="54"/>
      <c r="AB8" s="54"/>
      <c r="AC8" s="60"/>
      <c r="AD8" s="61"/>
    </row>
    <row r="9" spans="1:30" ht="15.75" customHeight="1" x14ac:dyDescent="0.3">
      <c r="A9" s="277"/>
      <c r="B9" s="278"/>
      <c r="C9" s="331"/>
      <c r="D9" s="277"/>
      <c r="E9" s="334"/>
      <c r="F9" s="334"/>
      <c r="G9" s="334"/>
      <c r="H9" s="278"/>
      <c r="I9" s="339"/>
      <c r="J9" s="340"/>
      <c r="K9" s="277"/>
      <c r="L9" s="278"/>
      <c r="M9" s="347" t="s">
        <v>13</v>
      </c>
      <c r="N9" s="348"/>
      <c r="O9" s="349" t="s">
        <v>14</v>
      </c>
      <c r="P9" s="350"/>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73" t="s">
        <v>15</v>
      </c>
      <c r="B11" s="274"/>
      <c r="C11" s="261" t="s">
        <v>16</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3"/>
    </row>
    <row r="12" spans="1:30" ht="15" customHeight="1" x14ac:dyDescent="0.3">
      <c r="A12" s="275"/>
      <c r="B12" s="276"/>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6"/>
    </row>
    <row r="13" spans="1:30" ht="15" customHeight="1" thickBot="1" x14ac:dyDescent="0.35">
      <c r="A13" s="277"/>
      <c r="B13" s="278"/>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02" t="s">
        <v>17</v>
      </c>
      <c r="B15" s="303"/>
      <c r="C15" s="304" t="s">
        <v>18</v>
      </c>
      <c r="D15" s="305"/>
      <c r="E15" s="305"/>
      <c r="F15" s="305"/>
      <c r="G15" s="305"/>
      <c r="H15" s="305"/>
      <c r="I15" s="305"/>
      <c r="J15" s="305"/>
      <c r="K15" s="306"/>
      <c r="L15" s="270" t="s">
        <v>19</v>
      </c>
      <c r="M15" s="271"/>
      <c r="N15" s="271"/>
      <c r="O15" s="271"/>
      <c r="P15" s="271"/>
      <c r="Q15" s="272"/>
      <c r="R15" s="362" t="s">
        <v>20</v>
      </c>
      <c r="S15" s="363"/>
      <c r="T15" s="363"/>
      <c r="U15" s="363"/>
      <c r="V15" s="363"/>
      <c r="W15" s="363"/>
      <c r="X15" s="364"/>
      <c r="Y15" s="270" t="s">
        <v>21</v>
      </c>
      <c r="Z15" s="272"/>
      <c r="AA15" s="304" t="s">
        <v>22</v>
      </c>
      <c r="AB15" s="305"/>
      <c r="AC15" s="305"/>
      <c r="AD15" s="306"/>
    </row>
    <row r="16" spans="1:30" ht="9" customHeight="1" thickBot="1" x14ac:dyDescent="0.35">
      <c r="A16" s="59"/>
      <c r="B16" s="54"/>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73"/>
      <c r="AD16" s="74"/>
    </row>
    <row r="17" spans="1:41" s="76" customFormat="1" ht="37.5" customHeight="1" thickBot="1" x14ac:dyDescent="0.35">
      <c r="A17" s="302" t="s">
        <v>23</v>
      </c>
      <c r="B17" s="303"/>
      <c r="C17" s="308" t="s">
        <v>24</v>
      </c>
      <c r="D17" s="309"/>
      <c r="E17" s="309"/>
      <c r="F17" s="309"/>
      <c r="G17" s="309"/>
      <c r="H17" s="309"/>
      <c r="I17" s="309"/>
      <c r="J17" s="309"/>
      <c r="K17" s="309"/>
      <c r="L17" s="309"/>
      <c r="M17" s="309"/>
      <c r="N17" s="309"/>
      <c r="O17" s="309"/>
      <c r="P17" s="309"/>
      <c r="Q17" s="310"/>
      <c r="R17" s="270" t="s">
        <v>25</v>
      </c>
      <c r="S17" s="271"/>
      <c r="T17" s="271"/>
      <c r="U17" s="271"/>
      <c r="V17" s="272"/>
      <c r="W17" s="365">
        <v>15</v>
      </c>
      <c r="X17" s="366"/>
      <c r="Y17" s="271" t="s">
        <v>26</v>
      </c>
      <c r="Z17" s="271"/>
      <c r="AA17" s="271"/>
      <c r="AB17" s="272"/>
      <c r="AC17" s="298">
        <v>0.45</v>
      </c>
      <c r="AD17" s="29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0" t="s">
        <v>27</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2"/>
      <c r="AE19" s="83"/>
      <c r="AF19" s="83"/>
    </row>
    <row r="20" spans="1:41" ht="32.25" customHeight="1" thickBot="1" x14ac:dyDescent="0.35">
      <c r="A20" s="82"/>
      <c r="B20" s="60"/>
      <c r="C20" s="293" t="s">
        <v>28</v>
      </c>
      <c r="D20" s="294"/>
      <c r="E20" s="294"/>
      <c r="F20" s="294"/>
      <c r="G20" s="294"/>
      <c r="H20" s="294"/>
      <c r="I20" s="294"/>
      <c r="J20" s="294"/>
      <c r="K20" s="294"/>
      <c r="L20" s="294"/>
      <c r="M20" s="294"/>
      <c r="N20" s="294"/>
      <c r="O20" s="294"/>
      <c r="P20" s="295"/>
      <c r="Q20" s="290" t="s">
        <v>29</v>
      </c>
      <c r="R20" s="291"/>
      <c r="S20" s="291"/>
      <c r="T20" s="291"/>
      <c r="U20" s="291"/>
      <c r="V20" s="291"/>
      <c r="W20" s="291"/>
      <c r="X20" s="291"/>
      <c r="Y20" s="291"/>
      <c r="Z20" s="291"/>
      <c r="AA20" s="291"/>
      <c r="AB20" s="291"/>
      <c r="AC20" s="291"/>
      <c r="AD20" s="292"/>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8</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8</v>
      </c>
      <c r="Z21" s="154" t="s">
        <v>38</v>
      </c>
      <c r="AA21" s="154" t="s">
        <v>39</v>
      </c>
      <c r="AB21" s="154" t="s">
        <v>40</v>
      </c>
      <c r="AC21" s="154" t="s">
        <v>41</v>
      </c>
      <c r="AD21" s="155" t="s">
        <v>42</v>
      </c>
      <c r="AE21" s="3"/>
      <c r="AF21" s="3"/>
    </row>
    <row r="22" spans="1:41" ht="32.25" customHeight="1" x14ac:dyDescent="0.3">
      <c r="A22" s="296" t="s">
        <v>43</v>
      </c>
      <c r="B22" s="297"/>
      <c r="C22" s="175"/>
      <c r="D22" s="173"/>
      <c r="E22" s="173"/>
      <c r="F22" s="173"/>
      <c r="G22" s="173"/>
      <c r="H22" s="173"/>
      <c r="I22" s="173"/>
      <c r="J22" s="173"/>
      <c r="K22" s="173"/>
      <c r="L22" s="173"/>
      <c r="M22" s="173"/>
      <c r="N22" s="173"/>
      <c r="O22" s="173">
        <f>SUM(C22:N22)</f>
        <v>0</v>
      </c>
      <c r="P22" s="176"/>
      <c r="Q22" s="213">
        <f>1403643083+39216000</f>
        <v>1442859083</v>
      </c>
      <c r="R22" s="214"/>
      <c r="S22" s="214"/>
      <c r="T22" s="214"/>
      <c r="U22" s="193">
        <f>20000000-6854097</f>
        <v>13145903</v>
      </c>
      <c r="V22" s="214"/>
      <c r="W22" s="214"/>
      <c r="X22" s="214">
        <v>1083213</v>
      </c>
      <c r="Y22" s="214"/>
      <c r="Z22" s="214"/>
      <c r="AA22" s="214"/>
      <c r="AB22" s="214"/>
      <c r="AC22" s="214">
        <f>SUM(Q22:AB22)</f>
        <v>1457088199</v>
      </c>
      <c r="AD22" s="180"/>
      <c r="AE22" s="3"/>
      <c r="AF22" s="3"/>
    </row>
    <row r="23" spans="1:41" ht="32.25" customHeight="1" thickBot="1" x14ac:dyDescent="0.35">
      <c r="A23" s="300" t="s">
        <v>44</v>
      </c>
      <c r="B23" s="301"/>
      <c r="C23" s="170"/>
      <c r="D23" s="169"/>
      <c r="E23" s="169"/>
      <c r="F23" s="169"/>
      <c r="G23" s="169"/>
      <c r="H23" s="169"/>
      <c r="I23" s="169"/>
      <c r="J23" s="169"/>
      <c r="K23" s="169"/>
      <c r="L23" s="169"/>
      <c r="M23" s="169"/>
      <c r="N23" s="169"/>
      <c r="O23" s="169">
        <f>SUM(C23:N23)</f>
        <v>0</v>
      </c>
      <c r="P23" s="188" t="str">
        <f>IFERROR(O23/(SUMIF(C23:N23,"&gt;0",C22:N22))," ")</f>
        <v xml:space="preserve"> </v>
      </c>
      <c r="Q23" s="213">
        <v>1403643083</v>
      </c>
      <c r="R23" s="215"/>
      <c r="S23" s="169">
        <v>-15352236</v>
      </c>
      <c r="T23" s="215"/>
      <c r="U23" s="215"/>
      <c r="V23" s="169">
        <v>20000000</v>
      </c>
      <c r="W23" s="215"/>
      <c r="X23" s="215"/>
      <c r="Y23" s="215">
        <v>13680000</v>
      </c>
      <c r="Z23" s="215"/>
      <c r="AA23" s="215"/>
      <c r="AB23" s="215"/>
      <c r="AC23" s="214">
        <f>SUM(Q23:AB23)</f>
        <v>1421970847</v>
      </c>
      <c r="AD23" s="179"/>
      <c r="AE23" s="3"/>
      <c r="AF23" s="724" t="s">
        <v>535</v>
      </c>
    </row>
    <row r="24" spans="1:41" ht="32.25" customHeight="1" thickBot="1" x14ac:dyDescent="0.35">
      <c r="A24" s="300" t="s">
        <v>45</v>
      </c>
      <c r="B24" s="301"/>
      <c r="C24" s="170"/>
      <c r="D24" s="169">
        <f>7804231+687500+729666</f>
        <v>9221397</v>
      </c>
      <c r="E24" s="169"/>
      <c r="F24" s="169">
        <f>132530+10000000</f>
        <v>10132530</v>
      </c>
      <c r="G24" s="169"/>
      <c r="H24" s="169"/>
      <c r="I24" s="169"/>
      <c r="J24" s="169"/>
      <c r="K24" s="169"/>
      <c r="L24" s="169"/>
      <c r="M24" s="169"/>
      <c r="N24" s="169"/>
      <c r="O24" s="169">
        <f>SUM(C24:N24)</f>
        <v>19353927</v>
      </c>
      <c r="P24" s="174"/>
      <c r="Q24" s="170"/>
      <c r="R24" s="218">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9"/>
      <c r="AE24" s="3"/>
      <c r="AF24" s="3">
        <v>2884</v>
      </c>
    </row>
    <row r="25" spans="1:41" ht="32.25" customHeight="1" thickBot="1" x14ac:dyDescent="0.35">
      <c r="A25" s="371" t="s">
        <v>46</v>
      </c>
      <c r="B25" s="372"/>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v>119489500</v>
      </c>
      <c r="W25" s="172">
        <v>117927333</v>
      </c>
      <c r="X25" s="172">
        <v>123189366</v>
      </c>
      <c r="Y25" s="172">
        <v>121392622</v>
      </c>
      <c r="Z25" s="172"/>
      <c r="AA25" s="172"/>
      <c r="AB25" s="172"/>
      <c r="AC25" s="172">
        <f>SUM(Q25:AB25)</f>
        <v>914373667</v>
      </c>
      <c r="AD25" s="179">
        <f>IFERROR(AC25/(SUMIF(Q25:AB25,"&gt;0",Q24:AB24))," ")</f>
        <v>0.95126260042716937</v>
      </c>
      <c r="AE25" s="3"/>
      <c r="AF25" s="3">
        <f>+AC25+'Metas 4 PA proyecto'!AC25+'Metas 5 PA proyecto'!AC25+'Metas 6 PA proyecto'!AC25</f>
        <v>1802840846</v>
      </c>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c r="AF26" s="50">
        <v>1802</v>
      </c>
    </row>
    <row r="27" spans="1:41" ht="34.5" customHeight="1" x14ac:dyDescent="0.3">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c r="AF27" s="725">
        <f>100/AF24*AF26</f>
        <v>62.482662968099859</v>
      </c>
    </row>
    <row r="28" spans="1:41" ht="15" customHeight="1" x14ac:dyDescent="0.3">
      <c r="A28" s="373" t="s">
        <v>48</v>
      </c>
      <c r="B28" s="375" t="s">
        <v>49</v>
      </c>
      <c r="C28" s="376"/>
      <c r="D28" s="301" t="s">
        <v>50</v>
      </c>
      <c r="E28" s="377"/>
      <c r="F28" s="377"/>
      <c r="G28" s="377"/>
      <c r="H28" s="377"/>
      <c r="I28" s="377"/>
      <c r="J28" s="377"/>
      <c r="K28" s="377"/>
      <c r="L28" s="377"/>
      <c r="M28" s="377"/>
      <c r="N28" s="377"/>
      <c r="O28" s="378"/>
      <c r="P28" s="353" t="s">
        <v>41</v>
      </c>
      <c r="Q28" s="353" t="s">
        <v>51</v>
      </c>
      <c r="R28" s="353"/>
      <c r="S28" s="353"/>
      <c r="T28" s="353"/>
      <c r="U28" s="353"/>
      <c r="V28" s="353"/>
      <c r="W28" s="353"/>
      <c r="X28" s="353"/>
      <c r="Y28" s="353"/>
      <c r="Z28" s="353"/>
      <c r="AA28" s="353"/>
      <c r="AB28" s="353"/>
      <c r="AC28" s="353"/>
      <c r="AD28" s="355"/>
      <c r="AF28" s="725"/>
    </row>
    <row r="29" spans="1:41" ht="27" customHeight="1" x14ac:dyDescent="0.3">
      <c r="A29" s="374"/>
      <c r="B29" s="358"/>
      <c r="C29" s="360"/>
      <c r="D29" s="88" t="s">
        <v>30</v>
      </c>
      <c r="E29" s="88" t="s">
        <v>31</v>
      </c>
      <c r="F29" s="88" t="s">
        <v>32</v>
      </c>
      <c r="G29" s="88" t="s">
        <v>33</v>
      </c>
      <c r="H29" s="88" t="s">
        <v>34</v>
      </c>
      <c r="I29" s="88" t="s">
        <v>35</v>
      </c>
      <c r="J29" s="88" t="s">
        <v>36</v>
      </c>
      <c r="K29" s="88" t="s">
        <v>37</v>
      </c>
      <c r="L29" s="88" t="s">
        <v>8</v>
      </c>
      <c r="M29" s="88" t="s">
        <v>38</v>
      </c>
      <c r="N29" s="88" t="s">
        <v>39</v>
      </c>
      <c r="O29" s="88" t="s">
        <v>40</v>
      </c>
      <c r="P29" s="378"/>
      <c r="Q29" s="353"/>
      <c r="R29" s="353"/>
      <c r="S29" s="353"/>
      <c r="T29" s="353"/>
      <c r="U29" s="353"/>
      <c r="V29" s="353"/>
      <c r="W29" s="353"/>
      <c r="X29" s="353"/>
      <c r="Y29" s="353"/>
      <c r="Z29" s="353"/>
      <c r="AA29" s="353"/>
      <c r="AB29" s="353"/>
      <c r="AC29" s="353"/>
      <c r="AD29" s="355"/>
    </row>
    <row r="30" spans="1:41" ht="81" customHeight="1" thickBot="1" x14ac:dyDescent="0.35">
      <c r="A30" s="190" t="str">
        <f>C17</f>
        <v>1 - Acompañar técnicamente a 15 sectores de la Administración Distrital en la inclusión del enfoque de género en las políticas, planes,  programas y proyectos así como en su cultura organizacional e institucional</v>
      </c>
      <c r="B30" s="379" t="s">
        <v>52</v>
      </c>
      <c r="C30" s="3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81" t="s">
        <v>53</v>
      </c>
      <c r="R30" s="381"/>
      <c r="S30" s="381"/>
      <c r="T30" s="381"/>
      <c r="U30" s="381"/>
      <c r="V30" s="381"/>
      <c r="W30" s="381"/>
      <c r="X30" s="381"/>
      <c r="Y30" s="381"/>
      <c r="Z30" s="381"/>
      <c r="AA30" s="381"/>
      <c r="AB30" s="381"/>
      <c r="AC30" s="381"/>
      <c r="AD30" s="382"/>
    </row>
    <row r="31" spans="1:41" ht="45" customHeight="1" x14ac:dyDescent="0.3">
      <c r="A31" s="383" t="s">
        <v>54</v>
      </c>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5"/>
    </row>
    <row r="32" spans="1:41" ht="23.25" customHeight="1" x14ac:dyDescent="0.3">
      <c r="A32" s="300" t="s">
        <v>55</v>
      </c>
      <c r="B32" s="353" t="s">
        <v>56</v>
      </c>
      <c r="C32" s="353" t="s">
        <v>49</v>
      </c>
      <c r="D32" s="353" t="s">
        <v>57</v>
      </c>
      <c r="E32" s="353"/>
      <c r="F32" s="353"/>
      <c r="G32" s="353"/>
      <c r="H32" s="353"/>
      <c r="I32" s="353"/>
      <c r="J32" s="353"/>
      <c r="K32" s="353"/>
      <c r="L32" s="353"/>
      <c r="M32" s="353"/>
      <c r="N32" s="353"/>
      <c r="O32" s="353"/>
      <c r="P32" s="353"/>
      <c r="Q32" s="353" t="s">
        <v>58</v>
      </c>
      <c r="R32" s="353"/>
      <c r="S32" s="353"/>
      <c r="T32" s="353"/>
      <c r="U32" s="353"/>
      <c r="V32" s="353"/>
      <c r="W32" s="353"/>
      <c r="X32" s="353"/>
      <c r="Y32" s="353"/>
      <c r="Z32" s="353"/>
      <c r="AA32" s="353"/>
      <c r="AB32" s="353"/>
      <c r="AC32" s="353"/>
      <c r="AD32" s="355"/>
      <c r="AG32" s="87"/>
      <c r="AH32" s="87"/>
      <c r="AI32" s="87"/>
      <c r="AJ32" s="87"/>
      <c r="AK32" s="87"/>
      <c r="AL32" s="87"/>
      <c r="AM32" s="87"/>
      <c r="AN32" s="87"/>
      <c r="AO32" s="87"/>
    </row>
    <row r="33" spans="1:41" ht="23.25" customHeight="1" x14ac:dyDescent="0.3">
      <c r="A33" s="300"/>
      <c r="B33" s="353"/>
      <c r="C33" s="35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356" t="s">
        <v>59</v>
      </c>
      <c r="R33" s="291"/>
      <c r="S33" s="291"/>
      <c r="T33" s="291"/>
      <c r="U33" s="291"/>
      <c r="V33" s="357"/>
      <c r="W33" s="358" t="s">
        <v>60</v>
      </c>
      <c r="X33" s="359"/>
      <c r="Y33" s="359"/>
      <c r="Z33" s="360"/>
      <c r="AA33" s="358" t="s">
        <v>61</v>
      </c>
      <c r="AB33" s="359"/>
      <c r="AC33" s="359"/>
      <c r="AD33" s="361"/>
      <c r="AG33" s="87"/>
      <c r="AH33" s="87"/>
      <c r="AI33" s="87"/>
      <c r="AJ33" s="87"/>
      <c r="AK33" s="87"/>
      <c r="AL33" s="87"/>
      <c r="AM33" s="87"/>
      <c r="AN33" s="87"/>
      <c r="AO33" s="87"/>
    </row>
    <row r="34" spans="1:41" ht="42" customHeight="1" x14ac:dyDescent="0.3">
      <c r="A34" s="392" t="str">
        <f>A30</f>
        <v>1 - Acompañar técnicamente a 15 sectores de la Administración Distrital en la inclusión del enfoque de género en las políticas, planes,  programas y proyectos así como en su cultura organizacional e institucional</v>
      </c>
      <c r="B34" s="395">
        <v>0.45</v>
      </c>
      <c r="C34" s="418" t="s">
        <v>62</v>
      </c>
      <c r="D34" s="418">
        <v>15</v>
      </c>
      <c r="E34" s="418">
        <v>15</v>
      </c>
      <c r="F34" s="418">
        <v>15</v>
      </c>
      <c r="G34" s="418">
        <v>15</v>
      </c>
      <c r="H34" s="418">
        <v>15</v>
      </c>
      <c r="I34" s="418">
        <v>15</v>
      </c>
      <c r="J34" s="418">
        <v>15</v>
      </c>
      <c r="K34" s="418">
        <v>15</v>
      </c>
      <c r="L34" s="418">
        <v>15</v>
      </c>
      <c r="M34" s="418">
        <v>15</v>
      </c>
      <c r="N34" s="418">
        <v>15</v>
      </c>
      <c r="O34" s="418">
        <v>15</v>
      </c>
      <c r="P34" s="420">
        <v>15</v>
      </c>
      <c r="Q34" s="398" t="s">
        <v>510</v>
      </c>
      <c r="R34" s="399"/>
      <c r="S34" s="399"/>
      <c r="T34" s="399"/>
      <c r="U34" s="399"/>
      <c r="V34" s="400"/>
      <c r="W34" s="403" t="s">
        <v>63</v>
      </c>
      <c r="X34" s="403"/>
      <c r="Y34" s="403"/>
      <c r="Z34" s="404"/>
      <c r="AA34" s="409" t="s">
        <v>64</v>
      </c>
      <c r="AB34" s="410"/>
      <c r="AC34" s="410"/>
      <c r="AD34" s="411"/>
      <c r="AG34" s="87"/>
      <c r="AH34" s="87"/>
      <c r="AI34" s="87"/>
      <c r="AJ34" s="87"/>
      <c r="AK34" s="87"/>
      <c r="AL34" s="87"/>
      <c r="AM34" s="87"/>
      <c r="AN34" s="87"/>
      <c r="AO34" s="87"/>
    </row>
    <row r="35" spans="1:41" ht="100.5" customHeight="1" x14ac:dyDescent="0.3">
      <c r="A35" s="393"/>
      <c r="B35" s="396"/>
      <c r="C35" s="419"/>
      <c r="D35" s="419"/>
      <c r="E35" s="419"/>
      <c r="F35" s="419"/>
      <c r="G35" s="419"/>
      <c r="H35" s="419"/>
      <c r="I35" s="419"/>
      <c r="J35" s="419"/>
      <c r="K35" s="419"/>
      <c r="L35" s="419"/>
      <c r="M35" s="419"/>
      <c r="N35" s="419"/>
      <c r="O35" s="419"/>
      <c r="P35" s="421"/>
      <c r="Q35" s="399"/>
      <c r="R35" s="399"/>
      <c r="S35" s="399"/>
      <c r="T35" s="399"/>
      <c r="U35" s="399"/>
      <c r="V35" s="400"/>
      <c r="W35" s="405"/>
      <c r="X35" s="405"/>
      <c r="Y35" s="405"/>
      <c r="Z35" s="406"/>
      <c r="AA35" s="412"/>
      <c r="AB35" s="413"/>
      <c r="AC35" s="413"/>
      <c r="AD35" s="414"/>
      <c r="AG35" s="87"/>
      <c r="AH35" s="87"/>
      <c r="AI35" s="87"/>
      <c r="AJ35" s="87"/>
      <c r="AK35" s="87"/>
      <c r="AL35" s="87"/>
      <c r="AM35" s="87"/>
      <c r="AN35" s="87"/>
      <c r="AO35" s="87"/>
    </row>
    <row r="36" spans="1:41" ht="159.6" customHeight="1" x14ac:dyDescent="0.3">
      <c r="A36" s="394"/>
      <c r="B36" s="397"/>
      <c r="C36" s="91" t="s">
        <v>65</v>
      </c>
      <c r="D36" s="234">
        <v>15</v>
      </c>
      <c r="E36" s="237">
        <v>15</v>
      </c>
      <c r="F36" s="237">
        <v>15</v>
      </c>
      <c r="G36" s="242">
        <v>15</v>
      </c>
      <c r="H36" s="242">
        <v>15</v>
      </c>
      <c r="I36" s="242">
        <v>15</v>
      </c>
      <c r="J36" s="242">
        <v>15</v>
      </c>
      <c r="K36" s="242">
        <v>15</v>
      </c>
      <c r="L36" s="242">
        <v>15</v>
      </c>
      <c r="M36" s="233"/>
      <c r="N36" s="233"/>
      <c r="O36" s="233"/>
      <c r="P36" s="251">
        <v>15</v>
      </c>
      <c r="Q36" s="401"/>
      <c r="R36" s="401"/>
      <c r="S36" s="401"/>
      <c r="T36" s="401"/>
      <c r="U36" s="401"/>
      <c r="V36" s="402"/>
      <c r="W36" s="407"/>
      <c r="X36" s="407"/>
      <c r="Y36" s="407"/>
      <c r="Z36" s="408"/>
      <c r="AA36" s="415"/>
      <c r="AB36" s="416"/>
      <c r="AC36" s="416"/>
      <c r="AD36" s="417"/>
      <c r="AE36" s="257">
        <f>LEN(Q34)</f>
        <v>1388</v>
      </c>
      <c r="AG36" s="87"/>
      <c r="AH36" s="87"/>
      <c r="AI36" s="87"/>
      <c r="AJ36" s="87"/>
      <c r="AK36" s="87"/>
      <c r="AL36" s="87"/>
      <c r="AM36" s="87"/>
      <c r="AN36" s="87"/>
      <c r="AO36" s="87"/>
    </row>
    <row r="37" spans="1:41" ht="26.25" customHeight="1" x14ac:dyDescent="0.3">
      <c r="A37" s="296" t="s">
        <v>66</v>
      </c>
      <c r="B37" s="386" t="s">
        <v>67</v>
      </c>
      <c r="C37" s="388" t="s">
        <v>68</v>
      </c>
      <c r="D37" s="388"/>
      <c r="E37" s="388"/>
      <c r="F37" s="388"/>
      <c r="G37" s="388"/>
      <c r="H37" s="388"/>
      <c r="I37" s="388"/>
      <c r="J37" s="388"/>
      <c r="K37" s="388"/>
      <c r="L37" s="388"/>
      <c r="M37" s="388"/>
      <c r="N37" s="388"/>
      <c r="O37" s="388"/>
      <c r="P37" s="388"/>
      <c r="Q37" s="358" t="s">
        <v>69</v>
      </c>
      <c r="R37" s="359"/>
      <c r="S37" s="359"/>
      <c r="T37" s="359"/>
      <c r="U37" s="359"/>
      <c r="V37" s="359"/>
      <c r="W37" s="389"/>
      <c r="X37" s="389"/>
      <c r="Y37" s="389"/>
      <c r="Z37" s="389"/>
      <c r="AA37" s="389"/>
      <c r="AB37" s="389"/>
      <c r="AC37" s="389"/>
      <c r="AD37" s="390"/>
      <c r="AG37" s="87"/>
      <c r="AH37" s="87"/>
      <c r="AI37" s="87"/>
      <c r="AJ37" s="87"/>
      <c r="AK37" s="87"/>
      <c r="AL37" s="87"/>
      <c r="AM37" s="87"/>
      <c r="AN37" s="87"/>
      <c r="AO37" s="87"/>
    </row>
    <row r="38" spans="1:41" ht="26.25" customHeight="1" x14ac:dyDescent="0.3">
      <c r="A38" s="300"/>
      <c r="B38" s="387"/>
      <c r="C38" s="88" t="s">
        <v>70</v>
      </c>
      <c r="D38" s="88" t="s">
        <v>71</v>
      </c>
      <c r="E38" s="88" t="s">
        <v>72</v>
      </c>
      <c r="F38" s="88" t="s">
        <v>73</v>
      </c>
      <c r="G38" s="88" t="s">
        <v>74</v>
      </c>
      <c r="H38" s="88" t="s">
        <v>75</v>
      </c>
      <c r="I38" s="88" t="s">
        <v>76</v>
      </c>
      <c r="J38" s="88" t="s">
        <v>77</v>
      </c>
      <c r="K38" s="88" t="s">
        <v>78</v>
      </c>
      <c r="L38" s="88" t="s">
        <v>79</v>
      </c>
      <c r="M38" s="88" t="s">
        <v>80</v>
      </c>
      <c r="N38" s="88" t="s">
        <v>81</v>
      </c>
      <c r="O38" s="88" t="s">
        <v>82</v>
      </c>
      <c r="P38" s="88" t="s">
        <v>83</v>
      </c>
      <c r="Q38" s="301" t="s">
        <v>84</v>
      </c>
      <c r="R38" s="377"/>
      <c r="S38" s="377"/>
      <c r="T38" s="377"/>
      <c r="U38" s="377"/>
      <c r="V38" s="377"/>
      <c r="W38" s="377"/>
      <c r="X38" s="377"/>
      <c r="Y38" s="377"/>
      <c r="Z38" s="377"/>
      <c r="AA38" s="377"/>
      <c r="AB38" s="377"/>
      <c r="AC38" s="377"/>
      <c r="AD38" s="391"/>
      <c r="AG38" s="94"/>
      <c r="AH38" s="94"/>
      <c r="AI38" s="94"/>
      <c r="AJ38" s="94"/>
      <c r="AK38" s="94"/>
      <c r="AL38" s="94"/>
      <c r="AM38" s="94"/>
      <c r="AN38" s="94"/>
      <c r="AO38" s="94"/>
    </row>
    <row r="39" spans="1:41" ht="42.9" customHeight="1" x14ac:dyDescent="0.3">
      <c r="A39" s="454" t="s">
        <v>85</v>
      </c>
      <c r="B39" s="446">
        <v>2</v>
      </c>
      <c r="C39" s="90" t="s">
        <v>62</v>
      </c>
      <c r="D39" s="95">
        <v>0.35</v>
      </c>
      <c r="E39" s="191">
        <v>0.35</v>
      </c>
      <c r="F39" s="95">
        <v>0.3</v>
      </c>
      <c r="G39" s="95">
        <v>0</v>
      </c>
      <c r="H39" s="95">
        <v>0</v>
      </c>
      <c r="I39" s="95">
        <v>0</v>
      </c>
      <c r="J39" s="95">
        <v>0</v>
      </c>
      <c r="K39" s="95">
        <v>0</v>
      </c>
      <c r="L39" s="95">
        <v>0</v>
      </c>
      <c r="M39" s="95">
        <v>0</v>
      </c>
      <c r="N39" s="95">
        <v>0</v>
      </c>
      <c r="O39" s="95">
        <v>0</v>
      </c>
      <c r="P39" s="96">
        <f t="shared" ref="P39:P55" si="0">SUM(D39:O39)</f>
        <v>1</v>
      </c>
      <c r="Q39" s="422" t="s">
        <v>86</v>
      </c>
      <c r="R39" s="423"/>
      <c r="S39" s="423"/>
      <c r="T39" s="423"/>
      <c r="U39" s="423"/>
      <c r="V39" s="423"/>
      <c r="W39" s="423"/>
      <c r="X39" s="423"/>
      <c r="Y39" s="423"/>
      <c r="Z39" s="423"/>
      <c r="AA39" s="423"/>
      <c r="AB39" s="423"/>
      <c r="AC39" s="423"/>
      <c r="AD39" s="424"/>
      <c r="AE39" s="97"/>
      <c r="AG39" s="98"/>
      <c r="AH39" s="98"/>
      <c r="AI39" s="98"/>
      <c r="AJ39" s="98"/>
      <c r="AK39" s="98"/>
      <c r="AL39" s="98"/>
      <c r="AM39" s="98"/>
      <c r="AN39" s="98"/>
      <c r="AO39" s="98"/>
    </row>
    <row r="40" spans="1:41" ht="42.9" customHeight="1" x14ac:dyDescent="0.3">
      <c r="A40" s="438"/>
      <c r="B40" s="439"/>
      <c r="C40" s="99" t="s">
        <v>65</v>
      </c>
      <c r="D40" s="100">
        <v>0.35</v>
      </c>
      <c r="E40" s="100">
        <v>0.35</v>
      </c>
      <c r="F40" s="100">
        <v>0.3</v>
      </c>
      <c r="G40" s="100">
        <v>0</v>
      </c>
      <c r="H40" s="100">
        <v>0</v>
      </c>
      <c r="I40" s="100">
        <v>0</v>
      </c>
      <c r="J40" s="100">
        <v>0</v>
      </c>
      <c r="K40" s="100">
        <v>0</v>
      </c>
      <c r="L40" s="100">
        <v>0</v>
      </c>
      <c r="M40" s="100"/>
      <c r="N40" s="100"/>
      <c r="O40" s="100"/>
      <c r="P40" s="101">
        <f t="shared" si="0"/>
        <v>1</v>
      </c>
      <c r="Q40" s="425"/>
      <c r="R40" s="426"/>
      <c r="S40" s="426"/>
      <c r="T40" s="426"/>
      <c r="U40" s="426"/>
      <c r="V40" s="426"/>
      <c r="W40" s="426"/>
      <c r="X40" s="426"/>
      <c r="Y40" s="426"/>
      <c r="Z40" s="426"/>
      <c r="AA40" s="426"/>
      <c r="AB40" s="426"/>
      <c r="AC40" s="426"/>
      <c r="AD40" s="427"/>
      <c r="AE40" s="97"/>
    </row>
    <row r="41" spans="1:41" ht="138" customHeight="1" x14ac:dyDescent="0.3">
      <c r="A41" s="438" t="s">
        <v>87</v>
      </c>
      <c r="B41" s="430">
        <v>12</v>
      </c>
      <c r="C41" s="102" t="s">
        <v>62</v>
      </c>
      <c r="D41" s="103">
        <v>0</v>
      </c>
      <c r="E41" s="103">
        <v>0.05</v>
      </c>
      <c r="F41" s="103">
        <v>0.1</v>
      </c>
      <c r="G41" s="103">
        <v>0.1</v>
      </c>
      <c r="H41" s="103">
        <v>0.1</v>
      </c>
      <c r="I41" s="103">
        <v>0.1</v>
      </c>
      <c r="J41" s="103">
        <v>0.1</v>
      </c>
      <c r="K41" s="103">
        <v>0.1</v>
      </c>
      <c r="L41" s="103">
        <v>0.1</v>
      </c>
      <c r="M41" s="103">
        <v>0.1</v>
      </c>
      <c r="N41" s="103">
        <v>0.1</v>
      </c>
      <c r="O41" s="103">
        <v>0.05</v>
      </c>
      <c r="P41" s="101">
        <f t="shared" si="0"/>
        <v>0.99999999999999989</v>
      </c>
      <c r="Q41" s="440" t="s">
        <v>511</v>
      </c>
      <c r="R41" s="441"/>
      <c r="S41" s="441"/>
      <c r="T41" s="441"/>
      <c r="U41" s="441"/>
      <c r="V41" s="441"/>
      <c r="W41" s="441"/>
      <c r="X41" s="441"/>
      <c r="Y41" s="441"/>
      <c r="Z41" s="441"/>
      <c r="AA41" s="441"/>
      <c r="AB41" s="441"/>
      <c r="AC41" s="441"/>
      <c r="AD41" s="442"/>
      <c r="AE41" s="254">
        <f>LEN(Q41)</f>
        <v>1867</v>
      </c>
    </row>
    <row r="42" spans="1:41" ht="120" customHeight="1" x14ac:dyDescent="0.3">
      <c r="A42" s="438"/>
      <c r="B42" s="439"/>
      <c r="C42" s="99" t="s">
        <v>65</v>
      </c>
      <c r="D42" s="100">
        <v>0</v>
      </c>
      <c r="E42" s="100">
        <v>0.05</v>
      </c>
      <c r="F42" s="100">
        <v>0.1</v>
      </c>
      <c r="G42" s="100">
        <v>0.1</v>
      </c>
      <c r="H42" s="100">
        <v>0.1</v>
      </c>
      <c r="I42" s="100">
        <v>0.1</v>
      </c>
      <c r="J42" s="100">
        <v>0.1</v>
      </c>
      <c r="K42" s="100">
        <v>0.1</v>
      </c>
      <c r="L42" s="104">
        <v>0.1</v>
      </c>
      <c r="M42" s="104"/>
      <c r="N42" s="104"/>
      <c r="O42" s="104"/>
      <c r="P42" s="250">
        <f t="shared" si="0"/>
        <v>0.74999999999999989</v>
      </c>
      <c r="Q42" s="443"/>
      <c r="R42" s="444"/>
      <c r="S42" s="444"/>
      <c r="T42" s="444"/>
      <c r="U42" s="444"/>
      <c r="V42" s="444"/>
      <c r="W42" s="444"/>
      <c r="X42" s="444"/>
      <c r="Y42" s="444"/>
      <c r="Z42" s="444"/>
      <c r="AA42" s="444"/>
      <c r="AB42" s="444"/>
      <c r="AC42" s="444"/>
      <c r="AD42" s="445"/>
      <c r="AE42" s="97"/>
    </row>
    <row r="43" spans="1:41" ht="134.25" customHeight="1" x14ac:dyDescent="0.3">
      <c r="A43" s="473" t="s">
        <v>88</v>
      </c>
      <c r="B43" s="430">
        <v>12</v>
      </c>
      <c r="C43" s="102" t="s">
        <v>62</v>
      </c>
      <c r="D43" s="103">
        <v>0</v>
      </c>
      <c r="E43" s="103">
        <v>0.06</v>
      </c>
      <c r="F43" s="103">
        <v>0.09</v>
      </c>
      <c r="G43" s="103">
        <v>0.1</v>
      </c>
      <c r="H43" s="103">
        <v>0.09</v>
      </c>
      <c r="I43" s="103">
        <v>0.09</v>
      </c>
      <c r="J43" s="103">
        <v>0.1</v>
      </c>
      <c r="K43" s="103">
        <v>0.09</v>
      </c>
      <c r="L43" s="103">
        <v>0.09</v>
      </c>
      <c r="M43" s="103">
        <v>0.09</v>
      </c>
      <c r="N43" s="103">
        <v>0.1</v>
      </c>
      <c r="O43" s="248">
        <v>0.1</v>
      </c>
      <c r="P43" s="249">
        <f t="shared" si="0"/>
        <v>0.99999999999999978</v>
      </c>
      <c r="Q43" s="447" t="s">
        <v>512</v>
      </c>
      <c r="R43" s="447"/>
      <c r="S43" s="447"/>
      <c r="T43" s="447"/>
      <c r="U43" s="447"/>
      <c r="V43" s="447"/>
      <c r="W43" s="447"/>
      <c r="X43" s="447"/>
      <c r="Y43" s="447"/>
      <c r="Z43" s="447"/>
      <c r="AA43" s="447"/>
      <c r="AB43" s="447"/>
      <c r="AC43" s="447"/>
      <c r="AD43" s="448"/>
      <c r="AE43" s="254">
        <f>LEN(Q43)</f>
        <v>1946</v>
      </c>
    </row>
    <row r="44" spans="1:41" ht="61.5" customHeight="1" x14ac:dyDescent="0.3">
      <c r="A44" s="474"/>
      <c r="B44" s="446"/>
      <c r="C44" s="284" t="s">
        <v>65</v>
      </c>
      <c r="D44" s="286">
        <v>0</v>
      </c>
      <c r="E44" s="286">
        <v>0.06</v>
      </c>
      <c r="F44" s="286">
        <v>0.09</v>
      </c>
      <c r="G44" s="286">
        <v>0.1</v>
      </c>
      <c r="H44" s="286">
        <v>0.09</v>
      </c>
      <c r="I44" s="286">
        <v>0.09</v>
      </c>
      <c r="J44" s="286">
        <v>0.1</v>
      </c>
      <c r="K44" s="286">
        <v>0.09</v>
      </c>
      <c r="L44" s="286">
        <v>0.09</v>
      </c>
      <c r="M44" s="286"/>
      <c r="N44" s="286"/>
      <c r="O44" s="286"/>
      <c r="P44" s="396">
        <f>SUM(D44:O44)</f>
        <v>0.70999999999999985</v>
      </c>
      <c r="Q44" s="449"/>
      <c r="R44" s="449"/>
      <c r="S44" s="449"/>
      <c r="T44" s="449"/>
      <c r="U44" s="449"/>
      <c r="V44" s="449"/>
      <c r="W44" s="449"/>
      <c r="X44" s="449"/>
      <c r="Y44" s="449"/>
      <c r="Z44" s="449"/>
      <c r="AA44" s="449"/>
      <c r="AB44" s="449"/>
      <c r="AC44" s="449"/>
      <c r="AD44" s="450"/>
      <c r="AE44" s="97"/>
    </row>
    <row r="45" spans="1:41" ht="33.75" customHeight="1" x14ac:dyDescent="0.3">
      <c r="A45" s="474"/>
      <c r="B45" s="439"/>
      <c r="C45" s="285"/>
      <c r="D45" s="287"/>
      <c r="E45" s="287"/>
      <c r="F45" s="287"/>
      <c r="G45" s="287"/>
      <c r="H45" s="287"/>
      <c r="I45" s="287"/>
      <c r="J45" s="287"/>
      <c r="K45" s="287"/>
      <c r="L45" s="287"/>
      <c r="M45" s="287"/>
      <c r="N45" s="287"/>
      <c r="O45" s="287"/>
      <c r="P45" s="396"/>
      <c r="Q45" s="451"/>
      <c r="R45" s="451"/>
      <c r="S45" s="451"/>
      <c r="T45" s="451"/>
      <c r="U45" s="451"/>
      <c r="V45" s="451"/>
      <c r="W45" s="451"/>
      <c r="X45" s="451"/>
      <c r="Y45" s="451"/>
      <c r="Z45" s="451"/>
      <c r="AA45" s="451"/>
      <c r="AB45" s="451"/>
      <c r="AC45" s="451"/>
      <c r="AD45" s="452"/>
      <c r="AE45" s="97"/>
    </row>
    <row r="46" spans="1:41" ht="66" customHeight="1" x14ac:dyDescent="0.3">
      <c r="A46" s="455" t="s">
        <v>89</v>
      </c>
      <c r="B46" s="456">
        <v>7</v>
      </c>
      <c r="C46" s="469" t="s">
        <v>62</v>
      </c>
      <c r="D46" s="475">
        <v>0</v>
      </c>
      <c r="E46" s="475">
        <v>0</v>
      </c>
      <c r="F46" s="475">
        <v>0.25</v>
      </c>
      <c r="G46" s="475">
        <v>0</v>
      </c>
      <c r="H46" s="475">
        <v>0</v>
      </c>
      <c r="I46" s="475">
        <v>0.25</v>
      </c>
      <c r="J46" s="475">
        <v>0</v>
      </c>
      <c r="K46" s="475">
        <v>0</v>
      </c>
      <c r="L46" s="475">
        <v>0.25</v>
      </c>
      <c r="M46" s="475">
        <v>0</v>
      </c>
      <c r="N46" s="475">
        <v>0</v>
      </c>
      <c r="O46" s="478">
        <v>0.25</v>
      </c>
      <c r="P46" s="477">
        <f t="shared" si="0"/>
        <v>1</v>
      </c>
      <c r="Q46" s="459" t="s">
        <v>513</v>
      </c>
      <c r="R46" s="459"/>
      <c r="S46" s="459"/>
      <c r="T46" s="459"/>
      <c r="U46" s="459"/>
      <c r="V46" s="459"/>
      <c r="W46" s="459"/>
      <c r="X46" s="459"/>
      <c r="Y46" s="459"/>
      <c r="Z46" s="459"/>
      <c r="AA46" s="459"/>
      <c r="AB46" s="459"/>
      <c r="AC46" s="459"/>
      <c r="AD46" s="460"/>
      <c r="AE46" s="254">
        <f>LEN(Q46)</f>
        <v>1687</v>
      </c>
    </row>
    <row r="47" spans="1:41" ht="30.75" customHeight="1" x14ac:dyDescent="0.3">
      <c r="A47" s="455"/>
      <c r="B47" s="457"/>
      <c r="C47" s="470"/>
      <c r="D47" s="476"/>
      <c r="E47" s="476"/>
      <c r="F47" s="476"/>
      <c r="G47" s="476"/>
      <c r="H47" s="476"/>
      <c r="I47" s="476"/>
      <c r="J47" s="476"/>
      <c r="K47" s="476"/>
      <c r="L47" s="476"/>
      <c r="M47" s="476"/>
      <c r="N47" s="476"/>
      <c r="O47" s="479"/>
      <c r="P47" s="477"/>
      <c r="Q47" s="461"/>
      <c r="R47" s="461"/>
      <c r="S47" s="461"/>
      <c r="T47" s="461"/>
      <c r="U47" s="461"/>
      <c r="V47" s="461"/>
      <c r="W47" s="461"/>
      <c r="X47" s="461"/>
      <c r="Y47" s="461"/>
      <c r="Z47" s="461"/>
      <c r="AA47" s="461"/>
      <c r="AB47" s="461"/>
      <c r="AC47" s="461"/>
      <c r="AD47" s="462"/>
      <c r="AE47" s="97"/>
    </row>
    <row r="48" spans="1:41" ht="42.9" customHeight="1" x14ac:dyDescent="0.3">
      <c r="A48" s="455"/>
      <c r="B48" s="457"/>
      <c r="C48" s="284" t="s">
        <v>65</v>
      </c>
      <c r="D48" s="286">
        <v>0</v>
      </c>
      <c r="E48" s="286">
        <v>0</v>
      </c>
      <c r="F48" s="286">
        <v>0.25</v>
      </c>
      <c r="G48" s="286">
        <v>0</v>
      </c>
      <c r="H48" s="286">
        <v>0</v>
      </c>
      <c r="I48" s="286">
        <v>0.25</v>
      </c>
      <c r="J48" s="286">
        <v>0</v>
      </c>
      <c r="K48" s="286">
        <v>0</v>
      </c>
      <c r="L48" s="286">
        <v>0.25</v>
      </c>
      <c r="M48" s="286"/>
      <c r="N48" s="286"/>
      <c r="O48" s="286"/>
      <c r="P48" s="396">
        <f>SUM(D48:O48)</f>
        <v>0.75</v>
      </c>
      <c r="Q48" s="461"/>
      <c r="R48" s="461"/>
      <c r="S48" s="461"/>
      <c r="T48" s="461"/>
      <c r="U48" s="461"/>
      <c r="V48" s="461"/>
      <c r="W48" s="461"/>
      <c r="X48" s="461"/>
      <c r="Y48" s="461"/>
      <c r="Z48" s="461"/>
      <c r="AA48" s="461"/>
      <c r="AB48" s="461"/>
      <c r="AC48" s="461"/>
      <c r="AD48" s="462"/>
      <c r="AE48" s="254"/>
    </row>
    <row r="49" spans="1:31" ht="42.9" customHeight="1" x14ac:dyDescent="0.3">
      <c r="A49" s="455"/>
      <c r="B49" s="457"/>
      <c r="C49" s="472"/>
      <c r="D49" s="471"/>
      <c r="E49" s="471"/>
      <c r="F49" s="471"/>
      <c r="G49" s="471"/>
      <c r="H49" s="471"/>
      <c r="I49" s="471"/>
      <c r="J49" s="471"/>
      <c r="K49" s="471"/>
      <c r="L49" s="471"/>
      <c r="M49" s="471"/>
      <c r="N49" s="471"/>
      <c r="O49" s="471"/>
      <c r="P49" s="396"/>
      <c r="Q49" s="461"/>
      <c r="R49" s="461"/>
      <c r="S49" s="461"/>
      <c r="T49" s="461"/>
      <c r="U49" s="461"/>
      <c r="V49" s="461"/>
      <c r="W49" s="461"/>
      <c r="X49" s="461"/>
      <c r="Y49" s="461"/>
      <c r="Z49" s="461"/>
      <c r="AA49" s="461"/>
      <c r="AB49" s="461"/>
      <c r="AC49" s="461"/>
      <c r="AD49" s="462"/>
      <c r="AE49" s="97"/>
    </row>
    <row r="50" spans="1:31" ht="30" hidden="1" customHeight="1" x14ac:dyDescent="0.3">
      <c r="A50" s="455"/>
      <c r="B50" s="458"/>
      <c r="C50" s="285"/>
      <c r="D50" s="287"/>
      <c r="E50" s="287"/>
      <c r="F50" s="287"/>
      <c r="G50" s="287"/>
      <c r="H50" s="287"/>
      <c r="I50" s="287"/>
      <c r="J50" s="287"/>
      <c r="K50" s="287"/>
      <c r="L50" s="287"/>
      <c r="M50" s="287"/>
      <c r="N50" s="287"/>
      <c r="O50" s="287"/>
      <c r="P50" s="396"/>
      <c r="Q50" s="461"/>
      <c r="R50" s="461"/>
      <c r="S50" s="461"/>
      <c r="T50" s="461"/>
      <c r="U50" s="461"/>
      <c r="V50" s="461"/>
      <c r="W50" s="461"/>
      <c r="X50" s="461"/>
      <c r="Y50" s="461"/>
      <c r="Z50" s="461"/>
      <c r="AA50" s="461"/>
      <c r="AB50" s="461"/>
      <c r="AC50" s="461"/>
      <c r="AD50" s="462"/>
      <c r="AE50" s="97"/>
    </row>
    <row r="51" spans="1:31" ht="76.5" customHeight="1" x14ac:dyDescent="0.3">
      <c r="A51" s="453" t="s">
        <v>90</v>
      </c>
      <c r="B51" s="430">
        <v>5</v>
      </c>
      <c r="C51" s="469" t="s">
        <v>62</v>
      </c>
      <c r="D51" s="279">
        <v>0.02</v>
      </c>
      <c r="E51" s="279">
        <v>0.06</v>
      </c>
      <c r="F51" s="279">
        <v>0.09</v>
      </c>
      <c r="G51" s="279">
        <v>0.1</v>
      </c>
      <c r="H51" s="279">
        <v>0.09</v>
      </c>
      <c r="I51" s="279">
        <v>0.09</v>
      </c>
      <c r="J51" s="279">
        <v>0.1</v>
      </c>
      <c r="K51" s="279">
        <v>0.09</v>
      </c>
      <c r="L51" s="279">
        <v>0.09</v>
      </c>
      <c r="M51" s="279">
        <v>0.09</v>
      </c>
      <c r="N51" s="279">
        <v>0.09</v>
      </c>
      <c r="O51" s="281">
        <v>0.09</v>
      </c>
      <c r="P51" s="283">
        <f t="shared" si="0"/>
        <v>0.99999999999999978</v>
      </c>
      <c r="Q51" s="432" t="s">
        <v>514</v>
      </c>
      <c r="R51" s="433"/>
      <c r="S51" s="433"/>
      <c r="T51" s="433"/>
      <c r="U51" s="433"/>
      <c r="V51" s="433"/>
      <c r="W51" s="433"/>
      <c r="X51" s="433"/>
      <c r="Y51" s="433"/>
      <c r="Z51" s="433"/>
      <c r="AA51" s="433"/>
      <c r="AB51" s="433"/>
      <c r="AC51" s="433"/>
      <c r="AD51" s="434"/>
      <c r="AE51" s="254">
        <f>LEN(Q51)</f>
        <v>1149</v>
      </c>
    </row>
    <row r="52" spans="1:31" ht="48" customHeight="1" x14ac:dyDescent="0.3">
      <c r="A52" s="453"/>
      <c r="B52" s="446"/>
      <c r="C52" s="470"/>
      <c r="D52" s="280"/>
      <c r="E52" s="280"/>
      <c r="F52" s="280"/>
      <c r="G52" s="280"/>
      <c r="H52" s="280"/>
      <c r="I52" s="280"/>
      <c r="J52" s="280"/>
      <c r="K52" s="280"/>
      <c r="L52" s="280"/>
      <c r="M52" s="280"/>
      <c r="N52" s="280"/>
      <c r="O52" s="282"/>
      <c r="P52" s="283"/>
      <c r="Q52" s="463"/>
      <c r="R52" s="464"/>
      <c r="S52" s="464"/>
      <c r="T52" s="464"/>
      <c r="U52" s="464"/>
      <c r="V52" s="464"/>
      <c r="W52" s="464"/>
      <c r="X52" s="464"/>
      <c r="Y52" s="464"/>
      <c r="Z52" s="464"/>
      <c r="AA52" s="464"/>
      <c r="AB52" s="464"/>
      <c r="AC52" s="464"/>
      <c r="AD52" s="465"/>
      <c r="AE52" s="97"/>
    </row>
    <row r="53" spans="1:31" ht="48" customHeight="1" x14ac:dyDescent="0.3">
      <c r="A53" s="453"/>
      <c r="B53" s="446"/>
      <c r="C53" s="284" t="s">
        <v>65</v>
      </c>
      <c r="D53" s="286">
        <v>0.02</v>
      </c>
      <c r="E53" s="286">
        <v>0.06</v>
      </c>
      <c r="F53" s="286">
        <v>0.09</v>
      </c>
      <c r="G53" s="286">
        <v>0.1</v>
      </c>
      <c r="H53" s="286">
        <v>0.09</v>
      </c>
      <c r="I53" s="286">
        <v>0.09</v>
      </c>
      <c r="J53" s="286">
        <v>0.1</v>
      </c>
      <c r="K53" s="286">
        <v>0.09</v>
      </c>
      <c r="L53" s="286">
        <v>0.09</v>
      </c>
      <c r="M53" s="286"/>
      <c r="N53" s="286"/>
      <c r="O53" s="286"/>
      <c r="P53" s="288">
        <f>SUM(D53:O53)</f>
        <v>0.72999999999999987</v>
      </c>
      <c r="Q53" s="463"/>
      <c r="R53" s="464"/>
      <c r="S53" s="464"/>
      <c r="T53" s="464"/>
      <c r="U53" s="464"/>
      <c r="V53" s="464"/>
      <c r="W53" s="464"/>
      <c r="X53" s="464"/>
      <c r="Y53" s="464"/>
      <c r="Z53" s="464"/>
      <c r="AA53" s="464"/>
      <c r="AB53" s="464"/>
      <c r="AC53" s="464"/>
      <c r="AD53" s="465"/>
      <c r="AE53" s="97"/>
    </row>
    <row r="54" spans="1:31" ht="48.75" customHeight="1" x14ac:dyDescent="0.3">
      <c r="A54" s="454"/>
      <c r="B54" s="439"/>
      <c r="C54" s="285"/>
      <c r="D54" s="287"/>
      <c r="E54" s="287"/>
      <c r="F54" s="287"/>
      <c r="G54" s="287"/>
      <c r="H54" s="287"/>
      <c r="I54" s="287"/>
      <c r="J54" s="287"/>
      <c r="K54" s="287"/>
      <c r="L54" s="287"/>
      <c r="M54" s="287"/>
      <c r="N54" s="287"/>
      <c r="O54" s="287"/>
      <c r="P54" s="289"/>
      <c r="Q54" s="466"/>
      <c r="R54" s="467"/>
      <c r="S54" s="467"/>
      <c r="T54" s="467"/>
      <c r="U54" s="467"/>
      <c r="V54" s="467"/>
      <c r="W54" s="467"/>
      <c r="X54" s="467"/>
      <c r="Y54" s="467"/>
      <c r="Z54" s="467"/>
      <c r="AA54" s="467"/>
      <c r="AB54" s="467"/>
      <c r="AC54" s="467"/>
      <c r="AD54" s="468"/>
      <c r="AE54" s="97"/>
    </row>
    <row r="55" spans="1:31" ht="42.9" customHeight="1" x14ac:dyDescent="0.3">
      <c r="A55" s="428" t="s">
        <v>91</v>
      </c>
      <c r="B55" s="430">
        <v>7</v>
      </c>
      <c r="C55" s="102" t="s">
        <v>62</v>
      </c>
      <c r="D55" s="103">
        <v>0.02</v>
      </c>
      <c r="E55" s="103">
        <v>0.08</v>
      </c>
      <c r="F55" s="103">
        <v>0.09</v>
      </c>
      <c r="G55" s="103">
        <v>0.09</v>
      </c>
      <c r="H55" s="103">
        <v>0.09</v>
      </c>
      <c r="I55" s="103">
        <v>0.09</v>
      </c>
      <c r="J55" s="103">
        <v>0.09</v>
      </c>
      <c r="K55" s="103">
        <v>0.09</v>
      </c>
      <c r="L55" s="103">
        <v>0.09</v>
      </c>
      <c r="M55" s="103">
        <v>0.09</v>
      </c>
      <c r="N55" s="103">
        <v>0.09</v>
      </c>
      <c r="O55" s="103">
        <v>0.09</v>
      </c>
      <c r="P55" s="101">
        <f t="shared" si="0"/>
        <v>0.99999999999999978</v>
      </c>
      <c r="Q55" s="432" t="s">
        <v>515</v>
      </c>
      <c r="R55" s="433"/>
      <c r="S55" s="433"/>
      <c r="T55" s="433"/>
      <c r="U55" s="433"/>
      <c r="V55" s="433"/>
      <c r="W55" s="433"/>
      <c r="X55" s="433"/>
      <c r="Y55" s="433"/>
      <c r="Z55" s="433"/>
      <c r="AA55" s="433"/>
      <c r="AB55" s="433"/>
      <c r="AC55" s="433"/>
      <c r="AD55" s="434"/>
      <c r="AE55" s="97"/>
    </row>
    <row r="56" spans="1:31" ht="89.25" customHeight="1" thickBot="1" x14ac:dyDescent="0.35">
      <c r="A56" s="429"/>
      <c r="B56" s="431"/>
      <c r="C56" s="91" t="s">
        <v>65</v>
      </c>
      <c r="D56" s="105">
        <v>0.02</v>
      </c>
      <c r="E56" s="105">
        <v>0.08</v>
      </c>
      <c r="F56" s="105">
        <v>0.09</v>
      </c>
      <c r="G56" s="105">
        <v>0.09</v>
      </c>
      <c r="H56" s="105">
        <v>0.09</v>
      </c>
      <c r="I56" s="105">
        <v>0.09</v>
      </c>
      <c r="J56" s="105">
        <v>0.09</v>
      </c>
      <c r="K56" s="105">
        <v>0.09</v>
      </c>
      <c r="L56" s="106">
        <v>0.09</v>
      </c>
      <c r="M56" s="106"/>
      <c r="N56" s="106"/>
      <c r="O56" s="106"/>
      <c r="P56" s="222">
        <f>SUM(D56:O56)</f>
        <v>0.72999999999999987</v>
      </c>
      <c r="Q56" s="435"/>
      <c r="R56" s="436"/>
      <c r="S56" s="436"/>
      <c r="T56" s="436"/>
      <c r="U56" s="436"/>
      <c r="V56" s="436"/>
      <c r="W56" s="436"/>
      <c r="X56" s="436"/>
      <c r="Y56" s="436"/>
      <c r="Z56" s="436"/>
      <c r="AA56" s="436"/>
      <c r="AB56" s="436"/>
      <c r="AC56" s="436"/>
      <c r="AD56" s="437"/>
      <c r="AE56" s="97"/>
    </row>
    <row r="57" spans="1:31" x14ac:dyDescent="0.3">
      <c r="A57" s="50" t="s">
        <v>92</v>
      </c>
      <c r="P57" s="221"/>
    </row>
  </sheetData>
  <mergeCells count="170">
    <mergeCell ref="N46:N47"/>
    <mergeCell ref="O46:O47"/>
    <mergeCell ref="F46:F47"/>
    <mergeCell ref="G46:G47"/>
    <mergeCell ref="H46:H47"/>
    <mergeCell ref="I46:I47"/>
    <mergeCell ref="J46:J47"/>
    <mergeCell ref="O44:O45"/>
    <mergeCell ref="P44:P45"/>
    <mergeCell ref="M48:M50"/>
    <mergeCell ref="N48:N50"/>
    <mergeCell ref="O48:O50"/>
    <mergeCell ref="P48:P50"/>
    <mergeCell ref="C44:C45"/>
    <mergeCell ref="D44:D45"/>
    <mergeCell ref="E44:E45"/>
    <mergeCell ref="F44:F45"/>
    <mergeCell ref="G44:G45"/>
    <mergeCell ref="H44:H45"/>
    <mergeCell ref="I44:I45"/>
    <mergeCell ref="J44:J45"/>
    <mergeCell ref="K44:K45"/>
    <mergeCell ref="L44:L45"/>
    <mergeCell ref="M44:M45"/>
    <mergeCell ref="N44:N45"/>
    <mergeCell ref="H48:H50"/>
    <mergeCell ref="I48:I50"/>
    <mergeCell ref="P46:P47"/>
    <mergeCell ref="K46:K47"/>
    <mergeCell ref="L46:L47"/>
    <mergeCell ref="M46:M47"/>
    <mergeCell ref="J48:J50"/>
    <mergeCell ref="K48:K50"/>
    <mergeCell ref="L48:L50"/>
    <mergeCell ref="C48:C50"/>
    <mergeCell ref="D48:D50"/>
    <mergeCell ref="E48:E50"/>
    <mergeCell ref="F48:F50"/>
    <mergeCell ref="G48:G50"/>
    <mergeCell ref="A39:A40"/>
    <mergeCell ref="B39:B40"/>
    <mergeCell ref="A43:A45"/>
    <mergeCell ref="C46:C47"/>
    <mergeCell ref="D46:D47"/>
    <mergeCell ref="E46:E47"/>
    <mergeCell ref="Q39:AD40"/>
    <mergeCell ref="A55:A56"/>
    <mergeCell ref="B55:B56"/>
    <mergeCell ref="Q55:AD56"/>
    <mergeCell ref="A41:A42"/>
    <mergeCell ref="B41:B42"/>
    <mergeCell ref="Q41:AD42"/>
    <mergeCell ref="B43:B45"/>
    <mergeCell ref="Q43:AD45"/>
    <mergeCell ref="A51:A54"/>
    <mergeCell ref="A46:A50"/>
    <mergeCell ref="B46:B50"/>
    <mergeCell ref="B51:B54"/>
    <mergeCell ref="Q46:AD50"/>
    <mergeCell ref="Q51:AD54"/>
    <mergeCell ref="C51:C52"/>
    <mergeCell ref="D51:D52"/>
    <mergeCell ref="E51:E52"/>
    <mergeCell ref="F51:F52"/>
    <mergeCell ref="G51:G52"/>
    <mergeCell ref="H51:H52"/>
    <mergeCell ref="I51:I52"/>
    <mergeCell ref="J51:J52"/>
    <mergeCell ref="K51:K52"/>
    <mergeCell ref="A37:A38"/>
    <mergeCell ref="B37:B38"/>
    <mergeCell ref="C37:P37"/>
    <mergeCell ref="Q37:AD37"/>
    <mergeCell ref="Q38:AD38"/>
    <mergeCell ref="A34:A36"/>
    <mergeCell ref="B34:B36"/>
    <mergeCell ref="Q34:V36"/>
    <mergeCell ref="W34:Z36"/>
    <mergeCell ref="AA34:AD36"/>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C32:C33"/>
    <mergeCell ref="D32:P32"/>
    <mergeCell ref="Q32:AD32"/>
    <mergeCell ref="Q33:V33"/>
    <mergeCell ref="W33:Z33"/>
    <mergeCell ref="AA33:AD33"/>
    <mergeCell ref="R15:X15"/>
    <mergeCell ref="Y15:Z15"/>
    <mergeCell ref="W17:X17"/>
    <mergeCell ref="Y17:AB17"/>
    <mergeCell ref="A27:AD27"/>
    <mergeCell ref="A25:B25"/>
    <mergeCell ref="A28:A29"/>
    <mergeCell ref="B28:C29"/>
    <mergeCell ref="D28:O28"/>
    <mergeCell ref="P28:P29"/>
    <mergeCell ref="Q28:AD29"/>
    <mergeCell ref="B30:C30"/>
    <mergeCell ref="Q30:AD30"/>
    <mergeCell ref="A31:AD31"/>
    <mergeCell ref="A32:A33"/>
    <mergeCell ref="B32:B33"/>
    <mergeCell ref="AA15:AD15"/>
    <mergeCell ref="A24:B24"/>
    <mergeCell ref="A1:A4"/>
    <mergeCell ref="B1:AA1"/>
    <mergeCell ref="AB1:AD1"/>
    <mergeCell ref="B2:AA2"/>
    <mergeCell ref="AB2:AD2"/>
    <mergeCell ref="B3:AA4"/>
    <mergeCell ref="AB3:AD3"/>
    <mergeCell ref="AB4:AD4"/>
    <mergeCell ref="A7:B9"/>
    <mergeCell ref="C7:C9"/>
    <mergeCell ref="D7:H9"/>
    <mergeCell ref="I7:J9"/>
    <mergeCell ref="K7:L9"/>
    <mergeCell ref="O7:P7"/>
    <mergeCell ref="M8:N8"/>
    <mergeCell ref="O8:P8"/>
    <mergeCell ref="M9:N9"/>
    <mergeCell ref="O9:P9"/>
    <mergeCell ref="M7:N7"/>
    <mergeCell ref="C20:P20"/>
    <mergeCell ref="A22:B22"/>
    <mergeCell ref="AC17:AD17"/>
    <mergeCell ref="A23:B23"/>
    <mergeCell ref="A15:B15"/>
    <mergeCell ref="C15:K15"/>
    <mergeCell ref="C16:AB16"/>
    <mergeCell ref="A17:B17"/>
    <mergeCell ref="C17:Q17"/>
    <mergeCell ref="R17:V17"/>
    <mergeCell ref="C11:AD13"/>
    <mergeCell ref="L15:Q15"/>
    <mergeCell ref="A11:B13"/>
    <mergeCell ref="L51:L52"/>
    <mergeCell ref="M51:M52"/>
    <mergeCell ref="N51:N52"/>
    <mergeCell ref="O51:O52"/>
    <mergeCell ref="P51:P52"/>
    <mergeCell ref="C53:C54"/>
    <mergeCell ref="D53:D54"/>
    <mergeCell ref="E53:E54"/>
    <mergeCell ref="F53:F54"/>
    <mergeCell ref="G53:G54"/>
    <mergeCell ref="H53:H54"/>
    <mergeCell ref="I53:I54"/>
    <mergeCell ref="J53:J54"/>
    <mergeCell ref="K53:K54"/>
    <mergeCell ref="L53:L54"/>
    <mergeCell ref="M53:M54"/>
    <mergeCell ref="N53:N54"/>
    <mergeCell ref="O53:O54"/>
    <mergeCell ref="P53:P54"/>
    <mergeCell ref="A19:AD19"/>
    <mergeCell ref="Q20:AD20"/>
  </mergeCells>
  <dataValidations count="4">
    <dataValidation type="textLength" operator="lessThanOrEqual" allowBlank="1" showInputMessage="1" showErrorMessage="1" errorTitle="Máximo 2.000 caracteres" error="Máximo 2.000 caracteres" sqref="Q46 Q39:AD42 W34:W35 AA34:AA35 Q55:AD56"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sqref="Q51:AD54 Q43:AD45" xr:uid="{00000000-0002-0000-0000-000003000000}">
      <formula1>2000</formula1>
    </dataValidation>
  </dataValidations>
  <pageMargins left="0.25" right="0.25" top="0.75" bottom="0.75" header="0.3" footer="0.3"/>
  <pageSetup scale="27"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8671875" defaultRowHeight="14.4" x14ac:dyDescent="0.3"/>
  <cols>
    <col min="1" max="256" width="11.441406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8671875" defaultRowHeight="14.4" x14ac:dyDescent="0.3"/>
  <cols>
    <col min="1" max="2" width="11.44140625" customWidth="1"/>
    <col min="3" max="3" width="6.6640625" customWidth="1"/>
    <col min="4" max="4" width="8.6640625" customWidth="1"/>
    <col min="5" max="5" width="10.6640625" customWidth="1"/>
    <col min="6" max="256" width="11.44140625" customWidth="1"/>
  </cols>
  <sheetData>
    <row r="1" spans="1:14" x14ac:dyDescent="0.3">
      <c r="B1" t="s">
        <v>492</v>
      </c>
      <c r="C1" s="719" t="s">
        <v>493</v>
      </c>
      <c r="D1" s="719"/>
      <c r="E1" s="719"/>
      <c r="F1" s="719"/>
      <c r="G1" s="720" t="s">
        <v>494</v>
      </c>
      <c r="H1" s="721"/>
      <c r="I1" s="721"/>
      <c r="J1" s="722"/>
      <c r="K1" s="718" t="s">
        <v>495</v>
      </c>
      <c r="L1" s="718"/>
      <c r="M1" s="718"/>
      <c r="N1" s="718"/>
    </row>
    <row r="2" spans="1:14" x14ac:dyDescent="0.3">
      <c r="C2" s="4"/>
      <c r="D2" s="4"/>
      <c r="E2" s="4"/>
      <c r="F2" s="4" t="s">
        <v>496</v>
      </c>
      <c r="G2" s="30"/>
      <c r="H2" s="4"/>
      <c r="I2" s="4"/>
      <c r="J2" s="31" t="s">
        <v>496</v>
      </c>
      <c r="K2" s="4"/>
      <c r="L2" s="4"/>
      <c r="M2" s="4"/>
      <c r="N2" s="4" t="s">
        <v>496</v>
      </c>
    </row>
    <row r="3" spans="1:14" x14ac:dyDescent="0.3">
      <c r="A3" s="717" t="s">
        <v>497</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17"/>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17"/>
      <c r="B5" s="5">
        <v>3</v>
      </c>
      <c r="C5" s="6">
        <v>0.05</v>
      </c>
      <c r="D5" s="6">
        <v>0.05</v>
      </c>
      <c r="E5" s="6">
        <v>0.1</v>
      </c>
      <c r="F5" s="7">
        <f>(C5+D5+E5)</f>
        <v>0.2</v>
      </c>
      <c r="G5" s="32">
        <v>0.1</v>
      </c>
      <c r="H5" s="6">
        <v>0.1</v>
      </c>
      <c r="I5" s="6">
        <v>0.1</v>
      </c>
      <c r="J5" s="33">
        <f>(G5+H5+I5)</f>
        <v>0.30000000000000004</v>
      </c>
      <c r="K5" s="24"/>
      <c r="L5" s="5"/>
      <c r="M5" s="5"/>
      <c r="N5" s="5"/>
    </row>
    <row r="6" spans="1:14" x14ac:dyDescent="0.3">
      <c r="A6" s="717"/>
      <c r="B6" s="5">
        <v>4</v>
      </c>
      <c r="C6" s="6">
        <v>0.1</v>
      </c>
      <c r="D6" s="6">
        <v>0.1</v>
      </c>
      <c r="E6" s="6">
        <v>0.2</v>
      </c>
      <c r="F6" s="7">
        <f>(C6+D6+E6)</f>
        <v>0.4</v>
      </c>
      <c r="G6" s="32">
        <v>0</v>
      </c>
      <c r="H6" s="6">
        <v>0</v>
      </c>
      <c r="I6" s="6">
        <v>0.1</v>
      </c>
      <c r="J6" s="33">
        <f>(G6+H6+I6)</f>
        <v>0.1</v>
      </c>
      <c r="K6" s="24"/>
      <c r="L6" s="5"/>
      <c r="M6" s="5"/>
      <c r="N6" s="5"/>
    </row>
    <row r="7" spans="1:14" x14ac:dyDescent="0.3">
      <c r="A7" s="717"/>
      <c r="B7" s="5">
        <v>5</v>
      </c>
      <c r="C7" s="6">
        <v>0</v>
      </c>
      <c r="D7" s="6">
        <v>0</v>
      </c>
      <c r="E7" s="6">
        <v>0</v>
      </c>
      <c r="F7" s="7">
        <f>(C7+D7+E7)</f>
        <v>0</v>
      </c>
      <c r="G7" s="32">
        <v>0</v>
      </c>
      <c r="H7" s="6">
        <v>0</v>
      </c>
      <c r="I7" s="6">
        <v>0</v>
      </c>
      <c r="J7" s="33">
        <f>(G7+H7+I7)</f>
        <v>0</v>
      </c>
      <c r="K7" s="24"/>
      <c r="L7" s="5"/>
      <c r="M7" s="5"/>
      <c r="N7" s="5"/>
    </row>
    <row r="8" spans="1:14" x14ac:dyDescent="0.3">
      <c r="A8" s="717" t="s">
        <v>498</v>
      </c>
      <c r="B8" s="9">
        <v>6</v>
      </c>
      <c r="C8" s="10">
        <v>0.1</v>
      </c>
      <c r="D8" s="10">
        <v>0.1</v>
      </c>
      <c r="E8" s="10">
        <v>0.1</v>
      </c>
      <c r="F8" s="11">
        <f>C8+D8+E8</f>
        <v>0.30000000000000004</v>
      </c>
      <c r="G8" s="34"/>
      <c r="H8" s="9"/>
      <c r="I8" s="9"/>
      <c r="J8" s="35"/>
      <c r="K8" s="25"/>
      <c r="L8" s="9"/>
      <c r="M8" s="9"/>
      <c r="N8" s="9"/>
    </row>
    <row r="9" spans="1:14" x14ac:dyDescent="0.3">
      <c r="A9" s="717"/>
      <c r="B9" s="9">
        <v>7</v>
      </c>
      <c r="C9" s="9"/>
      <c r="D9" s="9"/>
      <c r="E9" s="9"/>
      <c r="F9" s="19"/>
      <c r="G9" s="36"/>
      <c r="H9" s="9"/>
      <c r="I9" s="9"/>
      <c r="J9" s="35"/>
      <c r="K9" s="25"/>
      <c r="L9" s="9"/>
      <c r="M9" s="9"/>
      <c r="N9" s="9"/>
    </row>
    <row r="10" spans="1:14" x14ac:dyDescent="0.3">
      <c r="A10" s="717"/>
      <c r="B10" s="9">
        <v>8</v>
      </c>
      <c r="C10" s="9"/>
      <c r="D10" s="9"/>
      <c r="E10" s="9"/>
      <c r="F10" s="19"/>
      <c r="G10" s="36"/>
      <c r="H10" s="9"/>
      <c r="I10" s="9"/>
      <c r="J10" s="35"/>
      <c r="K10" s="25"/>
      <c r="L10" s="9"/>
      <c r="M10" s="9"/>
      <c r="N10" s="9"/>
    </row>
    <row r="11" spans="1:14" x14ac:dyDescent="0.3">
      <c r="A11" s="717"/>
      <c r="B11" s="9">
        <v>9</v>
      </c>
      <c r="C11" s="9"/>
      <c r="D11" s="9"/>
      <c r="E11" s="9"/>
      <c r="F11" s="19"/>
      <c r="G11" s="36"/>
      <c r="H11" s="9"/>
      <c r="I11" s="9"/>
      <c r="J11" s="35"/>
      <c r="K11" s="25"/>
      <c r="L11" s="9"/>
      <c r="M11" s="9"/>
      <c r="N11" s="9"/>
    </row>
    <row r="12" spans="1:14" x14ac:dyDescent="0.3">
      <c r="A12" s="717" t="s">
        <v>499</v>
      </c>
      <c r="B12" s="14">
        <v>10</v>
      </c>
      <c r="C12" s="14"/>
      <c r="D12" s="14"/>
      <c r="E12" s="14"/>
      <c r="F12" s="20"/>
      <c r="G12" s="37"/>
      <c r="H12" s="14"/>
      <c r="I12" s="14"/>
      <c r="J12" s="38"/>
      <c r="K12" s="26"/>
      <c r="L12" s="14"/>
      <c r="M12" s="14"/>
      <c r="N12" s="14"/>
    </row>
    <row r="13" spans="1:14" x14ac:dyDescent="0.3">
      <c r="A13" s="717"/>
      <c r="B13" s="14">
        <v>11</v>
      </c>
      <c r="C13" s="14"/>
      <c r="D13" s="14"/>
      <c r="E13" s="14"/>
      <c r="F13" s="20"/>
      <c r="G13" s="37"/>
      <c r="H13" s="14"/>
      <c r="I13" s="14"/>
      <c r="J13" s="38"/>
      <c r="K13" s="26"/>
      <c r="L13" s="14"/>
      <c r="M13" s="14"/>
      <c r="N13" s="14"/>
    </row>
    <row r="14" spans="1:14" x14ac:dyDescent="0.3">
      <c r="A14" s="717"/>
      <c r="B14" s="14">
        <v>12</v>
      </c>
      <c r="C14" s="14"/>
      <c r="D14" s="14"/>
      <c r="E14" s="14"/>
      <c r="F14" s="20"/>
      <c r="G14" s="37"/>
      <c r="H14" s="14"/>
      <c r="I14" s="14"/>
      <c r="J14" s="38"/>
      <c r="K14" s="26"/>
      <c r="L14" s="14"/>
      <c r="M14" s="14"/>
      <c r="N14" s="14"/>
    </row>
    <row r="15" spans="1:14" x14ac:dyDescent="0.3">
      <c r="A15" s="717"/>
      <c r="B15" s="14">
        <v>13</v>
      </c>
      <c r="C15" s="14"/>
      <c r="D15" s="14"/>
      <c r="E15" s="14"/>
      <c r="F15" s="20"/>
      <c r="G15" s="37"/>
      <c r="H15" s="14"/>
      <c r="I15" s="14"/>
      <c r="J15" s="38"/>
      <c r="K15" s="26"/>
      <c r="L15" s="14"/>
      <c r="M15" s="14"/>
      <c r="N15" s="14"/>
    </row>
    <row r="16" spans="1:14" x14ac:dyDescent="0.3">
      <c r="A16" s="717" t="s">
        <v>500</v>
      </c>
      <c r="B16" s="15">
        <v>14</v>
      </c>
      <c r="C16" s="15"/>
      <c r="D16" s="15"/>
      <c r="E16" s="15"/>
      <c r="F16" s="21"/>
      <c r="G16" s="39"/>
      <c r="H16" s="15"/>
      <c r="I16" s="15"/>
      <c r="J16" s="40"/>
      <c r="K16" s="27"/>
      <c r="L16" s="15"/>
      <c r="M16" s="15"/>
      <c r="N16" s="15"/>
    </row>
    <row r="17" spans="1:14" x14ac:dyDescent="0.3">
      <c r="A17" s="717"/>
      <c r="B17" s="15">
        <v>15</v>
      </c>
      <c r="C17" s="15"/>
      <c r="D17" s="15"/>
      <c r="E17" s="15"/>
      <c r="F17" s="21"/>
      <c r="G17" s="39"/>
      <c r="H17" s="15"/>
      <c r="I17" s="15"/>
      <c r="J17" s="40"/>
      <c r="K17" s="27"/>
      <c r="L17" s="15"/>
      <c r="M17" s="15"/>
      <c r="N17" s="15"/>
    </row>
    <row r="18" spans="1:14" x14ac:dyDescent="0.3">
      <c r="A18" s="717"/>
      <c r="B18" s="15">
        <v>16</v>
      </c>
      <c r="C18" s="15"/>
      <c r="D18" s="15"/>
      <c r="E18" s="15"/>
      <c r="F18" s="21"/>
      <c r="G18" s="39"/>
      <c r="H18" s="15"/>
      <c r="I18" s="15"/>
      <c r="J18" s="40"/>
      <c r="K18" s="27"/>
      <c r="L18" s="15"/>
      <c r="M18" s="15"/>
      <c r="N18" s="15"/>
    </row>
    <row r="19" spans="1:14" x14ac:dyDescent="0.3">
      <c r="A19" s="717" t="s">
        <v>501</v>
      </c>
      <c r="B19" s="18">
        <v>17</v>
      </c>
      <c r="C19" s="18"/>
      <c r="D19" s="18"/>
      <c r="E19" s="18"/>
      <c r="F19" s="22"/>
      <c r="G19" s="41"/>
      <c r="H19" s="18"/>
      <c r="I19" s="18"/>
      <c r="J19" s="42"/>
      <c r="K19" s="28"/>
      <c r="L19" s="18"/>
      <c r="M19" s="18"/>
      <c r="N19" s="18"/>
    </row>
    <row r="20" spans="1:14" x14ac:dyDescent="0.3">
      <c r="A20" s="717"/>
      <c r="B20" s="18">
        <v>18</v>
      </c>
      <c r="C20" s="18"/>
      <c r="D20" s="18"/>
      <c r="E20" s="18"/>
      <c r="F20" s="22"/>
      <c r="G20" s="41"/>
      <c r="H20" s="18"/>
      <c r="I20" s="18"/>
      <c r="J20" s="42"/>
      <c r="K20" s="28"/>
      <c r="L20" s="18"/>
      <c r="M20" s="18"/>
      <c r="N20" s="18"/>
    </row>
    <row r="21" spans="1:14" x14ac:dyDescent="0.3">
      <c r="A21" s="717"/>
      <c r="B21" s="18">
        <v>19</v>
      </c>
      <c r="C21" s="18"/>
      <c r="D21" s="18"/>
      <c r="E21" s="18"/>
      <c r="F21" s="22"/>
      <c r="G21" s="41"/>
      <c r="H21" s="18"/>
      <c r="I21" s="18"/>
      <c r="J21" s="42"/>
      <c r="K21" s="28"/>
      <c r="L21" s="18"/>
      <c r="M21" s="18"/>
      <c r="N21" s="18"/>
    </row>
    <row r="22" spans="1:14" x14ac:dyDescent="0.3">
      <c r="A22" s="717"/>
      <c r="B22" s="18">
        <v>20</v>
      </c>
      <c r="C22" s="18"/>
      <c r="D22" s="18"/>
      <c r="E22" s="18"/>
      <c r="F22" s="22"/>
      <c r="G22" s="41"/>
      <c r="H22" s="18"/>
      <c r="I22" s="18"/>
      <c r="J22" s="42"/>
      <c r="K22" s="28"/>
      <c r="L22" s="18"/>
      <c r="M22" s="18"/>
      <c r="N22" s="18"/>
    </row>
    <row r="23" spans="1:14" x14ac:dyDescent="0.3">
      <c r="A23" s="717" t="s">
        <v>502</v>
      </c>
      <c r="B23" s="13">
        <v>21</v>
      </c>
      <c r="C23" s="13"/>
      <c r="D23" s="13"/>
      <c r="E23" s="13"/>
      <c r="F23" s="23"/>
      <c r="G23" s="43"/>
      <c r="H23" s="13"/>
      <c r="I23" s="13"/>
      <c r="J23" s="44"/>
      <c r="K23" s="29"/>
      <c r="L23" s="13"/>
      <c r="M23" s="13"/>
      <c r="N23" s="13"/>
    </row>
    <row r="24" spans="1:14" x14ac:dyDescent="0.3">
      <c r="A24" s="717"/>
      <c r="B24" s="13">
        <v>22</v>
      </c>
      <c r="C24" s="13"/>
      <c r="D24" s="13"/>
      <c r="E24" s="13"/>
      <c r="F24" s="23"/>
      <c r="G24" s="43"/>
      <c r="H24" s="13"/>
      <c r="I24" s="13"/>
      <c r="J24" s="44"/>
      <c r="K24" s="29"/>
      <c r="L24" s="13"/>
      <c r="M24" s="13"/>
      <c r="N24" s="13"/>
    </row>
    <row r="25" spans="1:14" x14ac:dyDescent="0.3">
      <c r="A25" s="717"/>
      <c r="B25" s="13">
        <v>23</v>
      </c>
      <c r="C25" s="13"/>
      <c r="D25" s="13"/>
      <c r="E25" s="13"/>
      <c r="F25" s="23"/>
      <c r="G25" s="43"/>
      <c r="H25" s="13"/>
      <c r="I25" s="13"/>
      <c r="J25" s="44"/>
      <c r="K25" s="29"/>
      <c r="L25" s="13"/>
      <c r="M25" s="13"/>
      <c r="N25" s="13"/>
    </row>
    <row r="26" spans="1:14" x14ac:dyDescent="0.3">
      <c r="A26" s="717"/>
      <c r="B26" s="13">
        <v>24</v>
      </c>
      <c r="C26" s="13"/>
      <c r="D26" s="13"/>
      <c r="E26" s="13"/>
      <c r="F26" s="23"/>
      <c r="G26" s="43"/>
      <c r="H26" s="13"/>
      <c r="I26" s="13"/>
      <c r="J26" s="44"/>
      <c r="K26" s="29"/>
      <c r="L26" s="13"/>
      <c r="M26" s="13"/>
      <c r="N26" s="13"/>
    </row>
    <row r="27" spans="1:14" x14ac:dyDescent="0.3">
      <c r="A27" s="717" t="s">
        <v>503</v>
      </c>
      <c r="B27" s="9">
        <v>25</v>
      </c>
      <c r="C27" s="9"/>
      <c r="D27" s="9"/>
      <c r="E27" s="9"/>
      <c r="F27" s="9"/>
      <c r="G27" s="9"/>
      <c r="H27" s="9"/>
      <c r="I27" s="9"/>
      <c r="J27" s="9"/>
      <c r="K27" s="9"/>
      <c r="L27" s="9"/>
      <c r="M27" s="9"/>
      <c r="N27" s="9"/>
    </row>
    <row r="28" spans="1:14" x14ac:dyDescent="0.3">
      <c r="A28" s="717"/>
      <c r="B28" s="9">
        <v>26</v>
      </c>
      <c r="C28" s="9"/>
      <c r="D28" s="9"/>
      <c r="E28" s="9"/>
      <c r="F28" s="9"/>
      <c r="G28" s="9"/>
      <c r="H28" s="9"/>
      <c r="I28" s="9"/>
      <c r="J28" s="9"/>
      <c r="K28" s="9"/>
      <c r="L28" s="9"/>
      <c r="M28" s="9"/>
      <c r="N28" s="9"/>
    </row>
    <row r="29" spans="1:14" x14ac:dyDescent="0.3">
      <c r="A29" s="717"/>
      <c r="B29" s="9">
        <v>27</v>
      </c>
      <c r="C29" s="9"/>
      <c r="D29" s="9"/>
      <c r="E29" s="9"/>
      <c r="F29" s="9"/>
      <c r="G29" s="9"/>
      <c r="H29" s="9"/>
      <c r="I29" s="9"/>
      <c r="J29" s="9"/>
      <c r="K29" s="9"/>
      <c r="L29" s="9"/>
      <c r="M29" s="9"/>
      <c r="N29" s="9"/>
    </row>
    <row r="30" spans="1:14" x14ac:dyDescent="0.3">
      <c r="A30" s="717"/>
      <c r="B30" s="9">
        <v>28</v>
      </c>
      <c r="C30" s="9"/>
      <c r="D30" s="9"/>
      <c r="E30" s="9"/>
      <c r="F30" s="9"/>
      <c r="G30" s="9"/>
      <c r="H30" s="9"/>
      <c r="I30" s="9"/>
      <c r="J30" s="9"/>
      <c r="K30" s="9"/>
      <c r="L30" s="9"/>
      <c r="M30" s="9"/>
      <c r="N30" s="9"/>
    </row>
    <row r="31" spans="1:14" x14ac:dyDescent="0.3">
      <c r="A31" s="717"/>
      <c r="B31" s="9">
        <v>29</v>
      </c>
      <c r="C31" s="9"/>
      <c r="D31" s="9"/>
      <c r="E31" s="9"/>
      <c r="F31" s="9"/>
      <c r="G31" s="9"/>
      <c r="H31" s="9"/>
      <c r="I31" s="9"/>
      <c r="J31" s="9"/>
      <c r="K31" s="9"/>
      <c r="L31" s="9"/>
      <c r="M31" s="9"/>
      <c r="N31" s="9"/>
    </row>
    <row r="32" spans="1:14" x14ac:dyDescent="0.3">
      <c r="A32" s="717" t="s">
        <v>504</v>
      </c>
      <c r="B32" s="16">
        <v>30</v>
      </c>
      <c r="C32" s="16"/>
      <c r="D32" s="16"/>
      <c r="E32" s="16"/>
      <c r="F32" s="16"/>
      <c r="G32" s="16"/>
      <c r="H32" s="16"/>
      <c r="I32" s="16"/>
      <c r="J32" s="16"/>
      <c r="K32" s="16"/>
      <c r="L32" s="16"/>
      <c r="M32" s="16"/>
      <c r="N32" s="16"/>
    </row>
    <row r="33" spans="1:14" x14ac:dyDescent="0.3">
      <c r="A33" s="717"/>
      <c r="B33" s="16">
        <v>31</v>
      </c>
      <c r="C33" s="16"/>
      <c r="D33" s="16"/>
      <c r="E33" s="16"/>
      <c r="F33" s="16"/>
      <c r="G33" s="16"/>
      <c r="H33" s="16"/>
      <c r="I33" s="16"/>
      <c r="J33" s="16"/>
      <c r="K33" s="16"/>
      <c r="L33" s="16"/>
      <c r="M33" s="16"/>
      <c r="N33" s="16"/>
    </row>
    <row r="34" spans="1:14" x14ac:dyDescent="0.3">
      <c r="A34" s="717"/>
      <c r="B34" s="16">
        <v>32</v>
      </c>
      <c r="C34" s="16"/>
      <c r="D34" s="16"/>
      <c r="E34" s="16"/>
      <c r="F34" s="16"/>
      <c r="G34" s="16"/>
      <c r="H34" s="16"/>
      <c r="I34" s="16"/>
      <c r="J34" s="16"/>
      <c r="K34" s="16"/>
      <c r="L34" s="16"/>
      <c r="M34" s="16"/>
      <c r="N34" s="16"/>
    </row>
    <row r="35" spans="1:14" x14ac:dyDescent="0.3">
      <c r="A35" s="717" t="s">
        <v>505</v>
      </c>
      <c r="B35" s="17">
        <v>33</v>
      </c>
      <c r="C35" s="14"/>
      <c r="D35" s="14"/>
      <c r="E35" s="14"/>
      <c r="F35" s="14"/>
      <c r="G35" s="14"/>
      <c r="H35" s="14"/>
      <c r="I35" s="14"/>
      <c r="J35" s="14"/>
      <c r="K35" s="14"/>
      <c r="L35" s="14"/>
      <c r="M35" s="14"/>
      <c r="N35" s="14"/>
    </row>
    <row r="36" spans="1:14" x14ac:dyDescent="0.3">
      <c r="A36" s="717"/>
      <c r="B36" s="14">
        <v>34</v>
      </c>
      <c r="C36" s="14"/>
      <c r="D36" s="14"/>
      <c r="E36" s="14"/>
      <c r="F36" s="14"/>
      <c r="G36" s="14"/>
      <c r="H36" s="14"/>
      <c r="I36" s="14"/>
      <c r="J36" s="14"/>
      <c r="K36" s="14"/>
      <c r="L36" s="14"/>
      <c r="M36" s="14"/>
      <c r="N36" s="14"/>
    </row>
    <row r="37" spans="1:14" x14ac:dyDescent="0.3">
      <c r="A37" s="717"/>
      <c r="B37" s="45">
        <v>35</v>
      </c>
      <c r="C37" s="14"/>
      <c r="D37" s="14"/>
      <c r="E37" s="14"/>
      <c r="F37" s="14"/>
      <c r="G37" s="14"/>
      <c r="H37" s="14"/>
      <c r="I37" s="14"/>
      <c r="J37" s="14"/>
      <c r="K37" s="14"/>
      <c r="L37" s="14"/>
      <c r="M37" s="14"/>
      <c r="N37" s="14"/>
    </row>
    <row r="38" spans="1:14" x14ac:dyDescent="0.3">
      <c r="A38" s="717" t="s">
        <v>506</v>
      </c>
      <c r="B38" s="8">
        <v>36</v>
      </c>
      <c r="C38" s="8"/>
      <c r="D38" s="8"/>
      <c r="E38" s="8"/>
      <c r="F38" s="8"/>
      <c r="G38" s="8"/>
      <c r="H38" s="8"/>
      <c r="I38" s="8"/>
      <c r="J38" s="8"/>
      <c r="K38" s="8"/>
      <c r="L38" s="8"/>
      <c r="M38" s="8"/>
      <c r="N38" s="8"/>
    </row>
    <row r="39" spans="1:14" x14ac:dyDescent="0.3">
      <c r="A39" s="717"/>
      <c r="B39" s="8">
        <v>37</v>
      </c>
      <c r="C39" s="8"/>
      <c r="D39" s="8"/>
      <c r="E39" s="8"/>
      <c r="F39" s="8"/>
      <c r="G39" s="8"/>
      <c r="H39" s="8"/>
      <c r="I39" s="8"/>
      <c r="J39" s="8"/>
      <c r="K39" s="8"/>
      <c r="L39" s="8"/>
      <c r="M39" s="8"/>
      <c r="N39" s="8"/>
    </row>
    <row r="40" spans="1:14" x14ac:dyDescent="0.3">
      <c r="A40" s="717"/>
      <c r="B40" s="8">
        <v>38</v>
      </c>
      <c r="C40" s="8"/>
      <c r="D40" s="8"/>
      <c r="E40" s="8"/>
      <c r="F40" s="8"/>
      <c r="G40" s="8"/>
      <c r="H40" s="8"/>
      <c r="I40" s="8"/>
      <c r="J40" s="8"/>
      <c r="K40" s="8"/>
      <c r="L40" s="8"/>
      <c r="M40" s="8"/>
      <c r="N40" s="8"/>
    </row>
    <row r="41" spans="1:14" x14ac:dyDescent="0.3">
      <c r="A41" s="723" t="s">
        <v>507</v>
      </c>
      <c r="B41" s="46">
        <v>39</v>
      </c>
      <c r="C41" s="47"/>
      <c r="D41" s="47"/>
      <c r="E41" s="47"/>
      <c r="F41" s="47"/>
      <c r="G41" s="47"/>
      <c r="H41" s="47"/>
      <c r="I41" s="47"/>
      <c r="J41" s="47"/>
      <c r="K41" s="47"/>
      <c r="L41" s="47"/>
      <c r="M41" s="47"/>
      <c r="N41" s="47"/>
    </row>
    <row r="42" spans="1:14" x14ac:dyDescent="0.3">
      <c r="A42" s="723"/>
      <c r="B42" s="47">
        <v>40</v>
      </c>
      <c r="C42" s="47"/>
      <c r="D42" s="47"/>
      <c r="E42" s="47"/>
      <c r="F42" s="47"/>
      <c r="G42" s="47"/>
      <c r="H42" s="47"/>
      <c r="I42" s="47"/>
      <c r="J42" s="47"/>
      <c r="K42" s="47"/>
      <c r="L42" s="47"/>
      <c r="M42" s="47"/>
      <c r="N42" s="47"/>
    </row>
    <row r="43" spans="1:14" x14ac:dyDescent="0.3">
      <c r="A43" s="723"/>
      <c r="B43" s="47">
        <v>41</v>
      </c>
      <c r="C43" s="47"/>
      <c r="D43" s="47"/>
      <c r="E43" s="47"/>
      <c r="F43" s="47"/>
      <c r="G43" s="47"/>
      <c r="H43" s="47"/>
      <c r="I43" s="47"/>
      <c r="J43" s="47"/>
      <c r="K43" s="47"/>
      <c r="L43" s="47"/>
      <c r="M43" s="47"/>
      <c r="N43" s="47"/>
    </row>
    <row r="44" spans="1:14" x14ac:dyDescent="0.3">
      <c r="A44" s="723"/>
      <c r="B44" s="48">
        <v>42</v>
      </c>
      <c r="C44" s="47"/>
      <c r="D44" s="47"/>
      <c r="E44" s="47"/>
      <c r="F44" s="47"/>
      <c r="G44" s="47"/>
      <c r="H44" s="47"/>
      <c r="I44" s="47"/>
      <c r="J44" s="47"/>
      <c r="K44" s="47"/>
      <c r="L44" s="47"/>
      <c r="M44" s="47"/>
      <c r="N44" s="47"/>
    </row>
    <row r="45" spans="1:14" x14ac:dyDescent="0.3">
      <c r="A45" s="716" t="s">
        <v>508</v>
      </c>
      <c r="B45" s="12">
        <v>43</v>
      </c>
      <c r="C45" s="12"/>
      <c r="D45" s="12"/>
      <c r="E45" s="12"/>
      <c r="F45" s="12"/>
      <c r="G45" s="12"/>
      <c r="H45" s="12"/>
      <c r="I45" s="12"/>
      <c r="J45" s="12"/>
      <c r="K45" s="12"/>
      <c r="L45" s="12"/>
      <c r="M45" s="12"/>
      <c r="N45" s="12"/>
    </row>
    <row r="46" spans="1:14" x14ac:dyDescent="0.3">
      <c r="A46" s="716"/>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O6" zoomScale="80" zoomScaleNormal="80" workbookViewId="0">
      <selection activeCell="Q42" sqref="Q42:AD43"/>
    </sheetView>
  </sheetViews>
  <sheetFormatPr baseColWidth="10" defaultColWidth="10.6640625" defaultRowHeight="14.4" x14ac:dyDescent="0.3"/>
  <cols>
    <col min="1" max="1" width="40" style="50" customWidth="1"/>
    <col min="2" max="2" width="15.44140625" style="50" customWidth="1"/>
    <col min="3" max="4" width="13.88671875" style="50" customWidth="1"/>
    <col min="5" max="5" width="14.33203125" style="50" customWidth="1"/>
    <col min="6" max="6" width="14.109375" style="50" customWidth="1"/>
    <col min="7" max="10" width="12.33203125" style="50" customWidth="1"/>
    <col min="11" max="11" width="12.88671875" style="50" bestFit="1" customWidth="1"/>
    <col min="12" max="14" width="12.33203125" style="50" customWidth="1"/>
    <col min="15" max="15" width="14.33203125" style="50" customWidth="1"/>
    <col min="16" max="16" width="13.44140625" style="50" customWidth="1"/>
    <col min="17" max="17" width="15.6640625" style="50" customWidth="1"/>
    <col min="18" max="23" width="13.44140625" style="50" customWidth="1"/>
    <col min="24" max="28" width="13.88671875" style="50" bestFit="1" customWidth="1"/>
    <col min="29" max="29" width="15.6640625" style="50" customWidth="1"/>
    <col min="30" max="30" width="15.88671875" style="50" customWidth="1"/>
    <col min="31" max="31" width="52.5546875" style="50"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11"/>
      <c r="B1" s="314" t="s">
        <v>0</v>
      </c>
      <c r="C1" s="315"/>
      <c r="D1" s="315"/>
      <c r="E1" s="315"/>
      <c r="F1" s="315"/>
      <c r="G1" s="315"/>
      <c r="H1" s="315"/>
      <c r="I1" s="315"/>
      <c r="J1" s="315"/>
      <c r="K1" s="315"/>
      <c r="L1" s="315"/>
      <c r="M1" s="315"/>
      <c r="N1" s="315"/>
      <c r="O1" s="315"/>
      <c r="P1" s="315"/>
      <c r="Q1" s="315"/>
      <c r="R1" s="315"/>
      <c r="S1" s="315"/>
      <c r="T1" s="315"/>
      <c r="U1" s="315"/>
      <c r="V1" s="315"/>
      <c r="W1" s="315"/>
      <c r="X1" s="315"/>
      <c r="Y1" s="315"/>
      <c r="Z1" s="315"/>
      <c r="AA1" s="316"/>
      <c r="AB1" s="317" t="s">
        <v>1</v>
      </c>
      <c r="AC1" s="318"/>
      <c r="AD1" s="319"/>
    </row>
    <row r="2" spans="1:30" ht="30.75" customHeight="1" x14ac:dyDescent="0.3">
      <c r="A2" s="312"/>
      <c r="B2" s="320" t="s">
        <v>2</v>
      </c>
      <c r="C2" s="321"/>
      <c r="D2" s="321"/>
      <c r="E2" s="321"/>
      <c r="F2" s="321"/>
      <c r="G2" s="321"/>
      <c r="H2" s="321"/>
      <c r="I2" s="321"/>
      <c r="J2" s="321"/>
      <c r="K2" s="321"/>
      <c r="L2" s="321"/>
      <c r="M2" s="321"/>
      <c r="N2" s="321"/>
      <c r="O2" s="321"/>
      <c r="P2" s="321"/>
      <c r="Q2" s="321"/>
      <c r="R2" s="321"/>
      <c r="S2" s="321"/>
      <c r="T2" s="321"/>
      <c r="U2" s="321"/>
      <c r="V2" s="321"/>
      <c r="W2" s="321"/>
      <c r="X2" s="321"/>
      <c r="Y2" s="321"/>
      <c r="Z2" s="321"/>
      <c r="AA2" s="322"/>
      <c r="AB2" s="323" t="s">
        <v>3</v>
      </c>
      <c r="AC2" s="324"/>
      <c r="AD2" s="325"/>
    </row>
    <row r="3" spans="1:30" ht="24" customHeight="1" x14ac:dyDescent="0.3">
      <c r="A3" s="312"/>
      <c r="B3" s="264" t="s">
        <v>4</v>
      </c>
      <c r="C3" s="265"/>
      <c r="D3" s="265"/>
      <c r="E3" s="265"/>
      <c r="F3" s="265"/>
      <c r="G3" s="265"/>
      <c r="H3" s="265"/>
      <c r="I3" s="265"/>
      <c r="J3" s="265"/>
      <c r="K3" s="265"/>
      <c r="L3" s="265"/>
      <c r="M3" s="265"/>
      <c r="N3" s="265"/>
      <c r="O3" s="265"/>
      <c r="P3" s="265"/>
      <c r="Q3" s="265"/>
      <c r="R3" s="265"/>
      <c r="S3" s="265"/>
      <c r="T3" s="265"/>
      <c r="U3" s="265"/>
      <c r="V3" s="265"/>
      <c r="W3" s="265"/>
      <c r="X3" s="265"/>
      <c r="Y3" s="265"/>
      <c r="Z3" s="265"/>
      <c r="AA3" s="266"/>
      <c r="AB3" s="323" t="s">
        <v>5</v>
      </c>
      <c r="AC3" s="324"/>
      <c r="AD3" s="325"/>
    </row>
    <row r="4" spans="1:30" ht="21.9" customHeight="1" thickBot="1" x14ac:dyDescent="0.35">
      <c r="A4" s="313"/>
      <c r="B4" s="267"/>
      <c r="C4" s="268"/>
      <c r="D4" s="268"/>
      <c r="E4" s="268"/>
      <c r="F4" s="268"/>
      <c r="G4" s="268"/>
      <c r="H4" s="268"/>
      <c r="I4" s="268"/>
      <c r="J4" s="268"/>
      <c r="K4" s="268"/>
      <c r="L4" s="268"/>
      <c r="M4" s="268"/>
      <c r="N4" s="268"/>
      <c r="O4" s="268"/>
      <c r="P4" s="268"/>
      <c r="Q4" s="268"/>
      <c r="R4" s="268"/>
      <c r="S4" s="268"/>
      <c r="T4" s="268"/>
      <c r="U4" s="268"/>
      <c r="V4" s="268"/>
      <c r="W4" s="268"/>
      <c r="X4" s="268"/>
      <c r="Y4" s="268"/>
      <c r="Z4" s="268"/>
      <c r="AA4" s="269"/>
      <c r="AB4" s="326" t="s">
        <v>6</v>
      </c>
      <c r="AC4" s="327"/>
      <c r="AD4" s="328"/>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73" t="s">
        <v>7</v>
      </c>
      <c r="B7" s="274"/>
      <c r="C7" s="329" t="s">
        <v>8</v>
      </c>
      <c r="D7" s="273" t="s">
        <v>9</v>
      </c>
      <c r="E7" s="332"/>
      <c r="F7" s="332"/>
      <c r="G7" s="332"/>
      <c r="H7" s="274"/>
      <c r="I7" s="335">
        <v>44837</v>
      </c>
      <c r="J7" s="336"/>
      <c r="K7" s="273" t="s">
        <v>10</v>
      </c>
      <c r="L7" s="274"/>
      <c r="M7" s="351" t="s">
        <v>11</v>
      </c>
      <c r="N7" s="352"/>
      <c r="O7" s="341"/>
      <c r="P7" s="342"/>
      <c r="Q7" s="54"/>
      <c r="R7" s="54"/>
      <c r="S7" s="54"/>
      <c r="T7" s="54"/>
      <c r="U7" s="54"/>
      <c r="V7" s="54"/>
      <c r="W7" s="54"/>
      <c r="X7" s="54"/>
      <c r="Y7" s="54"/>
      <c r="Z7" s="55"/>
      <c r="AA7" s="54"/>
      <c r="AB7" s="54"/>
      <c r="AC7" s="60"/>
      <c r="AD7" s="61"/>
    </row>
    <row r="8" spans="1:30" x14ac:dyDescent="0.3">
      <c r="A8" s="275"/>
      <c r="B8" s="276"/>
      <c r="C8" s="330"/>
      <c r="D8" s="275"/>
      <c r="E8" s="333"/>
      <c r="F8" s="333"/>
      <c r="G8" s="333"/>
      <c r="H8" s="276"/>
      <c r="I8" s="337"/>
      <c r="J8" s="338"/>
      <c r="K8" s="275"/>
      <c r="L8" s="276"/>
      <c r="M8" s="343" t="s">
        <v>12</v>
      </c>
      <c r="N8" s="344"/>
      <c r="O8" s="345"/>
      <c r="P8" s="346"/>
      <c r="Q8" s="54"/>
      <c r="R8" s="54"/>
      <c r="S8" s="54"/>
      <c r="T8" s="54"/>
      <c r="U8" s="54"/>
      <c r="V8" s="54"/>
      <c r="W8" s="54"/>
      <c r="X8" s="54"/>
      <c r="Y8" s="54"/>
      <c r="Z8" s="55"/>
      <c r="AA8" s="54"/>
      <c r="AB8" s="54"/>
      <c r="AC8" s="60"/>
      <c r="AD8" s="61"/>
    </row>
    <row r="9" spans="1:30" ht="15.75" customHeight="1" x14ac:dyDescent="0.3">
      <c r="A9" s="277"/>
      <c r="B9" s="278"/>
      <c r="C9" s="331"/>
      <c r="D9" s="277"/>
      <c r="E9" s="334"/>
      <c r="F9" s="334"/>
      <c r="G9" s="334"/>
      <c r="H9" s="278"/>
      <c r="I9" s="339"/>
      <c r="J9" s="340"/>
      <c r="K9" s="277"/>
      <c r="L9" s="278"/>
      <c r="M9" s="347" t="s">
        <v>13</v>
      </c>
      <c r="N9" s="348"/>
      <c r="O9" s="349" t="s">
        <v>14</v>
      </c>
      <c r="P9" s="350"/>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73" t="s">
        <v>15</v>
      </c>
      <c r="B11" s="274"/>
      <c r="C11" s="261" t="s">
        <v>16</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3"/>
    </row>
    <row r="12" spans="1:30" ht="15" customHeight="1" x14ac:dyDescent="0.3">
      <c r="A12" s="275"/>
      <c r="B12" s="276"/>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6"/>
    </row>
    <row r="13" spans="1:30" ht="15" customHeight="1" thickBot="1" x14ac:dyDescent="0.35">
      <c r="A13" s="277"/>
      <c r="B13" s="278"/>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02" t="s">
        <v>17</v>
      </c>
      <c r="B15" s="303"/>
      <c r="C15" s="304" t="s">
        <v>18</v>
      </c>
      <c r="D15" s="305"/>
      <c r="E15" s="305"/>
      <c r="F15" s="305"/>
      <c r="G15" s="305"/>
      <c r="H15" s="305"/>
      <c r="I15" s="305"/>
      <c r="J15" s="305"/>
      <c r="K15" s="306"/>
      <c r="L15" s="270" t="s">
        <v>19</v>
      </c>
      <c r="M15" s="271"/>
      <c r="N15" s="271"/>
      <c r="O15" s="271"/>
      <c r="P15" s="271"/>
      <c r="Q15" s="272"/>
      <c r="R15" s="362" t="s">
        <v>20</v>
      </c>
      <c r="S15" s="363"/>
      <c r="T15" s="363"/>
      <c r="U15" s="363"/>
      <c r="V15" s="363"/>
      <c r="W15" s="363"/>
      <c r="X15" s="364"/>
      <c r="Y15" s="270" t="s">
        <v>21</v>
      </c>
      <c r="Z15" s="272"/>
      <c r="AA15" s="304" t="s">
        <v>22</v>
      </c>
      <c r="AB15" s="305"/>
      <c r="AC15" s="305"/>
      <c r="AD15" s="306"/>
    </row>
    <row r="16" spans="1:30" ht="9" customHeight="1" thickBot="1" x14ac:dyDescent="0.35">
      <c r="A16" s="59"/>
      <c r="B16" s="54"/>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73"/>
      <c r="AD16" s="74"/>
    </row>
    <row r="17" spans="1:41" s="76" customFormat="1" ht="37.5" customHeight="1" thickBot="1" x14ac:dyDescent="0.35">
      <c r="A17" s="302" t="s">
        <v>23</v>
      </c>
      <c r="B17" s="303"/>
      <c r="C17" s="308" t="s">
        <v>93</v>
      </c>
      <c r="D17" s="309"/>
      <c r="E17" s="309"/>
      <c r="F17" s="309"/>
      <c r="G17" s="309"/>
      <c r="H17" s="309"/>
      <c r="I17" s="309"/>
      <c r="J17" s="309"/>
      <c r="K17" s="309"/>
      <c r="L17" s="309"/>
      <c r="M17" s="309"/>
      <c r="N17" s="309"/>
      <c r="O17" s="309"/>
      <c r="P17" s="309"/>
      <c r="Q17" s="310"/>
      <c r="R17" s="270" t="s">
        <v>25</v>
      </c>
      <c r="S17" s="271"/>
      <c r="T17" s="271"/>
      <c r="U17" s="271"/>
      <c r="V17" s="272"/>
      <c r="W17" s="509">
        <v>2</v>
      </c>
      <c r="X17" s="510"/>
      <c r="Y17" s="271" t="s">
        <v>26</v>
      </c>
      <c r="Z17" s="271"/>
      <c r="AA17" s="271"/>
      <c r="AB17" s="272"/>
      <c r="AC17" s="298">
        <v>0.15</v>
      </c>
      <c r="AD17" s="29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0" t="s">
        <v>27</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2"/>
      <c r="AE19" s="83"/>
      <c r="AF19" s="83"/>
    </row>
    <row r="20" spans="1:41" ht="32.25" customHeight="1" thickBot="1" x14ac:dyDescent="0.35">
      <c r="A20" s="82"/>
      <c r="B20" s="60"/>
      <c r="C20" s="293" t="s">
        <v>28</v>
      </c>
      <c r="D20" s="294"/>
      <c r="E20" s="294"/>
      <c r="F20" s="294"/>
      <c r="G20" s="294"/>
      <c r="H20" s="294"/>
      <c r="I20" s="294"/>
      <c r="J20" s="294"/>
      <c r="K20" s="294"/>
      <c r="L20" s="294"/>
      <c r="M20" s="294"/>
      <c r="N20" s="294"/>
      <c r="O20" s="294"/>
      <c r="P20" s="295"/>
      <c r="Q20" s="290" t="s">
        <v>29</v>
      </c>
      <c r="R20" s="291"/>
      <c r="S20" s="291"/>
      <c r="T20" s="291"/>
      <c r="U20" s="291"/>
      <c r="V20" s="291"/>
      <c r="W20" s="291"/>
      <c r="X20" s="291"/>
      <c r="Y20" s="291"/>
      <c r="Z20" s="291"/>
      <c r="AA20" s="291"/>
      <c r="AB20" s="291"/>
      <c r="AC20" s="291"/>
      <c r="AD20" s="292"/>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8</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8</v>
      </c>
      <c r="Z21" s="154" t="s">
        <v>38</v>
      </c>
      <c r="AA21" s="154" t="s">
        <v>39</v>
      </c>
      <c r="AB21" s="154" t="s">
        <v>40</v>
      </c>
      <c r="AC21" s="154" t="s">
        <v>41</v>
      </c>
      <c r="AD21" s="155" t="s">
        <v>42</v>
      </c>
      <c r="AE21" s="3"/>
      <c r="AF21" s="3"/>
    </row>
    <row r="22" spans="1:41" ht="32.25" customHeight="1" x14ac:dyDescent="0.3">
      <c r="A22" s="296" t="s">
        <v>43</v>
      </c>
      <c r="B22" s="297"/>
      <c r="C22" s="175"/>
      <c r="D22" s="173"/>
      <c r="E22" s="173"/>
      <c r="F22" s="173"/>
      <c r="G22" s="173"/>
      <c r="H22" s="173"/>
      <c r="I22" s="173"/>
      <c r="J22" s="173"/>
      <c r="K22" s="173"/>
      <c r="L22" s="173"/>
      <c r="M22" s="173"/>
      <c r="N22" s="173"/>
      <c r="O22" s="173">
        <f>SUM(C22:N22)</f>
        <v>0</v>
      </c>
      <c r="P22" s="176"/>
      <c r="Q22" s="213">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
      <c r="A23" s="300" t="s">
        <v>44</v>
      </c>
      <c r="B23" s="301"/>
      <c r="C23" s="170"/>
      <c r="D23" s="169"/>
      <c r="E23" s="169"/>
      <c r="F23" s="169"/>
      <c r="G23" s="169"/>
      <c r="H23" s="169"/>
      <c r="I23" s="169"/>
      <c r="J23" s="169"/>
      <c r="K23" s="169"/>
      <c r="L23" s="169"/>
      <c r="M23" s="169"/>
      <c r="N23" s="169"/>
      <c r="O23" s="169">
        <f>SUM(C23:N23)</f>
        <v>0</v>
      </c>
      <c r="P23" s="188" t="str">
        <f>IFERROR(O23/(SUMIF(C23:N23,"&gt;0",C22:N22))," ")</f>
        <v xml:space="preserve"> </v>
      </c>
      <c r="Q23" s="213">
        <v>315271250</v>
      </c>
      <c r="R23" s="215"/>
      <c r="S23" s="169">
        <v>-2954834</v>
      </c>
      <c r="T23" s="169">
        <v>1650000</v>
      </c>
      <c r="U23" s="243">
        <v>26721061</v>
      </c>
      <c r="V23" s="243">
        <v>20000000</v>
      </c>
      <c r="W23" s="215"/>
      <c r="X23" s="215"/>
      <c r="Y23" s="215"/>
      <c r="Z23" s="215"/>
      <c r="AA23" s="215"/>
      <c r="AB23" s="215"/>
      <c r="AC23" s="169">
        <f>SUM(Q23:AB23)</f>
        <v>360687477</v>
      </c>
      <c r="AD23" s="178" t="str">
        <f>IFERROR(AC22/(SUMIF(Q22:AB22,"&gt;0",#REF!))," ")</f>
        <v xml:space="preserve"> </v>
      </c>
      <c r="AE23" s="3"/>
      <c r="AF23" s="3"/>
    </row>
    <row r="24" spans="1:41" ht="32.25" customHeight="1" x14ac:dyDescent="0.3">
      <c r="A24" s="300" t="s">
        <v>45</v>
      </c>
      <c r="B24" s="301"/>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18">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
      <c r="A25" s="371" t="s">
        <v>46</v>
      </c>
      <c r="B25" s="372"/>
      <c r="C25" s="171"/>
      <c r="D25" s="172">
        <v>11971398</v>
      </c>
      <c r="E25" s="172">
        <f>132530+10000000+29364110</f>
        <v>39496640</v>
      </c>
      <c r="F25" s="172">
        <v>44075</v>
      </c>
      <c r="G25" s="172"/>
      <c r="H25" s="172"/>
      <c r="I25" s="172"/>
      <c r="J25" s="172"/>
      <c r="K25" s="172">
        <v>1512925</v>
      </c>
      <c r="L25" s="172"/>
      <c r="M25" s="172"/>
      <c r="N25" s="172"/>
      <c r="O25" s="169">
        <f>SUM(C25:N25)</f>
        <v>53025038</v>
      </c>
      <c r="P25" s="177">
        <f>O25/O24</f>
        <v>1</v>
      </c>
      <c r="Q25" s="171"/>
      <c r="R25" s="172">
        <v>13345583</v>
      </c>
      <c r="S25" s="172">
        <v>25845832</v>
      </c>
      <c r="T25" s="172">
        <v>27312500</v>
      </c>
      <c r="U25" s="172">
        <v>27312500</v>
      </c>
      <c r="V25" s="172">
        <v>54033561</v>
      </c>
      <c r="W25" s="172">
        <v>27312500</v>
      </c>
      <c r="X25" s="172">
        <v>27312500</v>
      </c>
      <c r="Y25" s="172">
        <v>27312500</v>
      </c>
      <c r="Z25" s="172"/>
      <c r="AA25" s="172"/>
      <c r="AB25" s="172"/>
      <c r="AC25" s="172">
        <f>SUM(Q25:AB25)</f>
        <v>229787476</v>
      </c>
      <c r="AD25" s="179">
        <f>IFERROR(AC25/(SUMIF(Q25:AB25,"&gt;0",Q24:AB24))," ")</f>
        <v>0.92934951492631634</v>
      </c>
      <c r="AE25" s="3"/>
      <c r="AF25" s="3"/>
    </row>
    <row r="26" spans="1:41" ht="32.25" customHeight="1" x14ac:dyDescent="0.3">
      <c r="A26" s="59"/>
      <c r="B26" s="54"/>
      <c r="C26" s="80"/>
      <c r="D26" s="80"/>
      <c r="E26" s="80"/>
      <c r="F26" s="80"/>
      <c r="G26" s="80"/>
      <c r="H26" s="80"/>
      <c r="I26" s="80"/>
      <c r="J26" s="80"/>
      <c r="K26" s="80"/>
      <c r="L26" s="80"/>
      <c r="M26" s="80"/>
      <c r="N26" s="80"/>
      <c r="O26" s="259"/>
      <c r="P26" s="80"/>
      <c r="Q26" s="80"/>
      <c r="R26" s="80"/>
      <c r="S26" s="80"/>
      <c r="T26" s="80"/>
      <c r="U26" s="80"/>
      <c r="V26" s="80"/>
      <c r="W26" s="80"/>
      <c r="X26" s="80"/>
      <c r="Y26" s="80"/>
      <c r="Z26" s="80"/>
      <c r="AA26" s="80"/>
      <c r="AB26" s="80"/>
      <c r="AC26" s="60"/>
      <c r="AD26" s="168"/>
    </row>
    <row r="27" spans="1:41" ht="33.9" customHeight="1" x14ac:dyDescent="0.3">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3">
      <c r="A28" s="373" t="s">
        <v>48</v>
      </c>
      <c r="B28" s="375" t="s">
        <v>49</v>
      </c>
      <c r="C28" s="376"/>
      <c r="D28" s="301" t="s">
        <v>50</v>
      </c>
      <c r="E28" s="377"/>
      <c r="F28" s="377"/>
      <c r="G28" s="377"/>
      <c r="H28" s="377"/>
      <c r="I28" s="377"/>
      <c r="J28" s="377"/>
      <c r="K28" s="377"/>
      <c r="L28" s="377"/>
      <c r="M28" s="377"/>
      <c r="N28" s="377"/>
      <c r="O28" s="378"/>
      <c r="P28" s="353" t="s">
        <v>41</v>
      </c>
      <c r="Q28" s="353" t="s">
        <v>51</v>
      </c>
      <c r="R28" s="353"/>
      <c r="S28" s="353"/>
      <c r="T28" s="353"/>
      <c r="U28" s="353"/>
      <c r="V28" s="353"/>
      <c r="W28" s="353"/>
      <c r="X28" s="353"/>
      <c r="Y28" s="353"/>
      <c r="Z28" s="353"/>
      <c r="AA28" s="353"/>
      <c r="AB28" s="353"/>
      <c r="AC28" s="353"/>
      <c r="AD28" s="355"/>
    </row>
    <row r="29" spans="1:41" ht="27" customHeight="1" x14ac:dyDescent="0.3">
      <c r="A29" s="374"/>
      <c r="B29" s="358"/>
      <c r="C29" s="360"/>
      <c r="D29" s="88" t="s">
        <v>30</v>
      </c>
      <c r="E29" s="88" t="s">
        <v>31</v>
      </c>
      <c r="F29" s="88" t="s">
        <v>32</v>
      </c>
      <c r="G29" s="88" t="s">
        <v>33</v>
      </c>
      <c r="H29" s="88" t="s">
        <v>34</v>
      </c>
      <c r="I29" s="88" t="s">
        <v>35</v>
      </c>
      <c r="J29" s="88" t="s">
        <v>36</v>
      </c>
      <c r="K29" s="88" t="s">
        <v>37</v>
      </c>
      <c r="L29" s="88" t="s">
        <v>8</v>
      </c>
      <c r="M29" s="88" t="s">
        <v>38</v>
      </c>
      <c r="N29" s="88" t="s">
        <v>39</v>
      </c>
      <c r="O29" s="88" t="s">
        <v>40</v>
      </c>
      <c r="P29" s="378"/>
      <c r="Q29" s="353"/>
      <c r="R29" s="353"/>
      <c r="S29" s="353"/>
      <c r="T29" s="353"/>
      <c r="U29" s="353"/>
      <c r="V29" s="353"/>
      <c r="W29" s="353"/>
      <c r="X29" s="353"/>
      <c r="Y29" s="353"/>
      <c r="Z29" s="353"/>
      <c r="AA29" s="353"/>
      <c r="AB29" s="353"/>
      <c r="AC29" s="353"/>
      <c r="AD29" s="355"/>
    </row>
    <row r="30" spans="1:41" ht="62.25" customHeight="1" thickBot="1" x14ac:dyDescent="0.35">
      <c r="A30" s="190" t="str">
        <f>C17</f>
        <v>4 - Realizar el seguimiento de 2 Políticas Públicas lideradas por la Secretaría Distrital de la Mujer</v>
      </c>
      <c r="B30" s="379" t="s">
        <v>52</v>
      </c>
      <c r="C30" s="3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81" t="s">
        <v>94</v>
      </c>
      <c r="R30" s="381"/>
      <c r="S30" s="381"/>
      <c r="T30" s="381"/>
      <c r="U30" s="381"/>
      <c r="V30" s="381"/>
      <c r="W30" s="381"/>
      <c r="X30" s="381"/>
      <c r="Y30" s="381"/>
      <c r="Z30" s="381"/>
      <c r="AA30" s="381"/>
      <c r="AB30" s="381"/>
      <c r="AC30" s="381"/>
      <c r="AD30" s="382"/>
    </row>
    <row r="31" spans="1:41" ht="45" customHeight="1" x14ac:dyDescent="0.3">
      <c r="A31" s="383" t="s">
        <v>54</v>
      </c>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5"/>
    </row>
    <row r="32" spans="1:41" ht="23.25" customHeight="1" x14ac:dyDescent="0.3">
      <c r="A32" s="300" t="s">
        <v>55</v>
      </c>
      <c r="B32" s="353" t="s">
        <v>56</v>
      </c>
      <c r="C32" s="353" t="s">
        <v>49</v>
      </c>
      <c r="D32" s="353" t="s">
        <v>57</v>
      </c>
      <c r="E32" s="353"/>
      <c r="F32" s="353"/>
      <c r="G32" s="353"/>
      <c r="H32" s="353"/>
      <c r="I32" s="353"/>
      <c r="J32" s="353"/>
      <c r="K32" s="353"/>
      <c r="L32" s="353"/>
      <c r="M32" s="353"/>
      <c r="N32" s="353"/>
      <c r="O32" s="353"/>
      <c r="P32" s="353"/>
      <c r="Q32" s="353" t="s">
        <v>58</v>
      </c>
      <c r="R32" s="353"/>
      <c r="S32" s="353"/>
      <c r="T32" s="353"/>
      <c r="U32" s="353"/>
      <c r="V32" s="353"/>
      <c r="W32" s="353"/>
      <c r="X32" s="353"/>
      <c r="Y32" s="353"/>
      <c r="Z32" s="353"/>
      <c r="AA32" s="353"/>
      <c r="AB32" s="353"/>
      <c r="AC32" s="353"/>
      <c r="AD32" s="355"/>
      <c r="AG32" s="87"/>
      <c r="AH32" s="87"/>
      <c r="AI32" s="87"/>
      <c r="AJ32" s="87"/>
      <c r="AK32" s="87"/>
      <c r="AL32" s="87"/>
      <c r="AM32" s="87"/>
      <c r="AN32" s="87"/>
      <c r="AO32" s="87"/>
    </row>
    <row r="33" spans="1:41" ht="23.25" customHeight="1" x14ac:dyDescent="0.3">
      <c r="A33" s="300"/>
      <c r="B33" s="353"/>
      <c r="C33" s="35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358" t="s">
        <v>59</v>
      </c>
      <c r="R33" s="359"/>
      <c r="S33" s="359"/>
      <c r="T33" s="359"/>
      <c r="U33" s="359"/>
      <c r="V33" s="360"/>
      <c r="W33" s="358" t="s">
        <v>60</v>
      </c>
      <c r="X33" s="359"/>
      <c r="Y33" s="359"/>
      <c r="Z33" s="360"/>
      <c r="AA33" s="358" t="s">
        <v>61</v>
      </c>
      <c r="AB33" s="359"/>
      <c r="AC33" s="359"/>
      <c r="AD33" s="361"/>
      <c r="AG33" s="87"/>
      <c r="AH33" s="87"/>
      <c r="AI33" s="87"/>
      <c r="AJ33" s="87"/>
      <c r="AK33" s="87"/>
      <c r="AL33" s="87"/>
      <c r="AM33" s="87"/>
      <c r="AN33" s="87"/>
      <c r="AO33" s="87"/>
    </row>
    <row r="34" spans="1:41" ht="75" customHeight="1" x14ac:dyDescent="0.3">
      <c r="A34" s="392" t="str">
        <f>A30</f>
        <v>4 - Realizar el seguimiento de 2 Políticas Públicas lideradas por la Secretaría Distrital de la Mujer</v>
      </c>
      <c r="B34" s="395">
        <v>0.15</v>
      </c>
      <c r="C34" s="90" t="s">
        <v>62</v>
      </c>
      <c r="D34" s="89">
        <v>2</v>
      </c>
      <c r="E34" s="89">
        <v>2</v>
      </c>
      <c r="F34" s="89">
        <v>2</v>
      </c>
      <c r="G34" s="89">
        <v>2</v>
      </c>
      <c r="H34" s="89">
        <v>2</v>
      </c>
      <c r="I34" s="89">
        <v>2</v>
      </c>
      <c r="J34" s="89">
        <v>2</v>
      </c>
      <c r="K34" s="89">
        <v>2</v>
      </c>
      <c r="L34" s="89">
        <v>2</v>
      </c>
      <c r="M34" s="89">
        <v>2</v>
      </c>
      <c r="N34" s="89">
        <v>2</v>
      </c>
      <c r="O34" s="89">
        <v>2</v>
      </c>
      <c r="P34" s="189">
        <v>2</v>
      </c>
      <c r="Q34" s="495" t="s">
        <v>516</v>
      </c>
      <c r="R34" s="496"/>
      <c r="S34" s="496"/>
      <c r="T34" s="496"/>
      <c r="U34" s="496"/>
      <c r="V34" s="497"/>
      <c r="W34" s="501"/>
      <c r="X34" s="502"/>
      <c r="Y34" s="502"/>
      <c r="Z34" s="503"/>
      <c r="AA34" s="501" t="s">
        <v>95</v>
      </c>
      <c r="AB34" s="502"/>
      <c r="AC34" s="502"/>
      <c r="AD34" s="507"/>
      <c r="AE34" s="50">
        <f>LEN(Q34)</f>
        <v>1605</v>
      </c>
      <c r="AG34" s="87"/>
      <c r="AH34" s="87"/>
      <c r="AI34" s="87"/>
      <c r="AJ34" s="87"/>
      <c r="AK34" s="87"/>
      <c r="AL34" s="87"/>
      <c r="AM34" s="87"/>
      <c r="AN34" s="87"/>
      <c r="AO34" s="87"/>
    </row>
    <row r="35" spans="1:41" ht="93.75" customHeight="1" x14ac:dyDescent="0.3">
      <c r="A35" s="394"/>
      <c r="B35" s="397"/>
      <c r="C35" s="91" t="s">
        <v>65</v>
      </c>
      <c r="D35" s="89">
        <v>2</v>
      </c>
      <c r="E35" s="89">
        <v>2</v>
      </c>
      <c r="F35" s="89">
        <v>2</v>
      </c>
      <c r="G35" s="89">
        <v>2</v>
      </c>
      <c r="H35" s="89">
        <v>2</v>
      </c>
      <c r="I35" s="89">
        <v>2</v>
      </c>
      <c r="J35" s="89">
        <v>2</v>
      </c>
      <c r="K35" s="89">
        <v>2</v>
      </c>
      <c r="L35" s="89">
        <v>2</v>
      </c>
      <c r="M35" s="93"/>
      <c r="N35" s="93"/>
      <c r="O35" s="93"/>
      <c r="P35" s="189">
        <v>2</v>
      </c>
      <c r="Q35" s="498"/>
      <c r="R35" s="499"/>
      <c r="S35" s="499"/>
      <c r="T35" s="499"/>
      <c r="U35" s="499"/>
      <c r="V35" s="500"/>
      <c r="W35" s="504"/>
      <c r="X35" s="505"/>
      <c r="Y35" s="505"/>
      <c r="Z35" s="506"/>
      <c r="AA35" s="504"/>
      <c r="AB35" s="505"/>
      <c r="AC35" s="505"/>
      <c r="AD35" s="508"/>
      <c r="AE35" s="49"/>
      <c r="AG35" s="87"/>
      <c r="AH35" s="87"/>
      <c r="AI35" s="87"/>
      <c r="AJ35" s="87"/>
      <c r="AK35" s="87"/>
      <c r="AL35" s="87"/>
      <c r="AM35" s="87"/>
      <c r="AN35" s="87"/>
      <c r="AO35" s="87"/>
    </row>
    <row r="36" spans="1:41" ht="26.25" customHeight="1" x14ac:dyDescent="0.3">
      <c r="A36" s="296" t="s">
        <v>66</v>
      </c>
      <c r="B36" s="386" t="s">
        <v>67</v>
      </c>
      <c r="C36" s="388" t="s">
        <v>68</v>
      </c>
      <c r="D36" s="388"/>
      <c r="E36" s="388"/>
      <c r="F36" s="388"/>
      <c r="G36" s="388"/>
      <c r="H36" s="388"/>
      <c r="I36" s="388"/>
      <c r="J36" s="388"/>
      <c r="K36" s="388"/>
      <c r="L36" s="388"/>
      <c r="M36" s="388"/>
      <c r="N36" s="388"/>
      <c r="O36" s="388"/>
      <c r="P36" s="388"/>
      <c r="Q36" s="297" t="s">
        <v>96</v>
      </c>
      <c r="R36" s="389"/>
      <c r="S36" s="389"/>
      <c r="T36" s="389"/>
      <c r="U36" s="389"/>
      <c r="V36" s="389"/>
      <c r="W36" s="389"/>
      <c r="X36" s="389"/>
      <c r="Y36" s="389"/>
      <c r="Z36" s="389"/>
      <c r="AA36" s="389"/>
      <c r="AB36" s="389"/>
      <c r="AC36" s="389"/>
      <c r="AD36" s="390"/>
      <c r="AG36" s="87"/>
      <c r="AH36" s="87"/>
      <c r="AI36" s="87"/>
      <c r="AJ36" s="87"/>
      <c r="AK36" s="87"/>
      <c r="AL36" s="87"/>
      <c r="AM36" s="87"/>
      <c r="AN36" s="87"/>
      <c r="AO36" s="87"/>
    </row>
    <row r="37" spans="1:41" ht="26.25" customHeight="1" x14ac:dyDescent="0.3">
      <c r="A37" s="300"/>
      <c r="B37" s="38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01" t="s">
        <v>84</v>
      </c>
      <c r="R37" s="377"/>
      <c r="S37" s="377"/>
      <c r="T37" s="377"/>
      <c r="U37" s="377"/>
      <c r="V37" s="377"/>
      <c r="W37" s="377"/>
      <c r="X37" s="377"/>
      <c r="Y37" s="377"/>
      <c r="Z37" s="377"/>
      <c r="AA37" s="377"/>
      <c r="AB37" s="377"/>
      <c r="AC37" s="377"/>
      <c r="AD37" s="391"/>
      <c r="AG37" s="94"/>
      <c r="AH37" s="94"/>
      <c r="AI37" s="94"/>
      <c r="AJ37" s="94"/>
      <c r="AK37" s="94"/>
      <c r="AL37" s="94"/>
      <c r="AM37" s="94"/>
      <c r="AN37" s="94"/>
      <c r="AO37" s="94"/>
    </row>
    <row r="38" spans="1:41" ht="72.75" customHeight="1" x14ac:dyDescent="0.3">
      <c r="A38" s="454" t="s">
        <v>97</v>
      </c>
      <c r="B38" s="446">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87" t="s">
        <v>517</v>
      </c>
      <c r="R38" s="488"/>
      <c r="S38" s="488"/>
      <c r="T38" s="488"/>
      <c r="U38" s="488"/>
      <c r="V38" s="488"/>
      <c r="W38" s="488"/>
      <c r="X38" s="488"/>
      <c r="Y38" s="488"/>
      <c r="Z38" s="488"/>
      <c r="AA38" s="488"/>
      <c r="AB38" s="488"/>
      <c r="AC38" s="488"/>
      <c r="AD38" s="493"/>
      <c r="AE38" s="258">
        <f>LEN(Q38)</f>
        <v>1884</v>
      </c>
      <c r="AG38" s="98"/>
      <c r="AH38" s="98"/>
      <c r="AI38" s="98"/>
      <c r="AJ38" s="98"/>
      <c r="AK38" s="98"/>
      <c r="AL38" s="98"/>
      <c r="AM38" s="98"/>
      <c r="AN38" s="98"/>
      <c r="AO38" s="98"/>
    </row>
    <row r="39" spans="1:41" ht="63" customHeight="1" x14ac:dyDescent="0.3">
      <c r="A39" s="438"/>
      <c r="B39" s="439"/>
      <c r="C39" s="99" t="s">
        <v>65</v>
      </c>
      <c r="D39" s="100">
        <v>0.05</v>
      </c>
      <c r="E39" s="100">
        <v>0.08</v>
      </c>
      <c r="F39" s="100">
        <v>0.08</v>
      </c>
      <c r="G39" s="100">
        <v>0.09</v>
      </c>
      <c r="H39" s="100">
        <v>0.08</v>
      </c>
      <c r="I39" s="100">
        <v>0.08</v>
      </c>
      <c r="J39" s="100">
        <v>0.09</v>
      </c>
      <c r="K39" s="100">
        <v>0.09</v>
      </c>
      <c r="L39" s="100">
        <v>0.09</v>
      </c>
      <c r="M39" s="100"/>
      <c r="N39" s="100"/>
      <c r="O39" s="100"/>
      <c r="P39" s="101">
        <f t="shared" si="0"/>
        <v>0.73</v>
      </c>
      <c r="Q39" s="490"/>
      <c r="R39" s="491"/>
      <c r="S39" s="491"/>
      <c r="T39" s="491"/>
      <c r="U39" s="491"/>
      <c r="V39" s="491"/>
      <c r="W39" s="491"/>
      <c r="X39" s="491"/>
      <c r="Y39" s="491"/>
      <c r="Z39" s="491"/>
      <c r="AA39" s="491"/>
      <c r="AB39" s="491"/>
      <c r="AC39" s="491"/>
      <c r="AD39" s="494"/>
      <c r="AE39" s="97"/>
    </row>
    <row r="40" spans="1:41" ht="51" customHeight="1" x14ac:dyDescent="0.3">
      <c r="A40" s="438" t="s">
        <v>98</v>
      </c>
      <c r="B40" s="430">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80" t="s">
        <v>518</v>
      </c>
      <c r="R40" s="481"/>
      <c r="S40" s="481"/>
      <c r="T40" s="481"/>
      <c r="U40" s="481"/>
      <c r="V40" s="481"/>
      <c r="W40" s="481"/>
      <c r="X40" s="481"/>
      <c r="Y40" s="481"/>
      <c r="Z40" s="481"/>
      <c r="AA40" s="481"/>
      <c r="AB40" s="481"/>
      <c r="AC40" s="481"/>
      <c r="AD40" s="482"/>
      <c r="AE40" s="258">
        <f>LEN(Q40)</f>
        <v>879</v>
      </c>
    </row>
    <row r="41" spans="1:41" ht="38.1" customHeight="1" x14ac:dyDescent="0.3">
      <c r="A41" s="438"/>
      <c r="B41" s="439"/>
      <c r="C41" s="99" t="s">
        <v>65</v>
      </c>
      <c r="D41" s="100">
        <v>0.05</v>
      </c>
      <c r="E41" s="100">
        <v>0.08</v>
      </c>
      <c r="F41" s="100">
        <v>0.08</v>
      </c>
      <c r="G41" s="100">
        <v>0.09</v>
      </c>
      <c r="H41" s="100">
        <v>0.08</v>
      </c>
      <c r="I41" s="100">
        <v>0.08</v>
      </c>
      <c r="J41" s="100">
        <v>0.09</v>
      </c>
      <c r="K41" s="100">
        <v>0.09</v>
      </c>
      <c r="L41" s="104">
        <v>0.09</v>
      </c>
      <c r="M41" s="104"/>
      <c r="N41" s="104"/>
      <c r="O41" s="104"/>
      <c r="P41" s="101">
        <f t="shared" si="0"/>
        <v>0.73</v>
      </c>
      <c r="Q41" s="483"/>
      <c r="R41" s="484"/>
      <c r="S41" s="484"/>
      <c r="T41" s="484"/>
      <c r="U41" s="484"/>
      <c r="V41" s="484"/>
      <c r="W41" s="484"/>
      <c r="X41" s="484"/>
      <c r="Y41" s="484"/>
      <c r="Z41" s="484"/>
      <c r="AA41" s="484"/>
      <c r="AB41" s="484"/>
      <c r="AC41" s="484"/>
      <c r="AD41" s="485"/>
      <c r="AE41" s="97"/>
    </row>
    <row r="42" spans="1:41" ht="32.1" customHeight="1" x14ac:dyDescent="0.3">
      <c r="A42" s="486" t="s">
        <v>99</v>
      </c>
      <c r="B42" s="430">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87" t="s">
        <v>519</v>
      </c>
      <c r="R42" s="488"/>
      <c r="S42" s="488"/>
      <c r="T42" s="488"/>
      <c r="U42" s="488"/>
      <c r="V42" s="488"/>
      <c r="W42" s="488"/>
      <c r="X42" s="488"/>
      <c r="Y42" s="488"/>
      <c r="Z42" s="488"/>
      <c r="AA42" s="488"/>
      <c r="AB42" s="488"/>
      <c r="AC42" s="488"/>
      <c r="AD42" s="489"/>
      <c r="AE42" s="258">
        <f>LEN(Q42)</f>
        <v>627</v>
      </c>
    </row>
    <row r="43" spans="1:41" ht="32.1" customHeight="1" x14ac:dyDescent="0.3">
      <c r="A43" s="454"/>
      <c r="B43" s="439"/>
      <c r="C43" s="99" t="s">
        <v>65</v>
      </c>
      <c r="D43" s="100">
        <v>0</v>
      </c>
      <c r="E43" s="100">
        <v>0</v>
      </c>
      <c r="F43" s="100">
        <v>0</v>
      </c>
      <c r="G43" s="100">
        <v>0.1</v>
      </c>
      <c r="H43" s="100">
        <v>0</v>
      </c>
      <c r="I43" s="100">
        <v>0.25</v>
      </c>
      <c r="J43" s="100">
        <v>0.05</v>
      </c>
      <c r="K43" s="100">
        <v>0.1</v>
      </c>
      <c r="L43" s="104">
        <v>0.09</v>
      </c>
      <c r="M43" s="104"/>
      <c r="N43" s="104"/>
      <c r="O43" s="104"/>
      <c r="P43" s="101">
        <f t="shared" si="0"/>
        <v>0.59</v>
      </c>
      <c r="Q43" s="490"/>
      <c r="R43" s="491"/>
      <c r="S43" s="491"/>
      <c r="T43" s="491"/>
      <c r="U43" s="491"/>
      <c r="V43" s="491"/>
      <c r="W43" s="491"/>
      <c r="X43" s="491"/>
      <c r="Y43" s="491"/>
      <c r="Z43" s="491"/>
      <c r="AA43" s="491"/>
      <c r="AB43" s="491"/>
      <c r="AC43" s="491"/>
      <c r="AD43" s="492"/>
      <c r="AE43" s="97"/>
    </row>
    <row r="44" spans="1:41" x14ac:dyDescent="0.3">
      <c r="A44" s="50" t="s">
        <v>92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Q13" zoomScale="90" zoomScaleNormal="90" workbookViewId="0">
      <selection activeCell="Q44" sqref="Q44:AD45"/>
    </sheetView>
  </sheetViews>
  <sheetFormatPr baseColWidth="10" defaultColWidth="10.6640625" defaultRowHeight="14.4" x14ac:dyDescent="0.3"/>
  <cols>
    <col min="1" max="1" width="44.88671875" style="50" customWidth="1"/>
    <col min="2" max="2" width="15.44140625" style="50" customWidth="1"/>
    <col min="3" max="3" width="16" style="50" customWidth="1"/>
    <col min="4" max="13" width="15.44140625" style="50" customWidth="1"/>
    <col min="14" max="24" width="16.109375" style="50" customWidth="1"/>
    <col min="25" max="28" width="13.6640625" style="50" customWidth="1"/>
    <col min="29" max="29" width="14.88671875" style="50" bestFit="1" customWidth="1"/>
    <col min="30" max="30" width="13.6640625" style="50" customWidth="1"/>
    <col min="31" max="31" width="44.44140625" style="50"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11"/>
      <c r="B1" s="314" t="s">
        <v>0</v>
      </c>
      <c r="C1" s="315"/>
      <c r="D1" s="315"/>
      <c r="E1" s="315"/>
      <c r="F1" s="315"/>
      <c r="G1" s="315"/>
      <c r="H1" s="315"/>
      <c r="I1" s="315"/>
      <c r="J1" s="315"/>
      <c r="K1" s="315"/>
      <c r="L1" s="315"/>
      <c r="M1" s="315"/>
      <c r="N1" s="315"/>
      <c r="O1" s="315"/>
      <c r="P1" s="315"/>
      <c r="Q1" s="315"/>
      <c r="R1" s="315"/>
      <c r="S1" s="315"/>
      <c r="T1" s="315"/>
      <c r="U1" s="315"/>
      <c r="V1" s="315"/>
      <c r="W1" s="315"/>
      <c r="X1" s="315"/>
      <c r="Y1" s="315"/>
      <c r="Z1" s="315"/>
      <c r="AA1" s="316"/>
      <c r="AB1" s="317" t="s">
        <v>1</v>
      </c>
      <c r="AC1" s="318"/>
      <c r="AD1" s="319"/>
    </row>
    <row r="2" spans="1:30" ht="30.75" customHeight="1" x14ac:dyDescent="0.3">
      <c r="A2" s="312"/>
      <c r="B2" s="320" t="s">
        <v>2</v>
      </c>
      <c r="C2" s="321"/>
      <c r="D2" s="321"/>
      <c r="E2" s="321"/>
      <c r="F2" s="321"/>
      <c r="G2" s="321"/>
      <c r="H2" s="321"/>
      <c r="I2" s="321"/>
      <c r="J2" s="321"/>
      <c r="K2" s="321"/>
      <c r="L2" s="321"/>
      <c r="M2" s="321"/>
      <c r="N2" s="321"/>
      <c r="O2" s="321"/>
      <c r="P2" s="321"/>
      <c r="Q2" s="321"/>
      <c r="R2" s="321"/>
      <c r="S2" s="321"/>
      <c r="T2" s="321"/>
      <c r="U2" s="321"/>
      <c r="V2" s="321"/>
      <c r="W2" s="321"/>
      <c r="X2" s="321"/>
      <c r="Y2" s="321"/>
      <c r="Z2" s="321"/>
      <c r="AA2" s="322"/>
      <c r="AB2" s="323" t="s">
        <v>3</v>
      </c>
      <c r="AC2" s="324"/>
      <c r="AD2" s="325"/>
    </row>
    <row r="3" spans="1:30" ht="24" customHeight="1" x14ac:dyDescent="0.3">
      <c r="A3" s="312"/>
      <c r="B3" s="264" t="s">
        <v>4</v>
      </c>
      <c r="C3" s="265"/>
      <c r="D3" s="265"/>
      <c r="E3" s="265"/>
      <c r="F3" s="265"/>
      <c r="G3" s="265"/>
      <c r="H3" s="265"/>
      <c r="I3" s="265"/>
      <c r="J3" s="265"/>
      <c r="K3" s="265"/>
      <c r="L3" s="265"/>
      <c r="M3" s="265"/>
      <c r="N3" s="265"/>
      <c r="O3" s="265"/>
      <c r="P3" s="265"/>
      <c r="Q3" s="265"/>
      <c r="R3" s="265"/>
      <c r="S3" s="265"/>
      <c r="T3" s="265"/>
      <c r="U3" s="265"/>
      <c r="V3" s="265"/>
      <c r="W3" s="265"/>
      <c r="X3" s="265"/>
      <c r="Y3" s="265"/>
      <c r="Z3" s="265"/>
      <c r="AA3" s="266"/>
      <c r="AB3" s="323" t="s">
        <v>5</v>
      </c>
      <c r="AC3" s="324"/>
      <c r="AD3" s="325"/>
    </row>
    <row r="4" spans="1:30" ht="21.9" customHeight="1" thickBot="1" x14ac:dyDescent="0.35">
      <c r="A4" s="313"/>
      <c r="B4" s="267"/>
      <c r="C4" s="268"/>
      <c r="D4" s="268"/>
      <c r="E4" s="268"/>
      <c r="F4" s="268"/>
      <c r="G4" s="268"/>
      <c r="H4" s="268"/>
      <c r="I4" s="268"/>
      <c r="J4" s="268"/>
      <c r="K4" s="268"/>
      <c r="L4" s="268"/>
      <c r="M4" s="268"/>
      <c r="N4" s="268"/>
      <c r="O4" s="268"/>
      <c r="P4" s="268"/>
      <c r="Q4" s="268"/>
      <c r="R4" s="268"/>
      <c r="S4" s="268"/>
      <c r="T4" s="268"/>
      <c r="U4" s="268"/>
      <c r="V4" s="268"/>
      <c r="W4" s="268"/>
      <c r="X4" s="268"/>
      <c r="Y4" s="268"/>
      <c r="Z4" s="268"/>
      <c r="AA4" s="269"/>
      <c r="AB4" s="326" t="s">
        <v>6</v>
      </c>
      <c r="AC4" s="327"/>
      <c r="AD4" s="328"/>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73" t="s">
        <v>7</v>
      </c>
      <c r="B7" s="274"/>
      <c r="C7" s="329" t="s">
        <v>8</v>
      </c>
      <c r="D7" s="273" t="s">
        <v>9</v>
      </c>
      <c r="E7" s="332"/>
      <c r="F7" s="332"/>
      <c r="G7" s="332"/>
      <c r="H7" s="274"/>
      <c r="I7" s="335">
        <v>44837</v>
      </c>
      <c r="J7" s="336"/>
      <c r="K7" s="273" t="s">
        <v>10</v>
      </c>
      <c r="L7" s="274"/>
      <c r="M7" s="351" t="s">
        <v>11</v>
      </c>
      <c r="N7" s="352"/>
      <c r="O7" s="341"/>
      <c r="P7" s="342"/>
      <c r="Q7" s="54"/>
      <c r="R7" s="54"/>
      <c r="S7" s="54"/>
      <c r="T7" s="54"/>
      <c r="U7" s="54"/>
      <c r="V7" s="54"/>
      <c r="W7" s="54"/>
      <c r="X7" s="54"/>
      <c r="Y7" s="54"/>
      <c r="Z7" s="55"/>
      <c r="AA7" s="54"/>
      <c r="AB7" s="54"/>
      <c r="AC7" s="60"/>
      <c r="AD7" s="61"/>
    </row>
    <row r="8" spans="1:30" x14ac:dyDescent="0.3">
      <c r="A8" s="275"/>
      <c r="B8" s="276"/>
      <c r="C8" s="330"/>
      <c r="D8" s="275"/>
      <c r="E8" s="333"/>
      <c r="F8" s="333"/>
      <c r="G8" s="333"/>
      <c r="H8" s="276"/>
      <c r="I8" s="337"/>
      <c r="J8" s="338"/>
      <c r="K8" s="275"/>
      <c r="L8" s="276"/>
      <c r="M8" s="343" t="s">
        <v>12</v>
      </c>
      <c r="N8" s="344"/>
      <c r="O8" s="345"/>
      <c r="P8" s="346"/>
      <c r="Q8" s="54"/>
      <c r="R8" s="54"/>
      <c r="S8" s="54"/>
      <c r="T8" s="54"/>
      <c r="U8" s="54"/>
      <c r="V8" s="54"/>
      <c r="W8" s="54"/>
      <c r="X8" s="54"/>
      <c r="Y8" s="54"/>
      <c r="Z8" s="55"/>
      <c r="AA8" s="54"/>
      <c r="AB8" s="54"/>
      <c r="AC8" s="60"/>
      <c r="AD8" s="61"/>
    </row>
    <row r="9" spans="1:30" ht="15.75" customHeight="1" x14ac:dyDescent="0.3">
      <c r="A9" s="277"/>
      <c r="B9" s="278"/>
      <c r="C9" s="331"/>
      <c r="D9" s="277"/>
      <c r="E9" s="334"/>
      <c r="F9" s="334"/>
      <c r="G9" s="334"/>
      <c r="H9" s="278"/>
      <c r="I9" s="339"/>
      <c r="J9" s="340"/>
      <c r="K9" s="277"/>
      <c r="L9" s="278"/>
      <c r="M9" s="347" t="s">
        <v>13</v>
      </c>
      <c r="N9" s="348"/>
      <c r="O9" s="349" t="s">
        <v>14</v>
      </c>
      <c r="P9" s="350"/>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73" t="s">
        <v>15</v>
      </c>
      <c r="B11" s="274"/>
      <c r="C11" s="261" t="s">
        <v>16</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3"/>
    </row>
    <row r="12" spans="1:30" ht="15" customHeight="1" x14ac:dyDescent="0.3">
      <c r="A12" s="275"/>
      <c r="B12" s="276"/>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6"/>
    </row>
    <row r="13" spans="1:30" ht="15" customHeight="1" thickBot="1" x14ac:dyDescent="0.35">
      <c r="A13" s="277"/>
      <c r="B13" s="278"/>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02" t="s">
        <v>17</v>
      </c>
      <c r="B15" s="303"/>
      <c r="C15" s="304" t="s">
        <v>18</v>
      </c>
      <c r="D15" s="305"/>
      <c r="E15" s="305"/>
      <c r="F15" s="305"/>
      <c r="G15" s="305"/>
      <c r="H15" s="305"/>
      <c r="I15" s="305"/>
      <c r="J15" s="305"/>
      <c r="K15" s="306"/>
      <c r="L15" s="270" t="s">
        <v>19</v>
      </c>
      <c r="M15" s="271"/>
      <c r="N15" s="271"/>
      <c r="O15" s="271"/>
      <c r="P15" s="271"/>
      <c r="Q15" s="272"/>
      <c r="R15" s="362" t="s">
        <v>20</v>
      </c>
      <c r="S15" s="363"/>
      <c r="T15" s="363"/>
      <c r="U15" s="363"/>
      <c r="V15" s="363"/>
      <c r="W15" s="363"/>
      <c r="X15" s="364"/>
      <c r="Y15" s="270" t="s">
        <v>21</v>
      </c>
      <c r="Z15" s="272"/>
      <c r="AA15" s="304" t="s">
        <v>22</v>
      </c>
      <c r="AB15" s="305"/>
      <c r="AC15" s="305"/>
      <c r="AD15" s="306"/>
    </row>
    <row r="16" spans="1:30" ht="9" customHeight="1" thickBot="1" x14ac:dyDescent="0.35">
      <c r="A16" s="59"/>
      <c r="B16" s="54"/>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73"/>
      <c r="AD16" s="74"/>
    </row>
    <row r="17" spans="1:41" s="76" customFormat="1" ht="37.5" customHeight="1" thickBot="1" x14ac:dyDescent="0.35">
      <c r="A17" s="302" t="s">
        <v>23</v>
      </c>
      <c r="B17" s="303"/>
      <c r="C17" s="308" t="s">
        <v>100</v>
      </c>
      <c r="D17" s="309"/>
      <c r="E17" s="309"/>
      <c r="F17" s="309"/>
      <c r="G17" s="309"/>
      <c r="H17" s="309"/>
      <c r="I17" s="309"/>
      <c r="J17" s="309"/>
      <c r="K17" s="309"/>
      <c r="L17" s="309"/>
      <c r="M17" s="309"/>
      <c r="N17" s="309"/>
      <c r="O17" s="309"/>
      <c r="P17" s="309"/>
      <c r="Q17" s="310"/>
      <c r="R17" s="270" t="s">
        <v>25</v>
      </c>
      <c r="S17" s="271"/>
      <c r="T17" s="271"/>
      <c r="U17" s="271"/>
      <c r="V17" s="272"/>
      <c r="W17" s="548">
        <v>1</v>
      </c>
      <c r="X17" s="549"/>
      <c r="Y17" s="271" t="s">
        <v>26</v>
      </c>
      <c r="Z17" s="271"/>
      <c r="AA17" s="271"/>
      <c r="AB17" s="272"/>
      <c r="AC17" s="298">
        <v>0.2</v>
      </c>
      <c r="AD17" s="29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0" t="s">
        <v>27</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2"/>
      <c r="AE19" s="83"/>
      <c r="AF19" s="83"/>
    </row>
    <row r="20" spans="1:41" ht="32.25" customHeight="1" thickBot="1" x14ac:dyDescent="0.35">
      <c r="A20" s="82"/>
      <c r="B20" s="60"/>
      <c r="C20" s="293" t="s">
        <v>28</v>
      </c>
      <c r="D20" s="294"/>
      <c r="E20" s="294"/>
      <c r="F20" s="294"/>
      <c r="G20" s="294"/>
      <c r="H20" s="294"/>
      <c r="I20" s="294"/>
      <c r="J20" s="294"/>
      <c r="K20" s="294"/>
      <c r="L20" s="294"/>
      <c r="M20" s="294"/>
      <c r="N20" s="294"/>
      <c r="O20" s="294"/>
      <c r="P20" s="295"/>
      <c r="Q20" s="290" t="s">
        <v>29</v>
      </c>
      <c r="R20" s="291"/>
      <c r="S20" s="291"/>
      <c r="T20" s="291"/>
      <c r="U20" s="291"/>
      <c r="V20" s="291"/>
      <c r="W20" s="291"/>
      <c r="X20" s="291"/>
      <c r="Y20" s="291"/>
      <c r="Z20" s="291"/>
      <c r="AA20" s="291"/>
      <c r="AB20" s="291"/>
      <c r="AC20" s="291"/>
      <c r="AD20" s="292"/>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8</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8</v>
      </c>
      <c r="Z21" s="154" t="s">
        <v>38</v>
      </c>
      <c r="AA21" s="154" t="s">
        <v>39</v>
      </c>
      <c r="AB21" s="154" t="s">
        <v>40</v>
      </c>
      <c r="AC21" s="154" t="s">
        <v>41</v>
      </c>
      <c r="AD21" s="155" t="s">
        <v>42</v>
      </c>
      <c r="AE21" s="3"/>
      <c r="AF21" s="3"/>
    </row>
    <row r="22" spans="1:41" ht="32.25" customHeight="1" x14ac:dyDescent="0.3">
      <c r="A22" s="296" t="s">
        <v>43</v>
      </c>
      <c r="B22" s="297"/>
      <c r="C22" s="175"/>
      <c r="D22" s="173"/>
      <c r="E22" s="173"/>
      <c r="F22" s="173"/>
      <c r="G22" s="173"/>
      <c r="H22" s="173"/>
      <c r="I22" s="173"/>
      <c r="J22" s="173"/>
      <c r="K22" s="173"/>
      <c r="L22" s="173"/>
      <c r="M22" s="173"/>
      <c r="N22" s="173"/>
      <c r="O22" s="173">
        <f>SUM(C22:N22)</f>
        <v>0</v>
      </c>
      <c r="P22" s="176"/>
      <c r="Q22" s="213">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
      <c r="A23" s="300" t="s">
        <v>44</v>
      </c>
      <c r="B23" s="301"/>
      <c r="C23" s="170"/>
      <c r="D23" s="169"/>
      <c r="E23" s="169"/>
      <c r="F23" s="169"/>
      <c r="G23" s="169"/>
      <c r="H23" s="169"/>
      <c r="I23" s="169"/>
      <c r="J23" s="169"/>
      <c r="K23" s="169"/>
      <c r="L23" s="169"/>
      <c r="M23" s="169"/>
      <c r="N23" s="169"/>
      <c r="O23" s="169">
        <f>SUM(C23:N23)</f>
        <v>0</v>
      </c>
      <c r="P23" s="188" t="str">
        <f>IFERROR(O23/(SUMIF(C23:N23,"&gt;0",C22:N22))," ")</f>
        <v xml:space="preserve"> </v>
      </c>
      <c r="Q23" s="213">
        <v>613351250</v>
      </c>
      <c r="R23" s="215"/>
      <c r="S23" s="169">
        <v>-4967833</v>
      </c>
      <c r="T23" s="215"/>
      <c r="U23" s="215"/>
      <c r="V23" s="169">
        <v>5000000</v>
      </c>
      <c r="W23" s="215"/>
      <c r="X23" s="215"/>
      <c r="Y23" s="215"/>
      <c r="Z23" s="215"/>
      <c r="AA23" s="215"/>
      <c r="AB23" s="215"/>
      <c r="AC23" s="169">
        <f>SUM(Q23:AB23)</f>
        <v>613383417</v>
      </c>
      <c r="AD23" s="178" t="str">
        <f>IFERROR(AC22/(SUMIF(Q22:AB22,"&gt;0",#REF!))," ")</f>
        <v xml:space="preserve"> </v>
      </c>
      <c r="AE23" s="3"/>
      <c r="AF23" s="3"/>
    </row>
    <row r="24" spans="1:41" ht="32.25" customHeight="1" x14ac:dyDescent="0.3">
      <c r="A24" s="300" t="s">
        <v>45</v>
      </c>
      <c r="B24" s="301"/>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35">
      <c r="A25" s="371" t="s">
        <v>46</v>
      </c>
      <c r="B25" s="372"/>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v>53232500</v>
      </c>
      <c r="W25" s="172">
        <v>53232500</v>
      </c>
      <c r="X25" s="172">
        <v>53232500</v>
      </c>
      <c r="Y25" s="172">
        <v>53232500</v>
      </c>
      <c r="Z25" s="172"/>
      <c r="AA25" s="172"/>
      <c r="AB25" s="172"/>
      <c r="AC25" s="172">
        <f>SUM(Q25:AB25)</f>
        <v>395453418</v>
      </c>
      <c r="AD25" s="179">
        <f>IFERROR(AC25/(SUMIF(Q25:AB25,"&gt;0",Q24:AB24))," ")</f>
        <v>0.98146577774192845</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3">
      <c r="A28" s="373" t="s">
        <v>48</v>
      </c>
      <c r="B28" s="375" t="s">
        <v>49</v>
      </c>
      <c r="C28" s="376"/>
      <c r="D28" s="301" t="s">
        <v>50</v>
      </c>
      <c r="E28" s="377"/>
      <c r="F28" s="377"/>
      <c r="G28" s="377"/>
      <c r="H28" s="377"/>
      <c r="I28" s="377"/>
      <c r="J28" s="377"/>
      <c r="K28" s="377"/>
      <c r="L28" s="377"/>
      <c r="M28" s="377"/>
      <c r="N28" s="377"/>
      <c r="O28" s="378"/>
      <c r="P28" s="353" t="s">
        <v>41</v>
      </c>
      <c r="Q28" s="353" t="s">
        <v>51</v>
      </c>
      <c r="R28" s="353"/>
      <c r="S28" s="353"/>
      <c r="T28" s="353"/>
      <c r="U28" s="353"/>
      <c r="V28" s="353"/>
      <c r="W28" s="353"/>
      <c r="X28" s="353"/>
      <c r="Y28" s="353"/>
      <c r="Z28" s="353"/>
      <c r="AA28" s="353"/>
      <c r="AB28" s="353"/>
      <c r="AC28" s="353"/>
      <c r="AD28" s="355"/>
    </row>
    <row r="29" spans="1:41" ht="27" customHeight="1" x14ac:dyDescent="0.3">
      <c r="A29" s="374"/>
      <c r="B29" s="358"/>
      <c r="C29" s="360"/>
      <c r="D29" s="88" t="s">
        <v>30</v>
      </c>
      <c r="E29" s="88" t="s">
        <v>31</v>
      </c>
      <c r="F29" s="88" t="s">
        <v>32</v>
      </c>
      <c r="G29" s="88" t="s">
        <v>33</v>
      </c>
      <c r="H29" s="88" t="s">
        <v>34</v>
      </c>
      <c r="I29" s="88" t="s">
        <v>35</v>
      </c>
      <c r="J29" s="88" t="s">
        <v>36</v>
      </c>
      <c r="K29" s="88" t="s">
        <v>37</v>
      </c>
      <c r="L29" s="88" t="s">
        <v>8</v>
      </c>
      <c r="M29" s="88" t="s">
        <v>38</v>
      </c>
      <c r="N29" s="88" t="s">
        <v>39</v>
      </c>
      <c r="O29" s="88" t="s">
        <v>40</v>
      </c>
      <c r="P29" s="378"/>
      <c r="Q29" s="353"/>
      <c r="R29" s="353"/>
      <c r="S29" s="353"/>
      <c r="T29" s="353"/>
      <c r="U29" s="353"/>
      <c r="V29" s="353"/>
      <c r="W29" s="353"/>
      <c r="X29" s="353"/>
      <c r="Y29" s="353"/>
      <c r="Z29" s="353"/>
      <c r="AA29" s="353"/>
      <c r="AB29" s="353"/>
      <c r="AC29" s="353"/>
      <c r="AD29" s="355"/>
    </row>
    <row r="30" spans="1:41" ht="62.25" customHeight="1" thickBot="1" x14ac:dyDescent="0.35">
      <c r="A30" s="190" t="str">
        <f>C17</f>
        <v>5 - Acompañar el 100% la incorporación del enfoque de género y  la implementación de siete derechos de la PPMyEG</v>
      </c>
      <c r="B30" s="379" t="s">
        <v>52</v>
      </c>
      <c r="C30" s="3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81" t="s">
        <v>53</v>
      </c>
      <c r="R30" s="381"/>
      <c r="S30" s="381"/>
      <c r="T30" s="381"/>
      <c r="U30" s="381"/>
      <c r="V30" s="381"/>
      <c r="W30" s="381"/>
      <c r="X30" s="381"/>
      <c r="Y30" s="381"/>
      <c r="Z30" s="381"/>
      <c r="AA30" s="381"/>
      <c r="AB30" s="381"/>
      <c r="AC30" s="381"/>
      <c r="AD30" s="382"/>
    </row>
    <row r="31" spans="1:41" ht="45" customHeight="1" x14ac:dyDescent="0.3">
      <c r="A31" s="383" t="s">
        <v>54</v>
      </c>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5"/>
    </row>
    <row r="32" spans="1:41" ht="23.25" customHeight="1" x14ac:dyDescent="0.3">
      <c r="A32" s="300" t="s">
        <v>55</v>
      </c>
      <c r="B32" s="353" t="s">
        <v>56</v>
      </c>
      <c r="C32" s="353" t="s">
        <v>49</v>
      </c>
      <c r="D32" s="353" t="s">
        <v>57</v>
      </c>
      <c r="E32" s="353"/>
      <c r="F32" s="353"/>
      <c r="G32" s="353"/>
      <c r="H32" s="353"/>
      <c r="I32" s="353"/>
      <c r="J32" s="353"/>
      <c r="K32" s="353"/>
      <c r="L32" s="353"/>
      <c r="M32" s="353"/>
      <c r="N32" s="353"/>
      <c r="O32" s="353"/>
      <c r="P32" s="353"/>
      <c r="Q32" s="353" t="s">
        <v>58</v>
      </c>
      <c r="R32" s="353"/>
      <c r="S32" s="353"/>
      <c r="T32" s="353"/>
      <c r="U32" s="353"/>
      <c r="V32" s="353"/>
      <c r="W32" s="353"/>
      <c r="X32" s="353"/>
      <c r="Y32" s="353"/>
      <c r="Z32" s="353"/>
      <c r="AA32" s="353"/>
      <c r="AB32" s="353"/>
      <c r="AC32" s="353"/>
      <c r="AD32" s="355"/>
      <c r="AG32" s="87"/>
      <c r="AH32" s="87"/>
      <c r="AI32" s="87"/>
      <c r="AJ32" s="87"/>
      <c r="AK32" s="87"/>
      <c r="AL32" s="87"/>
      <c r="AM32" s="87"/>
      <c r="AN32" s="87"/>
      <c r="AO32" s="87"/>
    </row>
    <row r="33" spans="1:41" ht="23.25" customHeight="1" x14ac:dyDescent="0.3">
      <c r="A33" s="300"/>
      <c r="B33" s="353"/>
      <c r="C33" s="35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358" t="s">
        <v>59</v>
      </c>
      <c r="R33" s="359"/>
      <c r="S33" s="359"/>
      <c r="T33" s="359"/>
      <c r="U33" s="359"/>
      <c r="V33" s="360"/>
      <c r="W33" s="358" t="s">
        <v>60</v>
      </c>
      <c r="X33" s="359"/>
      <c r="Y33" s="359"/>
      <c r="Z33" s="360"/>
      <c r="AA33" s="358" t="s">
        <v>61</v>
      </c>
      <c r="AB33" s="359"/>
      <c r="AC33" s="359"/>
      <c r="AD33" s="361"/>
      <c r="AG33" s="87"/>
      <c r="AH33" s="87"/>
      <c r="AI33" s="87"/>
      <c r="AJ33" s="87"/>
      <c r="AK33" s="87"/>
      <c r="AL33" s="87"/>
      <c r="AM33" s="87"/>
      <c r="AN33" s="87"/>
      <c r="AO33" s="87"/>
    </row>
    <row r="34" spans="1:41" ht="113.4" customHeight="1" x14ac:dyDescent="0.3">
      <c r="A34" s="392" t="str">
        <f>A30</f>
        <v>5 - Acompañar el 100% la incorporación del enfoque de género y  la implementación de siete derechos de la PPMyEG</v>
      </c>
      <c r="B34" s="395">
        <v>0.2</v>
      </c>
      <c r="C34" s="90" t="s">
        <v>62</v>
      </c>
      <c r="D34" s="156">
        <v>1</v>
      </c>
      <c r="E34" s="156">
        <v>1</v>
      </c>
      <c r="F34" s="156">
        <v>1</v>
      </c>
      <c r="G34" s="156">
        <v>1</v>
      </c>
      <c r="H34" s="156">
        <v>1</v>
      </c>
      <c r="I34" s="156">
        <v>1</v>
      </c>
      <c r="J34" s="156">
        <v>1</v>
      </c>
      <c r="K34" s="156">
        <v>1</v>
      </c>
      <c r="L34" s="156">
        <v>1</v>
      </c>
      <c r="M34" s="156">
        <v>1</v>
      </c>
      <c r="N34" s="156">
        <v>1</v>
      </c>
      <c r="O34" s="156">
        <v>1</v>
      </c>
      <c r="P34" s="156">
        <v>1</v>
      </c>
      <c r="Q34" s="522" t="s">
        <v>520</v>
      </c>
      <c r="R34" s="523"/>
      <c r="S34" s="523"/>
      <c r="T34" s="523"/>
      <c r="U34" s="523"/>
      <c r="V34" s="532"/>
      <c r="W34" s="536" t="s">
        <v>101</v>
      </c>
      <c r="X34" s="537"/>
      <c r="Y34" s="537"/>
      <c r="Z34" s="538"/>
      <c r="AA34" s="542" t="s">
        <v>102</v>
      </c>
      <c r="AB34" s="543"/>
      <c r="AC34" s="543"/>
      <c r="AD34" s="544"/>
      <c r="AE34" s="50">
        <f>LEN(Q34)</f>
        <v>1703</v>
      </c>
      <c r="AG34" s="87"/>
      <c r="AH34" s="87"/>
      <c r="AI34" s="87"/>
      <c r="AJ34" s="87"/>
      <c r="AK34" s="87"/>
      <c r="AL34" s="87"/>
      <c r="AM34" s="87"/>
      <c r="AN34" s="87"/>
      <c r="AO34" s="87"/>
    </row>
    <row r="35" spans="1:41" ht="139.5" customHeight="1" thickBot="1" x14ac:dyDescent="0.35">
      <c r="A35" s="394"/>
      <c r="B35" s="397"/>
      <c r="C35" s="91" t="s">
        <v>65</v>
      </c>
      <c r="D35" s="229">
        <v>1</v>
      </c>
      <c r="E35" s="235">
        <v>1</v>
      </c>
      <c r="F35" s="235">
        <v>1</v>
      </c>
      <c r="G35" s="235">
        <v>1</v>
      </c>
      <c r="H35" s="235">
        <v>1</v>
      </c>
      <c r="I35" s="235">
        <v>1</v>
      </c>
      <c r="J35" s="235">
        <v>1</v>
      </c>
      <c r="K35" s="235">
        <v>1</v>
      </c>
      <c r="L35" s="235">
        <v>1</v>
      </c>
      <c r="M35" s="93"/>
      <c r="N35" s="93"/>
      <c r="O35" s="93"/>
      <c r="P35" s="157">
        <v>1</v>
      </c>
      <c r="Q35" s="533"/>
      <c r="R35" s="534"/>
      <c r="S35" s="534"/>
      <c r="T35" s="534"/>
      <c r="U35" s="534"/>
      <c r="V35" s="535"/>
      <c r="W35" s="539"/>
      <c r="X35" s="540"/>
      <c r="Y35" s="540"/>
      <c r="Z35" s="541"/>
      <c r="AA35" s="545"/>
      <c r="AB35" s="546"/>
      <c r="AC35" s="546"/>
      <c r="AD35" s="547"/>
      <c r="AE35" s="49"/>
      <c r="AG35" s="87"/>
      <c r="AH35" s="87"/>
      <c r="AI35" s="87"/>
      <c r="AJ35" s="87"/>
      <c r="AK35" s="87"/>
      <c r="AL35" s="87"/>
      <c r="AM35" s="87"/>
      <c r="AN35" s="87"/>
      <c r="AO35" s="87"/>
    </row>
    <row r="36" spans="1:41" ht="26.25" hidden="1" customHeight="1" x14ac:dyDescent="0.3">
      <c r="A36" s="296" t="s">
        <v>66</v>
      </c>
      <c r="B36" s="386" t="s">
        <v>67</v>
      </c>
      <c r="C36" s="388" t="s">
        <v>68</v>
      </c>
      <c r="D36" s="388"/>
      <c r="E36" s="388"/>
      <c r="F36" s="388"/>
      <c r="G36" s="388"/>
      <c r="H36" s="388"/>
      <c r="I36" s="388"/>
      <c r="J36" s="388"/>
      <c r="K36" s="388"/>
      <c r="L36" s="388"/>
      <c r="M36" s="388"/>
      <c r="N36" s="388"/>
      <c r="O36" s="388"/>
      <c r="P36" s="388"/>
      <c r="Q36" s="297" t="s">
        <v>69</v>
      </c>
      <c r="R36" s="389"/>
      <c r="S36" s="389"/>
      <c r="T36" s="389"/>
      <c r="U36" s="389"/>
      <c r="V36" s="389"/>
      <c r="W36" s="389"/>
      <c r="X36" s="389"/>
      <c r="Y36" s="389"/>
      <c r="Z36" s="389"/>
      <c r="AA36" s="389"/>
      <c r="AB36" s="389"/>
      <c r="AC36" s="389"/>
      <c r="AD36" s="390"/>
      <c r="AG36" s="87"/>
      <c r="AH36" s="87"/>
      <c r="AI36" s="87"/>
      <c r="AJ36" s="87"/>
      <c r="AK36" s="87"/>
      <c r="AL36" s="87"/>
      <c r="AM36" s="87"/>
      <c r="AN36" s="87"/>
      <c r="AO36" s="87"/>
    </row>
    <row r="37" spans="1:41" ht="26.25" customHeight="1" x14ac:dyDescent="0.3">
      <c r="A37" s="300"/>
      <c r="B37" s="38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01" t="s">
        <v>84</v>
      </c>
      <c r="R37" s="377"/>
      <c r="S37" s="377"/>
      <c r="T37" s="377"/>
      <c r="U37" s="377"/>
      <c r="V37" s="377"/>
      <c r="W37" s="377"/>
      <c r="X37" s="377"/>
      <c r="Y37" s="377"/>
      <c r="Z37" s="377"/>
      <c r="AA37" s="377"/>
      <c r="AB37" s="377"/>
      <c r="AC37" s="377"/>
      <c r="AD37" s="391"/>
      <c r="AG37" s="94"/>
      <c r="AH37" s="94"/>
      <c r="AI37" s="94"/>
      <c r="AJ37" s="94"/>
      <c r="AK37" s="94"/>
      <c r="AL37" s="94"/>
      <c r="AM37" s="94"/>
      <c r="AN37" s="94"/>
      <c r="AO37" s="94"/>
    </row>
    <row r="38" spans="1:41" ht="66" customHeight="1" x14ac:dyDescent="0.3">
      <c r="A38" s="531" t="s">
        <v>103</v>
      </c>
      <c r="B38" s="513">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522" t="s">
        <v>521</v>
      </c>
      <c r="R38" s="523"/>
      <c r="S38" s="523"/>
      <c r="T38" s="523"/>
      <c r="U38" s="523"/>
      <c r="V38" s="523"/>
      <c r="W38" s="523"/>
      <c r="X38" s="523"/>
      <c r="Y38" s="523"/>
      <c r="Z38" s="523"/>
      <c r="AA38" s="523"/>
      <c r="AB38" s="523"/>
      <c r="AC38" s="523"/>
      <c r="AD38" s="524"/>
      <c r="AE38" s="50">
        <f>LEN(Q38)</f>
        <v>1956</v>
      </c>
      <c r="AG38" s="98"/>
      <c r="AH38" s="98"/>
      <c r="AI38" s="98"/>
      <c r="AJ38" s="98"/>
      <c r="AK38" s="98"/>
      <c r="AL38" s="98"/>
      <c r="AM38" s="98"/>
      <c r="AN38" s="98"/>
      <c r="AO38" s="98"/>
    </row>
    <row r="39" spans="1:41" ht="70.5" customHeight="1" x14ac:dyDescent="0.3">
      <c r="A39" s="521"/>
      <c r="B39" s="514"/>
      <c r="C39" s="99" t="s">
        <v>65</v>
      </c>
      <c r="D39" s="100">
        <v>0.05</v>
      </c>
      <c r="E39" s="100">
        <v>0.09</v>
      </c>
      <c r="F39" s="100">
        <v>0.09</v>
      </c>
      <c r="G39" s="100">
        <v>0.09</v>
      </c>
      <c r="H39" s="100">
        <v>0.09</v>
      </c>
      <c r="I39" s="100">
        <v>0.09</v>
      </c>
      <c r="J39" s="100">
        <v>0.09</v>
      </c>
      <c r="K39" s="100">
        <v>0.09</v>
      </c>
      <c r="L39" s="100">
        <v>0.09</v>
      </c>
      <c r="M39" s="100"/>
      <c r="N39" s="100"/>
      <c r="O39" s="100"/>
      <c r="P39" s="101">
        <f t="shared" si="0"/>
        <v>0.76999999999999991</v>
      </c>
      <c r="Q39" s="525"/>
      <c r="R39" s="526"/>
      <c r="S39" s="526"/>
      <c r="T39" s="526"/>
      <c r="U39" s="526"/>
      <c r="V39" s="526"/>
      <c r="W39" s="526"/>
      <c r="X39" s="526"/>
      <c r="Y39" s="526"/>
      <c r="Z39" s="526"/>
      <c r="AA39" s="526"/>
      <c r="AB39" s="526"/>
      <c r="AC39" s="526"/>
      <c r="AD39" s="527"/>
      <c r="AE39" s="97"/>
    </row>
    <row r="40" spans="1:41" ht="69" customHeight="1" x14ac:dyDescent="0.3">
      <c r="A40" s="521" t="s">
        <v>104</v>
      </c>
      <c r="B40" s="513">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522" t="s">
        <v>522</v>
      </c>
      <c r="R40" s="523"/>
      <c r="S40" s="523"/>
      <c r="T40" s="523"/>
      <c r="U40" s="523"/>
      <c r="V40" s="523"/>
      <c r="W40" s="523"/>
      <c r="X40" s="523"/>
      <c r="Y40" s="523"/>
      <c r="Z40" s="523"/>
      <c r="AA40" s="523"/>
      <c r="AB40" s="523"/>
      <c r="AC40" s="523"/>
      <c r="AD40" s="524"/>
      <c r="AE40" s="50">
        <f>LEN(Q40)</f>
        <v>1743</v>
      </c>
    </row>
    <row r="41" spans="1:41" ht="64.5" customHeight="1" x14ac:dyDescent="0.3">
      <c r="A41" s="521"/>
      <c r="B41" s="514"/>
      <c r="C41" s="99" t="s">
        <v>65</v>
      </c>
      <c r="D41" s="100">
        <v>0.05</v>
      </c>
      <c r="E41" s="100">
        <v>0.11</v>
      </c>
      <c r="F41" s="100">
        <v>0.11</v>
      </c>
      <c r="G41" s="100">
        <v>0.11</v>
      </c>
      <c r="H41" s="100">
        <v>0.11</v>
      </c>
      <c r="I41" s="100">
        <v>0.11</v>
      </c>
      <c r="J41" s="100">
        <v>0.1</v>
      </c>
      <c r="K41" s="100">
        <v>0.06</v>
      </c>
      <c r="L41" s="100">
        <v>0.06</v>
      </c>
      <c r="M41" s="104"/>
      <c r="N41" s="104"/>
      <c r="O41" s="104"/>
      <c r="P41" s="101">
        <f t="shared" si="0"/>
        <v>0.82000000000000006</v>
      </c>
      <c r="Q41" s="525"/>
      <c r="R41" s="526"/>
      <c r="S41" s="526"/>
      <c r="T41" s="526"/>
      <c r="U41" s="526"/>
      <c r="V41" s="526"/>
      <c r="W41" s="526"/>
      <c r="X41" s="526"/>
      <c r="Y41" s="526"/>
      <c r="Z41" s="526"/>
      <c r="AA41" s="526"/>
      <c r="AB41" s="526"/>
      <c r="AC41" s="526"/>
      <c r="AD41" s="527"/>
      <c r="AE41" s="97"/>
    </row>
    <row r="42" spans="1:41" ht="74.25" customHeight="1" x14ac:dyDescent="0.3">
      <c r="A42" s="486" t="s">
        <v>105</v>
      </c>
      <c r="B42" s="513">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515" t="s">
        <v>523</v>
      </c>
      <c r="R42" s="516"/>
      <c r="S42" s="516"/>
      <c r="T42" s="516"/>
      <c r="U42" s="516"/>
      <c r="V42" s="516"/>
      <c r="W42" s="516"/>
      <c r="X42" s="516"/>
      <c r="Y42" s="516"/>
      <c r="Z42" s="516"/>
      <c r="AA42" s="516"/>
      <c r="AB42" s="516"/>
      <c r="AC42" s="516"/>
      <c r="AD42" s="517"/>
      <c r="AE42" s="50">
        <f>LEN(Q42)</f>
        <v>1939</v>
      </c>
    </row>
    <row r="43" spans="1:41" ht="76.5" customHeight="1" x14ac:dyDescent="0.3">
      <c r="A43" s="454"/>
      <c r="B43" s="514"/>
      <c r="C43" s="99" t="s">
        <v>65</v>
      </c>
      <c r="D43" s="100">
        <v>0.02</v>
      </c>
      <c r="E43" s="100">
        <v>0.05</v>
      </c>
      <c r="F43" s="100">
        <v>0.1</v>
      </c>
      <c r="G43" s="100">
        <v>0.1</v>
      </c>
      <c r="H43" s="100">
        <v>0.1</v>
      </c>
      <c r="I43" s="100">
        <v>0.1</v>
      </c>
      <c r="J43" s="100">
        <v>0.1</v>
      </c>
      <c r="K43" s="100">
        <v>0.1</v>
      </c>
      <c r="L43" s="100">
        <v>0.1</v>
      </c>
      <c r="M43" s="104"/>
      <c r="N43" s="104"/>
      <c r="O43" s="104"/>
      <c r="P43" s="101">
        <f t="shared" si="0"/>
        <v>0.76999999999999991</v>
      </c>
      <c r="Q43" s="528"/>
      <c r="R43" s="529"/>
      <c r="S43" s="529"/>
      <c r="T43" s="529"/>
      <c r="U43" s="529"/>
      <c r="V43" s="529"/>
      <c r="W43" s="529"/>
      <c r="X43" s="529"/>
      <c r="Y43" s="529"/>
      <c r="Z43" s="529"/>
      <c r="AA43" s="529"/>
      <c r="AB43" s="529"/>
      <c r="AC43" s="529"/>
      <c r="AD43" s="530"/>
      <c r="AE43" s="97"/>
    </row>
    <row r="44" spans="1:41" ht="76.5" customHeight="1" x14ac:dyDescent="0.3">
      <c r="A44" s="511" t="s">
        <v>106</v>
      </c>
      <c r="B44" s="513">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515" t="s">
        <v>524</v>
      </c>
      <c r="R44" s="516"/>
      <c r="S44" s="516"/>
      <c r="T44" s="516"/>
      <c r="U44" s="516"/>
      <c r="V44" s="516"/>
      <c r="W44" s="516"/>
      <c r="X44" s="516"/>
      <c r="Y44" s="516"/>
      <c r="Z44" s="516"/>
      <c r="AA44" s="516"/>
      <c r="AB44" s="516"/>
      <c r="AC44" s="516"/>
      <c r="AD44" s="517"/>
      <c r="AE44" s="50">
        <f>LEN(Q44)</f>
        <v>1797</v>
      </c>
    </row>
    <row r="45" spans="1:41" ht="73.5" customHeight="1" x14ac:dyDescent="0.3">
      <c r="A45" s="512"/>
      <c r="B45" s="514"/>
      <c r="C45" s="91" t="s">
        <v>65</v>
      </c>
      <c r="D45" s="105">
        <v>0</v>
      </c>
      <c r="E45" s="105">
        <v>0.1</v>
      </c>
      <c r="F45" s="105">
        <v>0.1</v>
      </c>
      <c r="G45" s="105">
        <v>0.1</v>
      </c>
      <c r="H45" s="105">
        <v>0.1</v>
      </c>
      <c r="I45" s="105">
        <v>0.1</v>
      </c>
      <c r="J45" s="105">
        <v>0.1</v>
      </c>
      <c r="K45" s="105">
        <v>0</v>
      </c>
      <c r="L45" s="105">
        <v>0.1</v>
      </c>
      <c r="M45" s="106"/>
      <c r="N45" s="106"/>
      <c r="O45" s="106"/>
      <c r="P45" s="107">
        <f t="shared" si="0"/>
        <v>0.7</v>
      </c>
      <c r="Q45" s="518"/>
      <c r="R45" s="519"/>
      <c r="S45" s="519"/>
      <c r="T45" s="519"/>
      <c r="U45" s="519"/>
      <c r="V45" s="519"/>
      <c r="W45" s="519"/>
      <c r="X45" s="519"/>
      <c r="Y45" s="519"/>
      <c r="Z45" s="519"/>
      <c r="AA45" s="519"/>
      <c r="AB45" s="519"/>
      <c r="AC45" s="519"/>
      <c r="AD45" s="520"/>
      <c r="AE45" s="97"/>
    </row>
    <row r="46" spans="1:41" x14ac:dyDescent="0.3">
      <c r="A46" s="50" t="s">
        <v>92</v>
      </c>
    </row>
  </sheetData>
  <mergeCells count="8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4:A45"/>
    <mergeCell ref="B44:B45"/>
    <mergeCell ref="Q44:AD45"/>
    <mergeCell ref="A40:A41"/>
    <mergeCell ref="B40:B41"/>
    <mergeCell ref="Q40:AD41"/>
    <mergeCell ref="A42:A43"/>
    <mergeCell ref="B42:B43"/>
    <mergeCell ref="Q42:AD4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3320312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311"/>
      <c r="B1" s="314" t="s">
        <v>0</v>
      </c>
      <c r="C1" s="315"/>
      <c r="D1" s="315"/>
      <c r="E1" s="315"/>
      <c r="F1" s="315"/>
      <c r="G1" s="315"/>
      <c r="H1" s="315"/>
      <c r="I1" s="315"/>
      <c r="J1" s="315"/>
      <c r="K1" s="315"/>
      <c r="L1" s="315"/>
      <c r="M1" s="315"/>
      <c r="N1" s="315"/>
      <c r="O1" s="315"/>
      <c r="P1" s="315"/>
      <c r="Q1" s="315"/>
      <c r="R1" s="315"/>
      <c r="S1" s="315"/>
      <c r="T1" s="315"/>
      <c r="U1" s="315"/>
      <c r="V1" s="315"/>
      <c r="W1" s="315"/>
      <c r="X1" s="315"/>
      <c r="Y1" s="316"/>
      <c r="Z1" s="317" t="s">
        <v>1</v>
      </c>
      <c r="AA1" s="318"/>
      <c r="AB1" s="319"/>
    </row>
    <row r="2" spans="1:28" ht="30.75" customHeight="1" x14ac:dyDescent="0.3">
      <c r="A2" s="312"/>
      <c r="B2" s="320" t="s">
        <v>2</v>
      </c>
      <c r="C2" s="321"/>
      <c r="D2" s="321"/>
      <c r="E2" s="321"/>
      <c r="F2" s="321"/>
      <c r="G2" s="321"/>
      <c r="H2" s="321"/>
      <c r="I2" s="321"/>
      <c r="J2" s="321"/>
      <c r="K2" s="321"/>
      <c r="L2" s="321"/>
      <c r="M2" s="321"/>
      <c r="N2" s="321"/>
      <c r="O2" s="321"/>
      <c r="P2" s="321"/>
      <c r="Q2" s="321"/>
      <c r="R2" s="321"/>
      <c r="S2" s="321"/>
      <c r="T2" s="321"/>
      <c r="U2" s="321"/>
      <c r="V2" s="321"/>
      <c r="W2" s="321"/>
      <c r="X2" s="321"/>
      <c r="Y2" s="322"/>
      <c r="Z2" s="567" t="s">
        <v>107</v>
      </c>
      <c r="AA2" s="568"/>
      <c r="AB2" s="569"/>
    </row>
    <row r="3" spans="1:28" ht="24" customHeight="1" x14ac:dyDescent="0.3">
      <c r="A3" s="312"/>
      <c r="B3" s="264" t="s">
        <v>4</v>
      </c>
      <c r="C3" s="265"/>
      <c r="D3" s="265"/>
      <c r="E3" s="265"/>
      <c r="F3" s="265"/>
      <c r="G3" s="265"/>
      <c r="H3" s="265"/>
      <c r="I3" s="265"/>
      <c r="J3" s="265"/>
      <c r="K3" s="265"/>
      <c r="L3" s="265"/>
      <c r="M3" s="265"/>
      <c r="N3" s="265"/>
      <c r="O3" s="265"/>
      <c r="P3" s="265"/>
      <c r="Q3" s="265"/>
      <c r="R3" s="265"/>
      <c r="S3" s="265"/>
      <c r="T3" s="265"/>
      <c r="U3" s="265"/>
      <c r="V3" s="265"/>
      <c r="W3" s="265"/>
      <c r="X3" s="265"/>
      <c r="Y3" s="266"/>
      <c r="Z3" s="567" t="s">
        <v>108</v>
      </c>
      <c r="AA3" s="568"/>
      <c r="AB3" s="569"/>
    </row>
    <row r="4" spans="1:28" ht="15.75" customHeight="1" thickBot="1" x14ac:dyDescent="0.35">
      <c r="A4" s="313"/>
      <c r="B4" s="267"/>
      <c r="C4" s="268"/>
      <c r="D4" s="268"/>
      <c r="E4" s="268"/>
      <c r="F4" s="268"/>
      <c r="G4" s="268"/>
      <c r="H4" s="268"/>
      <c r="I4" s="268"/>
      <c r="J4" s="268"/>
      <c r="K4" s="268"/>
      <c r="L4" s="268"/>
      <c r="M4" s="268"/>
      <c r="N4" s="268"/>
      <c r="O4" s="268"/>
      <c r="P4" s="268"/>
      <c r="Q4" s="268"/>
      <c r="R4" s="268"/>
      <c r="S4" s="268"/>
      <c r="T4" s="268"/>
      <c r="U4" s="268"/>
      <c r="V4" s="268"/>
      <c r="W4" s="268"/>
      <c r="X4" s="268"/>
      <c r="Y4" s="269"/>
      <c r="Z4" s="326" t="s">
        <v>6</v>
      </c>
      <c r="AA4" s="327"/>
      <c r="AB4" s="328"/>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273" t="s">
        <v>15</v>
      </c>
      <c r="B7" s="274"/>
      <c r="C7" s="261"/>
      <c r="D7" s="262"/>
      <c r="E7" s="262"/>
      <c r="F7" s="262"/>
      <c r="G7" s="262"/>
      <c r="H7" s="262"/>
      <c r="I7" s="262"/>
      <c r="J7" s="262"/>
      <c r="K7" s="263"/>
      <c r="L7" s="62"/>
      <c r="M7" s="63"/>
      <c r="N7" s="63"/>
      <c r="O7" s="63"/>
      <c r="P7" s="63"/>
      <c r="Q7" s="64"/>
      <c r="R7" s="570" t="s">
        <v>9</v>
      </c>
      <c r="S7" s="571"/>
      <c r="T7" s="572"/>
      <c r="U7" s="607" t="s">
        <v>109</v>
      </c>
      <c r="V7" s="336"/>
      <c r="W7" s="570" t="s">
        <v>10</v>
      </c>
      <c r="X7" s="572"/>
      <c r="Y7" s="351" t="s">
        <v>11</v>
      </c>
      <c r="Z7" s="352"/>
      <c r="AA7" s="341"/>
      <c r="AB7" s="342"/>
    </row>
    <row r="8" spans="1:28" ht="15" customHeight="1" x14ac:dyDescent="0.3">
      <c r="A8" s="275"/>
      <c r="B8" s="276"/>
      <c r="C8" s="264"/>
      <c r="D8" s="265"/>
      <c r="E8" s="265"/>
      <c r="F8" s="265"/>
      <c r="G8" s="265"/>
      <c r="H8" s="265"/>
      <c r="I8" s="265"/>
      <c r="J8" s="265"/>
      <c r="K8" s="266"/>
      <c r="L8" s="62"/>
      <c r="M8" s="63"/>
      <c r="N8" s="63"/>
      <c r="O8" s="63"/>
      <c r="P8" s="63"/>
      <c r="Q8" s="64"/>
      <c r="R8" s="290"/>
      <c r="S8" s="291"/>
      <c r="T8" s="292"/>
      <c r="U8" s="337"/>
      <c r="V8" s="338"/>
      <c r="W8" s="290"/>
      <c r="X8" s="292"/>
      <c r="Y8" s="343" t="s">
        <v>12</v>
      </c>
      <c r="Z8" s="344"/>
      <c r="AA8" s="345"/>
      <c r="AB8" s="346"/>
    </row>
    <row r="9" spans="1:28" ht="15" customHeight="1" thickBot="1" x14ac:dyDescent="0.35">
      <c r="A9" s="277"/>
      <c r="B9" s="278"/>
      <c r="C9" s="267"/>
      <c r="D9" s="268"/>
      <c r="E9" s="268"/>
      <c r="F9" s="268"/>
      <c r="G9" s="268"/>
      <c r="H9" s="268"/>
      <c r="I9" s="268"/>
      <c r="J9" s="268"/>
      <c r="K9" s="269"/>
      <c r="L9" s="62"/>
      <c r="M9" s="63"/>
      <c r="N9" s="63"/>
      <c r="O9" s="63"/>
      <c r="P9" s="63"/>
      <c r="Q9" s="64"/>
      <c r="R9" s="293"/>
      <c r="S9" s="294"/>
      <c r="T9" s="295"/>
      <c r="U9" s="339"/>
      <c r="V9" s="340"/>
      <c r="W9" s="293"/>
      <c r="X9" s="295"/>
      <c r="Y9" s="347" t="s">
        <v>13</v>
      </c>
      <c r="Z9" s="348"/>
      <c r="AA9" s="349"/>
      <c r="AB9" s="350"/>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302" t="s">
        <v>17</v>
      </c>
      <c r="B11" s="303"/>
      <c r="C11" s="608"/>
      <c r="D11" s="609"/>
      <c r="E11" s="609"/>
      <c r="F11" s="609"/>
      <c r="G11" s="609"/>
      <c r="H11" s="609"/>
      <c r="I11" s="609"/>
      <c r="J11" s="609"/>
      <c r="K11" s="610"/>
      <c r="L11" s="72"/>
      <c r="M11" s="270" t="s">
        <v>19</v>
      </c>
      <c r="N11" s="271"/>
      <c r="O11" s="271"/>
      <c r="P11" s="271"/>
      <c r="Q11" s="272"/>
      <c r="R11" s="362"/>
      <c r="S11" s="363"/>
      <c r="T11" s="363"/>
      <c r="U11" s="363"/>
      <c r="V11" s="364"/>
      <c r="W11" s="270" t="s">
        <v>21</v>
      </c>
      <c r="X11" s="272"/>
      <c r="Y11" s="304"/>
      <c r="Z11" s="305"/>
      <c r="AA11" s="305"/>
      <c r="AB11" s="306"/>
    </row>
    <row r="12" spans="1:28" ht="9" customHeight="1" thickBot="1" x14ac:dyDescent="0.35">
      <c r="A12" s="59"/>
      <c r="B12" s="54"/>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73"/>
      <c r="AB12" s="74"/>
    </row>
    <row r="13" spans="1:28" s="76" customFormat="1" ht="37.5" customHeight="1" thickBot="1" x14ac:dyDescent="0.35">
      <c r="A13" s="302" t="s">
        <v>23</v>
      </c>
      <c r="B13" s="303"/>
      <c r="C13" s="308"/>
      <c r="D13" s="309"/>
      <c r="E13" s="309"/>
      <c r="F13" s="309"/>
      <c r="G13" s="309"/>
      <c r="H13" s="309"/>
      <c r="I13" s="309"/>
      <c r="J13" s="309"/>
      <c r="K13" s="309"/>
      <c r="L13" s="309"/>
      <c r="M13" s="309"/>
      <c r="N13" s="309"/>
      <c r="O13" s="309"/>
      <c r="P13" s="309"/>
      <c r="Q13" s="310"/>
      <c r="R13" s="54"/>
      <c r="S13" s="575" t="s">
        <v>110</v>
      </c>
      <c r="T13" s="575"/>
      <c r="U13" s="75"/>
      <c r="V13" s="574" t="s">
        <v>26</v>
      </c>
      <c r="W13" s="575"/>
      <c r="X13" s="575"/>
      <c r="Y13" s="575"/>
      <c r="Z13" s="54"/>
      <c r="AA13" s="298"/>
      <c r="AB13" s="299"/>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273" t="s">
        <v>7</v>
      </c>
      <c r="B15" s="274"/>
      <c r="C15" s="587" t="s">
        <v>111</v>
      </c>
      <c r="D15" s="80"/>
      <c r="E15" s="80"/>
      <c r="F15" s="80"/>
      <c r="G15" s="80"/>
      <c r="H15" s="80"/>
      <c r="I15" s="80"/>
      <c r="J15" s="70"/>
      <c r="K15" s="81"/>
      <c r="L15" s="70"/>
      <c r="M15" s="60"/>
      <c r="N15" s="60"/>
      <c r="O15" s="60"/>
      <c r="P15" s="60"/>
      <c r="Q15" s="576" t="s">
        <v>27</v>
      </c>
      <c r="R15" s="577"/>
      <c r="S15" s="577"/>
      <c r="T15" s="577"/>
      <c r="U15" s="577"/>
      <c r="V15" s="577"/>
      <c r="W15" s="577"/>
      <c r="X15" s="577"/>
      <c r="Y15" s="577"/>
      <c r="Z15" s="577"/>
      <c r="AA15" s="577"/>
      <c r="AB15" s="578"/>
    </row>
    <row r="16" spans="1:28" ht="35.25" customHeight="1" thickBot="1" x14ac:dyDescent="0.35">
      <c r="A16" s="277"/>
      <c r="B16" s="278"/>
      <c r="C16" s="588"/>
      <c r="D16" s="80"/>
      <c r="E16" s="80"/>
      <c r="F16" s="80"/>
      <c r="G16" s="80"/>
      <c r="H16" s="80"/>
      <c r="I16" s="80"/>
      <c r="J16" s="70"/>
      <c r="K16" s="70"/>
      <c r="L16" s="70"/>
      <c r="M16" s="60"/>
      <c r="N16" s="60"/>
      <c r="O16" s="60"/>
      <c r="P16" s="60"/>
      <c r="Q16" s="602" t="s">
        <v>112</v>
      </c>
      <c r="R16" s="603"/>
      <c r="S16" s="603"/>
      <c r="T16" s="603"/>
      <c r="U16" s="603"/>
      <c r="V16" s="604"/>
      <c r="W16" s="605" t="s">
        <v>113</v>
      </c>
      <c r="X16" s="603"/>
      <c r="Y16" s="603"/>
      <c r="Z16" s="603"/>
      <c r="AA16" s="603"/>
      <c r="AB16" s="606"/>
    </row>
    <row r="17" spans="1:39" ht="27" customHeight="1" x14ac:dyDescent="0.3">
      <c r="A17" s="82"/>
      <c r="B17" s="60"/>
      <c r="C17" s="60"/>
      <c r="D17" s="80"/>
      <c r="E17" s="80"/>
      <c r="F17" s="80"/>
      <c r="G17" s="80"/>
      <c r="H17" s="80"/>
      <c r="I17" s="80"/>
      <c r="J17" s="80"/>
      <c r="K17" s="80"/>
      <c r="L17" s="80"/>
      <c r="M17" s="60"/>
      <c r="N17" s="60"/>
      <c r="O17" s="60"/>
      <c r="P17" s="60"/>
      <c r="Q17" s="614" t="s">
        <v>114</v>
      </c>
      <c r="R17" s="615"/>
      <c r="S17" s="562"/>
      <c r="T17" s="563" t="s">
        <v>115</v>
      </c>
      <c r="U17" s="600"/>
      <c r="V17" s="601"/>
      <c r="W17" s="561" t="s">
        <v>114</v>
      </c>
      <c r="X17" s="562"/>
      <c r="Y17" s="561" t="s">
        <v>116</v>
      </c>
      <c r="Z17" s="562"/>
      <c r="AA17" s="563" t="s">
        <v>117</v>
      </c>
      <c r="AB17" s="564"/>
      <c r="AC17" s="83"/>
      <c r="AD17" s="83"/>
    </row>
    <row r="18" spans="1:39" ht="27" customHeight="1" x14ac:dyDescent="0.3">
      <c r="A18" s="82"/>
      <c r="B18" s="60"/>
      <c r="C18" s="60"/>
      <c r="D18" s="80"/>
      <c r="E18" s="80"/>
      <c r="F18" s="80"/>
      <c r="G18" s="80"/>
      <c r="H18" s="80"/>
      <c r="I18" s="80"/>
      <c r="J18" s="80"/>
      <c r="K18" s="80"/>
      <c r="L18" s="80"/>
      <c r="M18" s="60"/>
      <c r="N18" s="60"/>
      <c r="O18" s="60"/>
      <c r="P18" s="60"/>
      <c r="Q18" s="158"/>
      <c r="R18" s="159"/>
      <c r="S18" s="160"/>
      <c r="T18" s="563"/>
      <c r="U18" s="600"/>
      <c r="V18" s="601"/>
      <c r="W18" s="136"/>
      <c r="X18" s="137"/>
      <c r="Y18" s="136"/>
      <c r="Z18" s="137"/>
      <c r="AA18" s="138"/>
      <c r="AB18" s="139"/>
      <c r="AC18" s="83"/>
      <c r="AD18" s="83"/>
    </row>
    <row r="19" spans="1:39" ht="18" customHeight="1" thickBot="1" x14ac:dyDescent="0.35">
      <c r="A19" s="59"/>
      <c r="B19" s="54"/>
      <c r="C19" s="80"/>
      <c r="D19" s="80"/>
      <c r="E19" s="80"/>
      <c r="F19" s="80"/>
      <c r="G19" s="84"/>
      <c r="H19" s="84"/>
      <c r="I19" s="84"/>
      <c r="J19" s="84"/>
      <c r="K19" s="84"/>
      <c r="L19" s="84"/>
      <c r="M19" s="80"/>
      <c r="N19" s="80"/>
      <c r="O19" s="80"/>
      <c r="P19" s="80"/>
      <c r="Q19" s="611"/>
      <c r="R19" s="612"/>
      <c r="S19" s="613"/>
      <c r="T19" s="618"/>
      <c r="U19" s="612"/>
      <c r="V19" s="613"/>
      <c r="W19" s="579"/>
      <c r="X19" s="580"/>
      <c r="Y19" s="565"/>
      <c r="Z19" s="566"/>
      <c r="AA19" s="616"/>
      <c r="AB19" s="617"/>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367" t="s">
        <v>47</v>
      </c>
      <c r="B21" s="368"/>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70"/>
    </row>
    <row r="22" spans="1:39" ht="15" customHeight="1" x14ac:dyDescent="0.3">
      <c r="A22" s="373" t="s">
        <v>48</v>
      </c>
      <c r="B22" s="375" t="s">
        <v>49</v>
      </c>
      <c r="C22" s="376"/>
      <c r="D22" s="301" t="s">
        <v>118</v>
      </c>
      <c r="E22" s="377"/>
      <c r="F22" s="377"/>
      <c r="G22" s="377"/>
      <c r="H22" s="377"/>
      <c r="I22" s="377"/>
      <c r="J22" s="377"/>
      <c r="K22" s="377"/>
      <c r="L22" s="377"/>
      <c r="M22" s="377"/>
      <c r="N22" s="377"/>
      <c r="O22" s="378"/>
      <c r="P22" s="353" t="s">
        <v>41</v>
      </c>
      <c r="Q22" s="353" t="s">
        <v>51</v>
      </c>
      <c r="R22" s="353"/>
      <c r="S22" s="353"/>
      <c r="T22" s="353"/>
      <c r="U22" s="353"/>
      <c r="V22" s="353"/>
      <c r="W22" s="353"/>
      <c r="X22" s="353"/>
      <c r="Y22" s="353"/>
      <c r="Z22" s="353"/>
      <c r="AA22" s="353"/>
      <c r="AB22" s="355"/>
    </row>
    <row r="23" spans="1:39" ht="27" customHeight="1" x14ac:dyDescent="0.3">
      <c r="A23" s="374"/>
      <c r="B23" s="358"/>
      <c r="C23" s="360"/>
      <c r="D23" s="88" t="s">
        <v>30</v>
      </c>
      <c r="E23" s="88" t="s">
        <v>31</v>
      </c>
      <c r="F23" s="88" t="s">
        <v>32</v>
      </c>
      <c r="G23" s="88" t="s">
        <v>33</v>
      </c>
      <c r="H23" s="88" t="s">
        <v>34</v>
      </c>
      <c r="I23" s="88" t="s">
        <v>35</v>
      </c>
      <c r="J23" s="88" t="s">
        <v>36</v>
      </c>
      <c r="K23" s="88" t="s">
        <v>37</v>
      </c>
      <c r="L23" s="88" t="s">
        <v>8</v>
      </c>
      <c r="M23" s="88" t="s">
        <v>38</v>
      </c>
      <c r="N23" s="88" t="s">
        <v>39</v>
      </c>
      <c r="O23" s="88" t="s">
        <v>40</v>
      </c>
      <c r="P23" s="378"/>
      <c r="Q23" s="353"/>
      <c r="R23" s="353"/>
      <c r="S23" s="353"/>
      <c r="T23" s="353"/>
      <c r="U23" s="353"/>
      <c r="V23" s="353"/>
      <c r="W23" s="353"/>
      <c r="X23" s="353"/>
      <c r="Y23" s="353"/>
      <c r="Z23" s="353"/>
      <c r="AA23" s="353"/>
      <c r="AB23" s="355"/>
    </row>
    <row r="24" spans="1:39" ht="42" customHeight="1" thickBot="1" x14ac:dyDescent="0.35">
      <c r="A24" s="85"/>
      <c r="B24" s="379"/>
      <c r="C24" s="380"/>
      <c r="D24" s="89"/>
      <c r="E24" s="89"/>
      <c r="F24" s="89"/>
      <c r="G24" s="89"/>
      <c r="H24" s="89"/>
      <c r="I24" s="89"/>
      <c r="J24" s="89"/>
      <c r="K24" s="89"/>
      <c r="L24" s="89"/>
      <c r="M24" s="89"/>
      <c r="N24" s="89"/>
      <c r="O24" s="89"/>
      <c r="P24" s="86">
        <f>SUM(D24:O24)</f>
        <v>0</v>
      </c>
      <c r="Q24" s="553" t="s">
        <v>119</v>
      </c>
      <c r="R24" s="553"/>
      <c r="S24" s="553"/>
      <c r="T24" s="553"/>
      <c r="U24" s="553"/>
      <c r="V24" s="553"/>
      <c r="W24" s="553"/>
      <c r="X24" s="553"/>
      <c r="Y24" s="553"/>
      <c r="Z24" s="553"/>
      <c r="AA24" s="553"/>
      <c r="AB24" s="554"/>
    </row>
    <row r="25" spans="1:39" ht="22.5" customHeight="1" x14ac:dyDescent="0.3">
      <c r="A25" s="383" t="s">
        <v>54</v>
      </c>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5"/>
    </row>
    <row r="26" spans="1:39" ht="23.25" customHeight="1" x14ac:dyDescent="0.3">
      <c r="A26" s="300" t="s">
        <v>55</v>
      </c>
      <c r="B26" s="353" t="s">
        <v>56</v>
      </c>
      <c r="C26" s="353" t="s">
        <v>49</v>
      </c>
      <c r="D26" s="353" t="s">
        <v>57</v>
      </c>
      <c r="E26" s="353"/>
      <c r="F26" s="353"/>
      <c r="G26" s="353"/>
      <c r="H26" s="353"/>
      <c r="I26" s="353"/>
      <c r="J26" s="353"/>
      <c r="K26" s="353"/>
      <c r="L26" s="353"/>
      <c r="M26" s="353"/>
      <c r="N26" s="353"/>
      <c r="O26" s="353"/>
      <c r="P26" s="353"/>
      <c r="Q26" s="353" t="s">
        <v>58</v>
      </c>
      <c r="R26" s="353"/>
      <c r="S26" s="353"/>
      <c r="T26" s="353"/>
      <c r="U26" s="353"/>
      <c r="V26" s="353"/>
      <c r="W26" s="353"/>
      <c r="X26" s="353"/>
      <c r="Y26" s="353"/>
      <c r="Z26" s="353"/>
      <c r="AA26" s="353"/>
      <c r="AB26" s="355"/>
      <c r="AE26" s="87"/>
      <c r="AF26" s="87"/>
      <c r="AG26" s="87"/>
      <c r="AH26" s="87"/>
      <c r="AI26" s="87"/>
      <c r="AJ26" s="87"/>
      <c r="AK26" s="87"/>
      <c r="AL26" s="87"/>
      <c r="AM26" s="87"/>
    </row>
    <row r="27" spans="1:39" ht="23.25" customHeight="1" x14ac:dyDescent="0.3">
      <c r="A27" s="300"/>
      <c r="B27" s="353"/>
      <c r="C27" s="354"/>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358" t="s">
        <v>59</v>
      </c>
      <c r="R27" s="359"/>
      <c r="S27" s="359"/>
      <c r="T27" s="360"/>
      <c r="U27" s="358" t="s">
        <v>60</v>
      </c>
      <c r="V27" s="359"/>
      <c r="W27" s="359"/>
      <c r="X27" s="360"/>
      <c r="Y27" s="358" t="s">
        <v>61</v>
      </c>
      <c r="Z27" s="359"/>
      <c r="AA27" s="359"/>
      <c r="AB27" s="361"/>
      <c r="AE27" s="87"/>
      <c r="AF27" s="87"/>
      <c r="AG27" s="87"/>
      <c r="AH27" s="87"/>
      <c r="AI27" s="87"/>
      <c r="AJ27" s="87"/>
      <c r="AK27" s="87"/>
      <c r="AL27" s="87"/>
      <c r="AM27" s="87"/>
    </row>
    <row r="28" spans="1:39" ht="33" customHeight="1" x14ac:dyDescent="0.3">
      <c r="A28" s="551"/>
      <c r="B28" s="418"/>
      <c r="C28" s="90" t="s">
        <v>62</v>
      </c>
      <c r="D28" s="89"/>
      <c r="E28" s="89"/>
      <c r="F28" s="89"/>
      <c r="G28" s="89"/>
      <c r="H28" s="89"/>
      <c r="I28" s="89"/>
      <c r="J28" s="89"/>
      <c r="K28" s="89"/>
      <c r="L28" s="89"/>
      <c r="M28" s="89"/>
      <c r="N28" s="89"/>
      <c r="O28" s="89"/>
      <c r="P28" s="156">
        <f>SUM(D28:O28)</f>
        <v>0</v>
      </c>
      <c r="Q28" s="555" t="s">
        <v>120</v>
      </c>
      <c r="R28" s="556"/>
      <c r="S28" s="556"/>
      <c r="T28" s="557"/>
      <c r="U28" s="555" t="s">
        <v>121</v>
      </c>
      <c r="V28" s="556"/>
      <c r="W28" s="556"/>
      <c r="X28" s="557"/>
      <c r="Y28" s="555" t="s">
        <v>122</v>
      </c>
      <c r="Z28" s="556"/>
      <c r="AA28" s="556"/>
      <c r="AB28" s="598"/>
      <c r="AE28" s="87"/>
      <c r="AF28" s="87"/>
      <c r="AG28" s="87"/>
      <c r="AH28" s="87"/>
      <c r="AI28" s="87"/>
      <c r="AJ28" s="87"/>
      <c r="AK28" s="87"/>
      <c r="AL28" s="87"/>
      <c r="AM28" s="87"/>
    </row>
    <row r="29" spans="1:39" ht="34.5" customHeight="1" thickBot="1" x14ac:dyDescent="0.35">
      <c r="A29" s="552"/>
      <c r="B29" s="397"/>
      <c r="C29" s="91" t="s">
        <v>65</v>
      </c>
      <c r="D29" s="92"/>
      <c r="E29" s="92"/>
      <c r="F29" s="92"/>
      <c r="G29" s="93"/>
      <c r="H29" s="93"/>
      <c r="I29" s="93"/>
      <c r="J29" s="93"/>
      <c r="K29" s="93"/>
      <c r="L29" s="93"/>
      <c r="M29" s="93"/>
      <c r="N29" s="93"/>
      <c r="O29" s="93"/>
      <c r="P29" s="157">
        <f>SUM(D29:O29)</f>
        <v>0</v>
      </c>
      <c r="Q29" s="558"/>
      <c r="R29" s="559"/>
      <c r="S29" s="559"/>
      <c r="T29" s="560"/>
      <c r="U29" s="558"/>
      <c r="V29" s="559"/>
      <c r="W29" s="559"/>
      <c r="X29" s="560"/>
      <c r="Y29" s="558"/>
      <c r="Z29" s="559"/>
      <c r="AA29" s="559"/>
      <c r="AB29" s="599"/>
      <c r="AC29" s="49"/>
      <c r="AE29" s="87"/>
      <c r="AF29" s="87"/>
      <c r="AG29" s="87"/>
      <c r="AH29" s="87"/>
      <c r="AI29" s="87"/>
      <c r="AJ29" s="87"/>
      <c r="AK29" s="87"/>
      <c r="AL29" s="87"/>
      <c r="AM29" s="87"/>
    </row>
    <row r="30" spans="1:39" ht="26.25" customHeight="1" x14ac:dyDescent="0.3">
      <c r="A30" s="296" t="s">
        <v>66</v>
      </c>
      <c r="B30" s="386" t="s">
        <v>67</v>
      </c>
      <c r="C30" s="388" t="s">
        <v>68</v>
      </c>
      <c r="D30" s="388"/>
      <c r="E30" s="388"/>
      <c r="F30" s="388"/>
      <c r="G30" s="388"/>
      <c r="H30" s="388"/>
      <c r="I30" s="388"/>
      <c r="J30" s="388"/>
      <c r="K30" s="388"/>
      <c r="L30" s="388"/>
      <c r="M30" s="388"/>
      <c r="N30" s="388"/>
      <c r="O30" s="388"/>
      <c r="P30" s="388"/>
      <c r="Q30" s="297" t="s">
        <v>69</v>
      </c>
      <c r="R30" s="389"/>
      <c r="S30" s="389"/>
      <c r="T30" s="389"/>
      <c r="U30" s="389"/>
      <c r="V30" s="389"/>
      <c r="W30" s="389"/>
      <c r="X30" s="389"/>
      <c r="Y30" s="389"/>
      <c r="Z30" s="389"/>
      <c r="AA30" s="389"/>
      <c r="AB30" s="390"/>
      <c r="AE30" s="87"/>
      <c r="AF30" s="87"/>
      <c r="AG30" s="87"/>
      <c r="AH30" s="87"/>
      <c r="AI30" s="87"/>
      <c r="AJ30" s="87"/>
      <c r="AK30" s="87"/>
      <c r="AL30" s="87"/>
      <c r="AM30" s="87"/>
    </row>
    <row r="31" spans="1:39" ht="26.25" customHeight="1" x14ac:dyDescent="0.3">
      <c r="A31" s="300"/>
      <c r="B31" s="387"/>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301" t="s">
        <v>84</v>
      </c>
      <c r="R31" s="377"/>
      <c r="S31" s="377"/>
      <c r="T31" s="377"/>
      <c r="U31" s="377"/>
      <c r="V31" s="377"/>
      <c r="W31" s="377"/>
      <c r="X31" s="377"/>
      <c r="Y31" s="377"/>
      <c r="Z31" s="377"/>
      <c r="AA31" s="377"/>
      <c r="AB31" s="391"/>
      <c r="AE31" s="94"/>
      <c r="AF31" s="94"/>
      <c r="AG31" s="94"/>
      <c r="AH31" s="94"/>
      <c r="AI31" s="94"/>
      <c r="AJ31" s="94"/>
      <c r="AK31" s="94"/>
      <c r="AL31" s="94"/>
      <c r="AM31" s="94"/>
    </row>
    <row r="32" spans="1:39" ht="28.5" customHeight="1" x14ac:dyDescent="0.3">
      <c r="A32" s="531"/>
      <c r="B32" s="446"/>
      <c r="C32" s="90" t="s">
        <v>62</v>
      </c>
      <c r="D32" s="95"/>
      <c r="E32" s="95"/>
      <c r="F32" s="95"/>
      <c r="G32" s="95"/>
      <c r="H32" s="95"/>
      <c r="I32" s="95"/>
      <c r="J32" s="95"/>
      <c r="K32" s="95"/>
      <c r="L32" s="95"/>
      <c r="M32" s="95"/>
      <c r="N32" s="95"/>
      <c r="O32" s="95"/>
      <c r="P32" s="96">
        <f t="shared" ref="P32:P39" si="0">SUM(D32:O32)</f>
        <v>0</v>
      </c>
      <c r="Q32" s="581" t="s">
        <v>123</v>
      </c>
      <c r="R32" s="582"/>
      <c r="S32" s="582"/>
      <c r="T32" s="582"/>
      <c r="U32" s="582"/>
      <c r="V32" s="582"/>
      <c r="W32" s="582"/>
      <c r="X32" s="582"/>
      <c r="Y32" s="582"/>
      <c r="Z32" s="582"/>
      <c r="AA32" s="582"/>
      <c r="AB32" s="583"/>
      <c r="AC32" s="97"/>
      <c r="AE32" s="98"/>
      <c r="AF32" s="98"/>
      <c r="AG32" s="98"/>
      <c r="AH32" s="98"/>
      <c r="AI32" s="98"/>
      <c r="AJ32" s="98"/>
      <c r="AK32" s="98"/>
      <c r="AL32" s="98"/>
      <c r="AM32" s="98"/>
    </row>
    <row r="33" spans="1:29" ht="28.5" customHeight="1" x14ac:dyDescent="0.3">
      <c r="A33" s="521"/>
      <c r="B33" s="439"/>
      <c r="C33" s="99" t="s">
        <v>65</v>
      </c>
      <c r="D33" s="100"/>
      <c r="E33" s="100"/>
      <c r="F33" s="100"/>
      <c r="G33" s="100"/>
      <c r="H33" s="100"/>
      <c r="I33" s="100"/>
      <c r="J33" s="100"/>
      <c r="K33" s="100"/>
      <c r="L33" s="100"/>
      <c r="M33" s="100"/>
      <c r="N33" s="100"/>
      <c r="O33" s="100"/>
      <c r="P33" s="101">
        <f t="shared" si="0"/>
        <v>0</v>
      </c>
      <c r="Q33" s="584"/>
      <c r="R33" s="585"/>
      <c r="S33" s="585"/>
      <c r="T33" s="585"/>
      <c r="U33" s="585"/>
      <c r="V33" s="585"/>
      <c r="W33" s="585"/>
      <c r="X33" s="585"/>
      <c r="Y33" s="585"/>
      <c r="Z33" s="585"/>
      <c r="AA33" s="585"/>
      <c r="AB33" s="586"/>
      <c r="AC33" s="97"/>
    </row>
    <row r="34" spans="1:29" ht="28.5" customHeight="1" x14ac:dyDescent="0.3">
      <c r="A34" s="521"/>
      <c r="B34" s="430"/>
      <c r="C34" s="102" t="s">
        <v>62</v>
      </c>
      <c r="D34" s="103"/>
      <c r="E34" s="103"/>
      <c r="F34" s="103"/>
      <c r="G34" s="103"/>
      <c r="H34" s="103"/>
      <c r="I34" s="103"/>
      <c r="J34" s="103"/>
      <c r="K34" s="103"/>
      <c r="L34" s="103"/>
      <c r="M34" s="103"/>
      <c r="N34" s="103"/>
      <c r="O34" s="103"/>
      <c r="P34" s="101">
        <f t="shared" si="0"/>
        <v>0</v>
      </c>
      <c r="Q34" s="589"/>
      <c r="R34" s="590"/>
      <c r="S34" s="590"/>
      <c r="T34" s="590"/>
      <c r="U34" s="590"/>
      <c r="V34" s="590"/>
      <c r="W34" s="590"/>
      <c r="X34" s="590"/>
      <c r="Y34" s="590"/>
      <c r="Z34" s="590"/>
      <c r="AA34" s="590"/>
      <c r="AB34" s="591"/>
      <c r="AC34" s="97"/>
    </row>
    <row r="35" spans="1:29" ht="28.5" customHeight="1" x14ac:dyDescent="0.3">
      <c r="A35" s="521"/>
      <c r="B35" s="439"/>
      <c r="C35" s="99" t="s">
        <v>65</v>
      </c>
      <c r="D35" s="100"/>
      <c r="E35" s="100"/>
      <c r="F35" s="100"/>
      <c r="G35" s="100"/>
      <c r="H35" s="100"/>
      <c r="I35" s="100"/>
      <c r="J35" s="100"/>
      <c r="K35" s="100"/>
      <c r="L35" s="104"/>
      <c r="M35" s="104"/>
      <c r="N35" s="104"/>
      <c r="O35" s="104"/>
      <c r="P35" s="101">
        <f t="shared" si="0"/>
        <v>0</v>
      </c>
      <c r="Q35" s="595"/>
      <c r="R35" s="596"/>
      <c r="S35" s="596"/>
      <c r="T35" s="596"/>
      <c r="U35" s="596"/>
      <c r="V35" s="596"/>
      <c r="W35" s="596"/>
      <c r="X35" s="596"/>
      <c r="Y35" s="596"/>
      <c r="Z35" s="596"/>
      <c r="AA35" s="596"/>
      <c r="AB35" s="597"/>
      <c r="AC35" s="97"/>
    </row>
    <row r="36" spans="1:29" ht="28.5" customHeight="1" x14ac:dyDescent="0.3">
      <c r="A36" s="473"/>
      <c r="B36" s="430"/>
      <c r="C36" s="102" t="s">
        <v>62</v>
      </c>
      <c r="D36" s="103"/>
      <c r="E36" s="103"/>
      <c r="F36" s="103"/>
      <c r="G36" s="103"/>
      <c r="H36" s="103"/>
      <c r="I36" s="103"/>
      <c r="J36" s="103"/>
      <c r="K36" s="103"/>
      <c r="L36" s="103"/>
      <c r="M36" s="103"/>
      <c r="N36" s="103"/>
      <c r="O36" s="103"/>
      <c r="P36" s="101">
        <f t="shared" si="0"/>
        <v>0</v>
      </c>
      <c r="Q36" s="589"/>
      <c r="R36" s="590"/>
      <c r="S36" s="590"/>
      <c r="T36" s="590"/>
      <c r="U36" s="590"/>
      <c r="V36" s="590"/>
      <c r="W36" s="590"/>
      <c r="X36" s="590"/>
      <c r="Y36" s="590"/>
      <c r="Z36" s="590"/>
      <c r="AA36" s="590"/>
      <c r="AB36" s="591"/>
      <c r="AC36" s="97"/>
    </row>
    <row r="37" spans="1:29" ht="28.5" customHeight="1" x14ac:dyDescent="0.3">
      <c r="A37" s="550"/>
      <c r="B37" s="439"/>
      <c r="C37" s="99" t="s">
        <v>65</v>
      </c>
      <c r="D37" s="100"/>
      <c r="E37" s="100"/>
      <c r="F37" s="100"/>
      <c r="G37" s="100"/>
      <c r="H37" s="100"/>
      <c r="I37" s="100"/>
      <c r="J37" s="100"/>
      <c r="K37" s="100"/>
      <c r="L37" s="104"/>
      <c r="M37" s="104"/>
      <c r="N37" s="104"/>
      <c r="O37" s="104"/>
      <c r="P37" s="101">
        <f t="shared" si="0"/>
        <v>0</v>
      </c>
      <c r="Q37" s="595"/>
      <c r="R37" s="596"/>
      <c r="S37" s="596"/>
      <c r="T37" s="596"/>
      <c r="U37" s="596"/>
      <c r="V37" s="596"/>
      <c r="W37" s="596"/>
      <c r="X37" s="596"/>
      <c r="Y37" s="596"/>
      <c r="Z37" s="596"/>
      <c r="AA37" s="596"/>
      <c r="AB37" s="597"/>
      <c r="AC37" s="97"/>
    </row>
    <row r="38" spans="1:29" ht="28.5" customHeight="1" x14ac:dyDescent="0.3">
      <c r="A38" s="511"/>
      <c r="B38" s="430"/>
      <c r="C38" s="102" t="s">
        <v>62</v>
      </c>
      <c r="D38" s="103"/>
      <c r="E38" s="103"/>
      <c r="F38" s="103"/>
      <c r="G38" s="103"/>
      <c r="H38" s="103"/>
      <c r="I38" s="103"/>
      <c r="J38" s="103"/>
      <c r="K38" s="103"/>
      <c r="L38" s="103"/>
      <c r="M38" s="103"/>
      <c r="N38" s="103"/>
      <c r="O38" s="103"/>
      <c r="P38" s="101">
        <f t="shared" si="0"/>
        <v>0</v>
      </c>
      <c r="Q38" s="589"/>
      <c r="R38" s="590"/>
      <c r="S38" s="590"/>
      <c r="T38" s="590"/>
      <c r="U38" s="590"/>
      <c r="V38" s="590"/>
      <c r="W38" s="590"/>
      <c r="X38" s="590"/>
      <c r="Y38" s="590"/>
      <c r="Z38" s="590"/>
      <c r="AA38" s="590"/>
      <c r="AB38" s="591"/>
      <c r="AC38" s="97"/>
    </row>
    <row r="39" spans="1:29" ht="28.5" customHeight="1" thickBot="1" x14ac:dyDescent="0.35">
      <c r="A39" s="573"/>
      <c r="B39" s="431"/>
      <c r="C39" s="91" t="s">
        <v>65</v>
      </c>
      <c r="D39" s="105"/>
      <c r="E39" s="105"/>
      <c r="F39" s="105"/>
      <c r="G39" s="105"/>
      <c r="H39" s="105"/>
      <c r="I39" s="105"/>
      <c r="J39" s="105"/>
      <c r="K39" s="105"/>
      <c r="L39" s="106"/>
      <c r="M39" s="106"/>
      <c r="N39" s="106"/>
      <c r="O39" s="106"/>
      <c r="P39" s="107">
        <f t="shared" si="0"/>
        <v>0</v>
      </c>
      <c r="Q39" s="592"/>
      <c r="R39" s="593"/>
      <c r="S39" s="593"/>
      <c r="T39" s="593"/>
      <c r="U39" s="593"/>
      <c r="V39" s="593"/>
      <c r="W39" s="593"/>
      <c r="X39" s="593"/>
      <c r="Y39" s="593"/>
      <c r="Z39" s="593"/>
      <c r="AA39" s="593"/>
      <c r="AB39" s="594"/>
      <c r="AC39" s="97"/>
    </row>
    <row r="40" spans="1:29" x14ac:dyDescent="0.3">
      <c r="A40" s="50" t="s">
        <v>92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Q19" zoomScale="90" zoomScaleNormal="90" workbookViewId="0">
      <selection activeCell="A31" sqref="A31:AD31"/>
    </sheetView>
  </sheetViews>
  <sheetFormatPr baseColWidth="10" defaultColWidth="10.6640625" defaultRowHeight="14.4" x14ac:dyDescent="0.3"/>
  <cols>
    <col min="1" max="1" width="40" style="50" customWidth="1"/>
    <col min="2" max="2" width="15.44140625" style="50" customWidth="1"/>
    <col min="3" max="3" width="17.33203125" style="50" customWidth="1"/>
    <col min="4" max="10" width="16.44140625" style="50" customWidth="1"/>
    <col min="11" max="16" width="13.6640625" style="50" customWidth="1"/>
    <col min="17" max="17" width="14.88671875" style="50" bestFit="1" customWidth="1"/>
    <col min="18" max="21" width="13.6640625" style="50" customWidth="1"/>
    <col min="22" max="29" width="14.6640625" style="50" customWidth="1"/>
    <col min="30" max="30" width="19.5546875" style="50" customWidth="1"/>
    <col min="31" max="31" width="32.44140625" style="50"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11"/>
      <c r="B1" s="314" t="s">
        <v>0</v>
      </c>
      <c r="C1" s="315"/>
      <c r="D1" s="315"/>
      <c r="E1" s="315"/>
      <c r="F1" s="315"/>
      <c r="G1" s="315"/>
      <c r="H1" s="315"/>
      <c r="I1" s="315"/>
      <c r="J1" s="315"/>
      <c r="K1" s="315"/>
      <c r="L1" s="315"/>
      <c r="M1" s="315"/>
      <c r="N1" s="315"/>
      <c r="O1" s="315"/>
      <c r="P1" s="315"/>
      <c r="Q1" s="315"/>
      <c r="R1" s="315"/>
      <c r="S1" s="315"/>
      <c r="T1" s="315"/>
      <c r="U1" s="315"/>
      <c r="V1" s="315"/>
      <c r="W1" s="315"/>
      <c r="X1" s="315"/>
      <c r="Y1" s="315"/>
      <c r="Z1" s="315"/>
      <c r="AA1" s="316"/>
      <c r="AB1" s="317" t="s">
        <v>1</v>
      </c>
      <c r="AC1" s="318"/>
      <c r="AD1" s="319"/>
    </row>
    <row r="2" spans="1:30" ht="30.75" customHeight="1" x14ac:dyDescent="0.3">
      <c r="A2" s="312"/>
      <c r="B2" s="320" t="s">
        <v>2</v>
      </c>
      <c r="C2" s="321"/>
      <c r="D2" s="321"/>
      <c r="E2" s="321"/>
      <c r="F2" s="321"/>
      <c r="G2" s="321"/>
      <c r="H2" s="321"/>
      <c r="I2" s="321"/>
      <c r="J2" s="321"/>
      <c r="K2" s="321"/>
      <c r="L2" s="321"/>
      <c r="M2" s="321"/>
      <c r="N2" s="321"/>
      <c r="O2" s="321"/>
      <c r="P2" s="321"/>
      <c r="Q2" s="321"/>
      <c r="R2" s="321"/>
      <c r="S2" s="321"/>
      <c r="T2" s="321"/>
      <c r="U2" s="321"/>
      <c r="V2" s="321"/>
      <c r="W2" s="321"/>
      <c r="X2" s="321"/>
      <c r="Y2" s="321"/>
      <c r="Z2" s="321"/>
      <c r="AA2" s="322"/>
      <c r="AB2" s="323" t="s">
        <v>3</v>
      </c>
      <c r="AC2" s="324"/>
      <c r="AD2" s="325"/>
    </row>
    <row r="3" spans="1:30" ht="24" customHeight="1" x14ac:dyDescent="0.3">
      <c r="A3" s="312"/>
      <c r="B3" s="264" t="s">
        <v>4</v>
      </c>
      <c r="C3" s="265"/>
      <c r="D3" s="265"/>
      <c r="E3" s="265"/>
      <c r="F3" s="265"/>
      <c r="G3" s="265"/>
      <c r="H3" s="265"/>
      <c r="I3" s="265"/>
      <c r="J3" s="265"/>
      <c r="K3" s="265"/>
      <c r="L3" s="265"/>
      <c r="M3" s="265"/>
      <c r="N3" s="265"/>
      <c r="O3" s="265"/>
      <c r="P3" s="265"/>
      <c r="Q3" s="265"/>
      <c r="R3" s="265"/>
      <c r="S3" s="265"/>
      <c r="T3" s="265"/>
      <c r="U3" s="265"/>
      <c r="V3" s="265"/>
      <c r="W3" s="265"/>
      <c r="X3" s="265"/>
      <c r="Y3" s="265"/>
      <c r="Z3" s="265"/>
      <c r="AA3" s="266"/>
      <c r="AB3" s="323" t="s">
        <v>5</v>
      </c>
      <c r="AC3" s="324"/>
      <c r="AD3" s="325"/>
    </row>
    <row r="4" spans="1:30" ht="21.9" customHeight="1" thickBot="1" x14ac:dyDescent="0.35">
      <c r="A4" s="313"/>
      <c r="B4" s="267"/>
      <c r="C4" s="268"/>
      <c r="D4" s="268"/>
      <c r="E4" s="268"/>
      <c r="F4" s="268"/>
      <c r="G4" s="268"/>
      <c r="H4" s="268"/>
      <c r="I4" s="268"/>
      <c r="J4" s="268"/>
      <c r="K4" s="268"/>
      <c r="L4" s="268"/>
      <c r="M4" s="268"/>
      <c r="N4" s="268"/>
      <c r="O4" s="268"/>
      <c r="P4" s="268"/>
      <c r="Q4" s="268"/>
      <c r="R4" s="268"/>
      <c r="S4" s="268"/>
      <c r="T4" s="268"/>
      <c r="U4" s="268"/>
      <c r="V4" s="268"/>
      <c r="W4" s="268"/>
      <c r="X4" s="268"/>
      <c r="Y4" s="268"/>
      <c r="Z4" s="268"/>
      <c r="AA4" s="269"/>
      <c r="AB4" s="326" t="s">
        <v>6</v>
      </c>
      <c r="AC4" s="327"/>
      <c r="AD4" s="328"/>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73" t="s">
        <v>7</v>
      </c>
      <c r="B7" s="274"/>
      <c r="C7" s="329" t="s">
        <v>8</v>
      </c>
      <c r="D7" s="273" t="s">
        <v>9</v>
      </c>
      <c r="E7" s="332"/>
      <c r="F7" s="332"/>
      <c r="G7" s="332"/>
      <c r="H7" s="274"/>
      <c r="I7" s="335">
        <v>44837</v>
      </c>
      <c r="J7" s="336"/>
      <c r="K7" s="273" t="s">
        <v>10</v>
      </c>
      <c r="L7" s="274"/>
      <c r="M7" s="351" t="s">
        <v>11</v>
      </c>
      <c r="N7" s="352"/>
      <c r="O7" s="341"/>
      <c r="P7" s="342"/>
      <c r="Q7" s="54"/>
      <c r="R7" s="54"/>
      <c r="S7" s="54"/>
      <c r="T7" s="54"/>
      <c r="U7" s="54"/>
      <c r="V7" s="54"/>
      <c r="W7" s="54"/>
      <c r="X7" s="54"/>
      <c r="Y7" s="54"/>
      <c r="Z7" s="55"/>
      <c r="AA7" s="54"/>
      <c r="AB7" s="54"/>
      <c r="AC7" s="60"/>
      <c r="AD7" s="61"/>
    </row>
    <row r="8" spans="1:30" x14ac:dyDescent="0.3">
      <c r="A8" s="275"/>
      <c r="B8" s="276"/>
      <c r="C8" s="330"/>
      <c r="D8" s="275"/>
      <c r="E8" s="333"/>
      <c r="F8" s="333"/>
      <c r="G8" s="333"/>
      <c r="H8" s="276"/>
      <c r="I8" s="337"/>
      <c r="J8" s="338"/>
      <c r="K8" s="275"/>
      <c r="L8" s="276"/>
      <c r="M8" s="343" t="s">
        <v>12</v>
      </c>
      <c r="N8" s="344"/>
      <c r="O8" s="345"/>
      <c r="P8" s="346"/>
      <c r="Q8" s="54"/>
      <c r="R8" s="54"/>
      <c r="S8" s="54"/>
      <c r="T8" s="54"/>
      <c r="U8" s="54"/>
      <c r="V8" s="54"/>
      <c r="W8" s="54"/>
      <c r="X8" s="54"/>
      <c r="Y8" s="54"/>
      <c r="Z8" s="55"/>
      <c r="AA8" s="54"/>
      <c r="AB8" s="54"/>
      <c r="AC8" s="60"/>
      <c r="AD8" s="61"/>
    </row>
    <row r="9" spans="1:30" ht="15" thickBot="1" x14ac:dyDescent="0.35">
      <c r="A9" s="277"/>
      <c r="B9" s="278"/>
      <c r="C9" s="331"/>
      <c r="D9" s="277"/>
      <c r="E9" s="334"/>
      <c r="F9" s="334"/>
      <c r="G9" s="334"/>
      <c r="H9" s="278"/>
      <c r="I9" s="339"/>
      <c r="J9" s="340"/>
      <c r="K9" s="277"/>
      <c r="L9" s="278"/>
      <c r="M9" s="347" t="s">
        <v>13</v>
      </c>
      <c r="N9" s="348"/>
      <c r="O9" s="349" t="s">
        <v>14</v>
      </c>
      <c r="P9" s="350"/>
      <c r="Q9" s="54"/>
      <c r="R9" s="54"/>
      <c r="S9" s="54"/>
      <c r="T9" s="54"/>
      <c r="U9" s="54"/>
      <c r="V9" s="54"/>
      <c r="W9" s="54"/>
      <c r="X9" s="54"/>
      <c r="Y9" s="54"/>
      <c r="Z9" s="55"/>
      <c r="AA9" s="54"/>
      <c r="AB9" s="54"/>
      <c r="AC9" s="60"/>
      <c r="AD9" s="61"/>
    </row>
    <row r="10" spans="1:30" ht="15" customHeight="1" thickBo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73" t="s">
        <v>15</v>
      </c>
      <c r="B11" s="274"/>
      <c r="C11" s="261" t="s">
        <v>16</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3"/>
    </row>
    <row r="12" spans="1:30" ht="15" customHeight="1" x14ac:dyDescent="0.3">
      <c r="A12" s="275"/>
      <c r="B12" s="276"/>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6"/>
    </row>
    <row r="13" spans="1:30" ht="15" customHeight="1" thickBot="1" x14ac:dyDescent="0.35">
      <c r="A13" s="277"/>
      <c r="B13" s="278"/>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02" t="s">
        <v>17</v>
      </c>
      <c r="B15" s="303"/>
      <c r="C15" s="304" t="s">
        <v>18</v>
      </c>
      <c r="D15" s="305"/>
      <c r="E15" s="305"/>
      <c r="F15" s="305"/>
      <c r="G15" s="305"/>
      <c r="H15" s="305"/>
      <c r="I15" s="305"/>
      <c r="J15" s="305"/>
      <c r="K15" s="306"/>
      <c r="L15" s="270" t="s">
        <v>19</v>
      </c>
      <c r="M15" s="271"/>
      <c r="N15" s="271"/>
      <c r="O15" s="271"/>
      <c r="P15" s="271"/>
      <c r="Q15" s="272"/>
      <c r="R15" s="362" t="s">
        <v>20</v>
      </c>
      <c r="S15" s="363"/>
      <c r="T15" s="363"/>
      <c r="U15" s="363"/>
      <c r="V15" s="363"/>
      <c r="W15" s="363"/>
      <c r="X15" s="364"/>
      <c r="Y15" s="270" t="s">
        <v>21</v>
      </c>
      <c r="Z15" s="272"/>
      <c r="AA15" s="304" t="s">
        <v>22</v>
      </c>
      <c r="AB15" s="305"/>
      <c r="AC15" s="305"/>
      <c r="AD15" s="306"/>
    </row>
    <row r="16" spans="1:30" ht="9" customHeight="1" thickBot="1" x14ac:dyDescent="0.35">
      <c r="A16" s="59"/>
      <c r="B16" s="54"/>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73"/>
      <c r="AD16" s="74"/>
    </row>
    <row r="17" spans="1:41" s="76" customFormat="1" ht="37.5" customHeight="1" thickBot="1" x14ac:dyDescent="0.35">
      <c r="A17" s="302" t="s">
        <v>23</v>
      </c>
      <c r="B17" s="303"/>
      <c r="C17" s="308" t="s">
        <v>124</v>
      </c>
      <c r="D17" s="309"/>
      <c r="E17" s="309"/>
      <c r="F17" s="309"/>
      <c r="G17" s="309"/>
      <c r="H17" s="309"/>
      <c r="I17" s="309"/>
      <c r="J17" s="309"/>
      <c r="K17" s="309"/>
      <c r="L17" s="309"/>
      <c r="M17" s="309"/>
      <c r="N17" s="309"/>
      <c r="O17" s="309"/>
      <c r="P17" s="309"/>
      <c r="Q17" s="310"/>
      <c r="R17" s="270" t="s">
        <v>25</v>
      </c>
      <c r="S17" s="271"/>
      <c r="T17" s="271"/>
      <c r="U17" s="271"/>
      <c r="V17" s="272"/>
      <c r="W17" s="548">
        <v>1</v>
      </c>
      <c r="X17" s="549"/>
      <c r="Y17" s="271" t="s">
        <v>26</v>
      </c>
      <c r="Z17" s="271"/>
      <c r="AA17" s="271"/>
      <c r="AB17" s="272"/>
      <c r="AC17" s="298">
        <v>0.2</v>
      </c>
      <c r="AD17" s="29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0" t="s">
        <v>27</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2"/>
      <c r="AE19" s="83"/>
      <c r="AF19" s="83"/>
    </row>
    <row r="20" spans="1:41" ht="32.25" customHeight="1" thickBot="1" x14ac:dyDescent="0.35">
      <c r="A20" s="82"/>
      <c r="B20" s="60"/>
      <c r="C20" s="293" t="s">
        <v>28</v>
      </c>
      <c r="D20" s="294"/>
      <c r="E20" s="294"/>
      <c r="F20" s="294"/>
      <c r="G20" s="294"/>
      <c r="H20" s="294"/>
      <c r="I20" s="294"/>
      <c r="J20" s="294"/>
      <c r="K20" s="294"/>
      <c r="L20" s="294"/>
      <c r="M20" s="294"/>
      <c r="N20" s="294"/>
      <c r="O20" s="294"/>
      <c r="P20" s="295"/>
      <c r="Q20" s="290" t="s">
        <v>29</v>
      </c>
      <c r="R20" s="291"/>
      <c r="S20" s="291"/>
      <c r="T20" s="291"/>
      <c r="U20" s="291"/>
      <c r="V20" s="291"/>
      <c r="W20" s="291"/>
      <c r="X20" s="291"/>
      <c r="Y20" s="291"/>
      <c r="Z20" s="291"/>
      <c r="AA20" s="291"/>
      <c r="AB20" s="291"/>
      <c r="AC20" s="291"/>
      <c r="AD20" s="292"/>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8</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8</v>
      </c>
      <c r="Z21" s="154" t="s">
        <v>38</v>
      </c>
      <c r="AA21" s="154" t="s">
        <v>39</v>
      </c>
      <c r="AB21" s="154" t="s">
        <v>40</v>
      </c>
      <c r="AC21" s="154" t="s">
        <v>41</v>
      </c>
      <c r="AD21" s="155" t="s">
        <v>42</v>
      </c>
      <c r="AE21" s="3"/>
      <c r="AF21" s="3"/>
    </row>
    <row r="22" spans="1:41" ht="32.25" customHeight="1" x14ac:dyDescent="0.3">
      <c r="A22" s="296" t="s">
        <v>43</v>
      </c>
      <c r="B22" s="297"/>
      <c r="C22" s="175"/>
      <c r="D22" s="173"/>
      <c r="E22" s="173"/>
      <c r="F22" s="173"/>
      <c r="G22" s="173"/>
      <c r="H22" s="173"/>
      <c r="I22" s="173"/>
      <c r="J22" s="173"/>
      <c r="K22" s="173"/>
      <c r="L22" s="173"/>
      <c r="M22" s="173"/>
      <c r="N22" s="173"/>
      <c r="O22" s="173">
        <f>SUM(C22:N22)</f>
        <v>0</v>
      </c>
      <c r="P22" s="176"/>
      <c r="Q22" s="213">
        <f>401533383+26144000</f>
        <v>427677383</v>
      </c>
      <c r="R22" s="169"/>
      <c r="S22" s="169"/>
      <c r="T22" s="169"/>
      <c r="U22" s="169">
        <f>5000000+6854097</f>
        <v>11854097</v>
      </c>
      <c r="V22" s="169"/>
      <c r="W22" s="169"/>
      <c r="X22" s="169">
        <v>270804</v>
      </c>
      <c r="Y22" s="169"/>
      <c r="Z22" s="169"/>
      <c r="AA22" s="169"/>
      <c r="AB22" s="169"/>
      <c r="AC22" s="169">
        <f>SUM(Q22:AB22)</f>
        <v>439802284</v>
      </c>
      <c r="AD22" s="180"/>
      <c r="AE22" s="3"/>
      <c r="AF22" s="3"/>
    </row>
    <row r="23" spans="1:41" ht="32.25" customHeight="1" x14ac:dyDescent="0.3">
      <c r="A23" s="300" t="s">
        <v>44</v>
      </c>
      <c r="B23" s="301"/>
      <c r="C23" s="170"/>
      <c r="D23" s="169"/>
      <c r="E23" s="169"/>
      <c r="F23" s="169"/>
      <c r="G23" s="169"/>
      <c r="H23" s="169"/>
      <c r="I23" s="169"/>
      <c r="J23" s="169"/>
      <c r="K23" s="169"/>
      <c r="L23" s="169"/>
      <c r="M23" s="169"/>
      <c r="N23" s="169"/>
      <c r="O23" s="169">
        <f>SUM(C23:N23)</f>
        <v>0</v>
      </c>
      <c r="P23" s="188" t="str">
        <f>IFERROR(O23/(SUMIF(C23:N23,"&gt;0",C22:N22))," ")</f>
        <v xml:space="preserve"> </v>
      </c>
      <c r="Q23" s="213">
        <v>401533383</v>
      </c>
      <c r="R23" s="215"/>
      <c r="S23" s="169">
        <v>-2641099</v>
      </c>
      <c r="T23" s="215"/>
      <c r="U23" s="215"/>
      <c r="V23" s="169">
        <v>5000000</v>
      </c>
      <c r="W23" s="215"/>
      <c r="X23" s="260">
        <v>26790000</v>
      </c>
      <c r="Y23" s="260">
        <v>9120000</v>
      </c>
      <c r="Z23" s="215"/>
      <c r="AA23" s="215"/>
      <c r="AB23" s="215"/>
      <c r="AC23" s="169">
        <f>SUM(Q23:AB23)</f>
        <v>439802284</v>
      </c>
      <c r="AD23" s="178" t="str">
        <f>IFERROR(AC22/(SUMIF(Q22:AB22,"&gt;0",#REF!))," ")</f>
        <v xml:space="preserve"> </v>
      </c>
      <c r="AE23" s="3"/>
      <c r="AF23" s="3"/>
    </row>
    <row r="24" spans="1:41" ht="32.25" customHeight="1" x14ac:dyDescent="0.3">
      <c r="A24" s="300" t="s">
        <v>45</v>
      </c>
      <c r="B24" s="301"/>
      <c r="C24" s="170"/>
      <c r="D24" s="169">
        <f>1951058+687500+729667</f>
        <v>3368225</v>
      </c>
      <c r="E24" s="169"/>
      <c r="F24" s="169">
        <f>33132+2500000</f>
        <v>2533132</v>
      </c>
      <c r="G24" s="169"/>
      <c r="H24" s="169"/>
      <c r="I24" s="169"/>
      <c r="J24" s="169"/>
      <c r="K24" s="169"/>
      <c r="L24" s="169"/>
      <c r="M24" s="169"/>
      <c r="N24" s="169"/>
      <c r="O24" s="169">
        <f>SUM(C24:N24)</f>
        <v>5901357</v>
      </c>
      <c r="P24" s="174"/>
      <c r="Q24" s="223"/>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35">
      <c r="A25" s="371" t="s">
        <v>46</v>
      </c>
      <c r="B25" s="372"/>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v>34866500</v>
      </c>
      <c r="W25" s="172">
        <v>34866500</v>
      </c>
      <c r="X25" s="172">
        <v>34866500</v>
      </c>
      <c r="Y25" s="172">
        <v>38666500</v>
      </c>
      <c r="Z25" s="172"/>
      <c r="AA25" s="172"/>
      <c r="AB25" s="172"/>
      <c r="AC25" s="172">
        <f>SUM(Q25:AB25)</f>
        <v>263226285</v>
      </c>
      <c r="AD25" s="179">
        <f>IFERROR(AC25/(SUMIF(Q25:AB25,"&gt;0",Q24:AB24))," ")</f>
        <v>0.93478103696092152</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67" t="s">
        <v>47</v>
      </c>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70"/>
    </row>
    <row r="28" spans="1:41" ht="15" customHeight="1" x14ac:dyDescent="0.3">
      <c r="A28" s="373" t="s">
        <v>48</v>
      </c>
      <c r="B28" s="375" t="s">
        <v>49</v>
      </c>
      <c r="C28" s="376"/>
      <c r="D28" s="301" t="s">
        <v>50</v>
      </c>
      <c r="E28" s="377"/>
      <c r="F28" s="377"/>
      <c r="G28" s="377"/>
      <c r="H28" s="377"/>
      <c r="I28" s="377"/>
      <c r="J28" s="377"/>
      <c r="K28" s="377"/>
      <c r="L28" s="377"/>
      <c r="M28" s="377"/>
      <c r="N28" s="377"/>
      <c r="O28" s="378"/>
      <c r="P28" s="353" t="s">
        <v>41</v>
      </c>
      <c r="Q28" s="353" t="s">
        <v>51</v>
      </c>
      <c r="R28" s="353"/>
      <c r="S28" s="353"/>
      <c r="T28" s="353"/>
      <c r="U28" s="353"/>
      <c r="V28" s="353"/>
      <c r="W28" s="353"/>
      <c r="X28" s="353"/>
      <c r="Y28" s="353"/>
      <c r="Z28" s="353"/>
      <c r="AA28" s="353"/>
      <c r="AB28" s="353"/>
      <c r="AC28" s="353"/>
      <c r="AD28" s="355"/>
    </row>
    <row r="29" spans="1:41" ht="27" customHeight="1" x14ac:dyDescent="0.3">
      <c r="A29" s="374"/>
      <c r="B29" s="358"/>
      <c r="C29" s="360"/>
      <c r="D29" s="88" t="s">
        <v>30</v>
      </c>
      <c r="E29" s="88" t="s">
        <v>31</v>
      </c>
      <c r="F29" s="88" t="s">
        <v>32</v>
      </c>
      <c r="G29" s="88" t="s">
        <v>33</v>
      </c>
      <c r="H29" s="88" t="s">
        <v>34</v>
      </c>
      <c r="I29" s="88" t="s">
        <v>35</v>
      </c>
      <c r="J29" s="88" t="s">
        <v>36</v>
      </c>
      <c r="K29" s="88" t="s">
        <v>37</v>
      </c>
      <c r="L29" s="88" t="s">
        <v>8</v>
      </c>
      <c r="M29" s="88" t="s">
        <v>38</v>
      </c>
      <c r="N29" s="88" t="s">
        <v>39</v>
      </c>
      <c r="O29" s="88" t="s">
        <v>40</v>
      </c>
      <c r="P29" s="378"/>
      <c r="Q29" s="353"/>
      <c r="R29" s="353"/>
      <c r="S29" s="353"/>
      <c r="T29" s="353"/>
      <c r="U29" s="353"/>
      <c r="V29" s="353"/>
      <c r="W29" s="353"/>
      <c r="X29" s="353"/>
      <c r="Y29" s="353"/>
      <c r="Z29" s="353"/>
      <c r="AA29" s="353"/>
      <c r="AB29" s="353"/>
      <c r="AC29" s="353"/>
      <c r="AD29" s="355"/>
    </row>
    <row r="30" spans="1:41" ht="62.25" customHeight="1" thickBot="1" x14ac:dyDescent="0.35">
      <c r="A30" s="190" t="str">
        <f>C17</f>
        <v>6 - Acompañar el 100 por ciento  la implementación de las  Políticas Públicas de PPMYEG y PPASP y de los productos que la SDMujer es responsable</v>
      </c>
      <c r="B30" s="379" t="s">
        <v>52</v>
      </c>
      <c r="C30" s="3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81" t="s">
        <v>53</v>
      </c>
      <c r="R30" s="381"/>
      <c r="S30" s="381"/>
      <c r="T30" s="381"/>
      <c r="U30" s="381"/>
      <c r="V30" s="381"/>
      <c r="W30" s="381"/>
      <c r="X30" s="381"/>
      <c r="Y30" s="381"/>
      <c r="Z30" s="381"/>
      <c r="AA30" s="381"/>
      <c r="AB30" s="381"/>
      <c r="AC30" s="381"/>
      <c r="AD30" s="382"/>
    </row>
    <row r="31" spans="1:41" ht="45" customHeight="1" x14ac:dyDescent="0.3">
      <c r="A31" s="383" t="s">
        <v>54</v>
      </c>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5"/>
    </row>
    <row r="32" spans="1:41" ht="23.25" customHeight="1" x14ac:dyDescent="0.3">
      <c r="A32" s="300" t="s">
        <v>55</v>
      </c>
      <c r="B32" s="353" t="s">
        <v>56</v>
      </c>
      <c r="C32" s="353" t="s">
        <v>49</v>
      </c>
      <c r="D32" s="353" t="s">
        <v>57</v>
      </c>
      <c r="E32" s="353"/>
      <c r="F32" s="353"/>
      <c r="G32" s="353"/>
      <c r="H32" s="353"/>
      <c r="I32" s="353"/>
      <c r="J32" s="353"/>
      <c r="K32" s="353"/>
      <c r="L32" s="353"/>
      <c r="M32" s="353"/>
      <c r="N32" s="353"/>
      <c r="O32" s="353"/>
      <c r="P32" s="353"/>
      <c r="Q32" s="353" t="s">
        <v>58</v>
      </c>
      <c r="R32" s="353"/>
      <c r="S32" s="353"/>
      <c r="T32" s="353"/>
      <c r="U32" s="353"/>
      <c r="V32" s="353"/>
      <c r="W32" s="353"/>
      <c r="X32" s="353"/>
      <c r="Y32" s="353"/>
      <c r="Z32" s="353"/>
      <c r="AA32" s="353"/>
      <c r="AB32" s="353"/>
      <c r="AC32" s="353"/>
      <c r="AD32" s="355"/>
      <c r="AG32" s="87"/>
      <c r="AH32" s="87"/>
      <c r="AI32" s="87"/>
      <c r="AJ32" s="87"/>
      <c r="AK32" s="87"/>
      <c r="AL32" s="87"/>
      <c r="AM32" s="87"/>
      <c r="AN32" s="87"/>
      <c r="AO32" s="87"/>
    </row>
    <row r="33" spans="1:41" ht="23.25" customHeight="1" x14ac:dyDescent="0.3">
      <c r="A33" s="300"/>
      <c r="B33" s="353"/>
      <c r="C33" s="35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358" t="s">
        <v>59</v>
      </c>
      <c r="R33" s="359"/>
      <c r="S33" s="359"/>
      <c r="T33" s="359"/>
      <c r="U33" s="359"/>
      <c r="V33" s="360"/>
      <c r="W33" s="358" t="s">
        <v>60</v>
      </c>
      <c r="X33" s="359"/>
      <c r="Y33" s="359"/>
      <c r="Z33" s="360"/>
      <c r="AA33" s="358" t="s">
        <v>61</v>
      </c>
      <c r="AB33" s="359"/>
      <c r="AC33" s="359"/>
      <c r="AD33" s="361"/>
      <c r="AG33" s="87"/>
      <c r="AH33" s="87"/>
      <c r="AI33" s="87"/>
      <c r="AJ33" s="87"/>
      <c r="AK33" s="87"/>
      <c r="AL33" s="87"/>
      <c r="AM33" s="87"/>
      <c r="AN33" s="87"/>
      <c r="AO33" s="87"/>
    </row>
    <row r="34" spans="1:41" ht="59.25" customHeight="1" x14ac:dyDescent="0.3">
      <c r="A34" s="392" t="str">
        <f>A30</f>
        <v>6 - Acompañar el 100 por ciento  la implementación de las  Políticas Públicas de PPMYEG y PPASP y de los productos que la SDMujer es responsable</v>
      </c>
      <c r="B34" s="395">
        <v>0.2</v>
      </c>
      <c r="C34" s="90" t="s">
        <v>62</v>
      </c>
      <c r="D34" s="156">
        <v>1</v>
      </c>
      <c r="E34" s="156">
        <v>1</v>
      </c>
      <c r="F34" s="156">
        <v>1</v>
      </c>
      <c r="G34" s="156">
        <v>1</v>
      </c>
      <c r="H34" s="156">
        <v>1</v>
      </c>
      <c r="I34" s="156">
        <v>1</v>
      </c>
      <c r="J34" s="156">
        <v>1</v>
      </c>
      <c r="K34" s="156">
        <v>1</v>
      </c>
      <c r="L34" s="156">
        <v>1</v>
      </c>
      <c r="M34" s="156">
        <v>1</v>
      </c>
      <c r="N34" s="156">
        <v>1</v>
      </c>
      <c r="O34" s="156">
        <v>1</v>
      </c>
      <c r="P34" s="156">
        <v>1</v>
      </c>
      <c r="Q34" s="542" t="s">
        <v>525</v>
      </c>
      <c r="R34" s="543"/>
      <c r="S34" s="543"/>
      <c r="T34" s="543"/>
      <c r="U34" s="543"/>
      <c r="V34" s="638"/>
      <c r="W34" s="501" t="s">
        <v>125</v>
      </c>
      <c r="X34" s="502"/>
      <c r="Y34" s="502"/>
      <c r="Z34" s="503"/>
      <c r="AA34" s="495" t="s">
        <v>126</v>
      </c>
      <c r="AB34" s="496"/>
      <c r="AC34" s="496"/>
      <c r="AD34" s="640"/>
      <c r="AE34" s="50">
        <f>LEN(Q34)</f>
        <v>998</v>
      </c>
      <c r="AG34" s="87"/>
      <c r="AH34" s="87"/>
      <c r="AI34" s="87"/>
      <c r="AJ34" s="87"/>
      <c r="AK34" s="87"/>
      <c r="AL34" s="87"/>
      <c r="AM34" s="87"/>
      <c r="AN34" s="87"/>
      <c r="AO34" s="87"/>
    </row>
    <row r="35" spans="1:41" ht="69.75" customHeight="1" x14ac:dyDescent="0.3">
      <c r="A35" s="394"/>
      <c r="B35" s="397"/>
      <c r="C35" s="91" t="s">
        <v>65</v>
      </c>
      <c r="D35" s="235">
        <v>1</v>
      </c>
      <c r="E35" s="235">
        <v>1</v>
      </c>
      <c r="F35" s="235">
        <v>1</v>
      </c>
      <c r="G35" s="247">
        <v>1</v>
      </c>
      <c r="H35" s="247">
        <v>1</v>
      </c>
      <c r="I35" s="247">
        <v>1</v>
      </c>
      <c r="J35" s="253">
        <v>1</v>
      </c>
      <c r="K35" s="253">
        <v>1</v>
      </c>
      <c r="L35" s="93">
        <v>1</v>
      </c>
      <c r="M35" s="93"/>
      <c r="N35" s="93"/>
      <c r="O35" s="93"/>
      <c r="P35" s="157">
        <v>1</v>
      </c>
      <c r="Q35" s="545"/>
      <c r="R35" s="546"/>
      <c r="S35" s="546"/>
      <c r="T35" s="546"/>
      <c r="U35" s="546"/>
      <c r="V35" s="639"/>
      <c r="W35" s="504"/>
      <c r="X35" s="505"/>
      <c r="Y35" s="505"/>
      <c r="Z35" s="506"/>
      <c r="AA35" s="498"/>
      <c r="AB35" s="499"/>
      <c r="AC35" s="499"/>
      <c r="AD35" s="641"/>
      <c r="AE35" s="49"/>
      <c r="AG35" s="87"/>
      <c r="AH35" s="87"/>
      <c r="AI35" s="87"/>
      <c r="AJ35" s="87"/>
      <c r="AK35" s="87"/>
      <c r="AL35" s="87"/>
      <c r="AM35" s="87"/>
      <c r="AN35" s="87"/>
      <c r="AO35" s="87"/>
    </row>
    <row r="36" spans="1:41" ht="26.25" customHeight="1" x14ac:dyDescent="0.3">
      <c r="A36" s="296" t="s">
        <v>66</v>
      </c>
      <c r="B36" s="386" t="s">
        <v>67</v>
      </c>
      <c r="C36" s="388" t="s">
        <v>68</v>
      </c>
      <c r="D36" s="388"/>
      <c r="E36" s="388"/>
      <c r="F36" s="388"/>
      <c r="G36" s="388"/>
      <c r="H36" s="388"/>
      <c r="I36" s="388"/>
      <c r="J36" s="388"/>
      <c r="K36" s="388"/>
      <c r="L36" s="388"/>
      <c r="M36" s="388"/>
      <c r="N36" s="388"/>
      <c r="O36" s="388"/>
      <c r="P36" s="388"/>
      <c r="Q36" s="297" t="s">
        <v>69</v>
      </c>
      <c r="R36" s="389"/>
      <c r="S36" s="389"/>
      <c r="T36" s="389"/>
      <c r="U36" s="389"/>
      <c r="V36" s="389"/>
      <c r="W36" s="389"/>
      <c r="X36" s="389"/>
      <c r="Y36" s="389"/>
      <c r="Z36" s="389"/>
      <c r="AA36" s="389"/>
      <c r="AB36" s="389"/>
      <c r="AC36" s="389"/>
      <c r="AD36" s="390"/>
      <c r="AG36" s="87"/>
      <c r="AH36" s="87"/>
      <c r="AI36" s="87"/>
      <c r="AJ36" s="87"/>
      <c r="AK36" s="87"/>
      <c r="AL36" s="87"/>
      <c r="AM36" s="87"/>
      <c r="AN36" s="87"/>
      <c r="AO36" s="87"/>
    </row>
    <row r="37" spans="1:41" ht="26.25" customHeight="1" x14ac:dyDescent="0.3">
      <c r="A37" s="300"/>
      <c r="B37" s="387"/>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01" t="s">
        <v>84</v>
      </c>
      <c r="R37" s="377"/>
      <c r="S37" s="377"/>
      <c r="T37" s="377"/>
      <c r="U37" s="377"/>
      <c r="V37" s="377"/>
      <c r="W37" s="377"/>
      <c r="X37" s="377"/>
      <c r="Y37" s="377"/>
      <c r="Z37" s="377"/>
      <c r="AA37" s="377"/>
      <c r="AB37" s="377"/>
      <c r="AC37" s="377"/>
      <c r="AD37" s="391"/>
      <c r="AG37" s="94"/>
      <c r="AH37" s="94"/>
      <c r="AI37" s="94"/>
      <c r="AJ37" s="94"/>
      <c r="AK37" s="94"/>
      <c r="AL37" s="94"/>
      <c r="AM37" s="94"/>
      <c r="AN37" s="94"/>
      <c r="AO37" s="94"/>
    </row>
    <row r="38" spans="1:41" ht="36" customHeight="1" x14ac:dyDescent="0.3">
      <c r="A38" s="531" t="s">
        <v>127</v>
      </c>
      <c r="B38" s="619">
        <v>0.09</v>
      </c>
      <c r="C38" s="90" t="s">
        <v>62</v>
      </c>
      <c r="D38" s="192">
        <v>0.05</v>
      </c>
      <c r="E38" s="192">
        <v>0.08</v>
      </c>
      <c r="F38" s="192">
        <v>0.08</v>
      </c>
      <c r="G38" s="192">
        <v>0.09</v>
      </c>
      <c r="H38" s="192">
        <v>0.08</v>
      </c>
      <c r="I38" s="192">
        <v>0.08</v>
      </c>
      <c r="J38" s="192">
        <v>0.09</v>
      </c>
      <c r="K38" s="192">
        <v>0.1</v>
      </c>
      <c r="L38" s="192">
        <v>0.08</v>
      </c>
      <c r="M38" s="192">
        <v>0.08</v>
      </c>
      <c r="N38" s="192">
        <v>0.08</v>
      </c>
      <c r="O38" s="192">
        <v>0.11</v>
      </c>
      <c r="P38" s="96">
        <f t="shared" ref="P38:P43" si="0">SUM(D38:O38)</f>
        <v>0.99999999999999989</v>
      </c>
      <c r="Q38" s="621" t="s">
        <v>526</v>
      </c>
      <c r="R38" s="633"/>
      <c r="S38" s="633"/>
      <c r="T38" s="633"/>
      <c r="U38" s="633"/>
      <c r="V38" s="633"/>
      <c r="W38" s="633"/>
      <c r="X38" s="633"/>
      <c r="Y38" s="633"/>
      <c r="Z38" s="633"/>
      <c r="AA38" s="633"/>
      <c r="AB38" s="633"/>
      <c r="AC38" s="633"/>
      <c r="AD38" s="634"/>
      <c r="AE38" s="50">
        <f>LEN(Q38)</f>
        <v>1810</v>
      </c>
      <c r="AG38" s="98"/>
      <c r="AH38" s="98"/>
      <c r="AI38" s="98"/>
      <c r="AJ38" s="98"/>
      <c r="AK38" s="98"/>
      <c r="AL38" s="98"/>
      <c r="AM38" s="98"/>
      <c r="AN38" s="98"/>
      <c r="AO38" s="98"/>
    </row>
    <row r="39" spans="1:41" ht="36" customHeight="1" x14ac:dyDescent="0.3">
      <c r="A39" s="521"/>
      <c r="B39" s="620"/>
      <c r="C39" s="99" t="s">
        <v>65</v>
      </c>
      <c r="D39" s="100">
        <v>0.05</v>
      </c>
      <c r="E39" s="100">
        <v>0.08</v>
      </c>
      <c r="F39" s="100">
        <v>0.08</v>
      </c>
      <c r="G39" s="100">
        <v>0.09</v>
      </c>
      <c r="H39" s="100">
        <v>0.08</v>
      </c>
      <c r="I39" s="100">
        <v>0.08</v>
      </c>
      <c r="J39" s="100">
        <v>0.09</v>
      </c>
      <c r="K39" s="100">
        <v>0.1</v>
      </c>
      <c r="L39" s="100">
        <v>0.08</v>
      </c>
      <c r="M39" s="100"/>
      <c r="N39" s="100"/>
      <c r="O39" s="100"/>
      <c r="P39" s="101">
        <f t="shared" si="0"/>
        <v>0.73</v>
      </c>
      <c r="Q39" s="635"/>
      <c r="R39" s="636"/>
      <c r="S39" s="636"/>
      <c r="T39" s="636"/>
      <c r="U39" s="636"/>
      <c r="V39" s="636"/>
      <c r="W39" s="636"/>
      <c r="X39" s="636"/>
      <c r="Y39" s="636"/>
      <c r="Z39" s="636"/>
      <c r="AA39" s="636"/>
      <c r="AB39" s="636"/>
      <c r="AC39" s="636"/>
      <c r="AD39" s="637"/>
    </row>
    <row r="40" spans="1:41" ht="36" customHeight="1" x14ac:dyDescent="0.3">
      <c r="A40" s="521" t="s">
        <v>128</v>
      </c>
      <c r="B40" s="619">
        <v>0.09</v>
      </c>
      <c r="C40" s="102" t="s">
        <v>62</v>
      </c>
      <c r="D40" s="192">
        <v>0.05</v>
      </c>
      <c r="E40" s="192">
        <v>0.08</v>
      </c>
      <c r="F40" s="192">
        <v>0.08</v>
      </c>
      <c r="G40" s="192">
        <v>0.09</v>
      </c>
      <c r="H40" s="192">
        <v>0.08</v>
      </c>
      <c r="I40" s="192">
        <v>0.08</v>
      </c>
      <c r="J40" s="192">
        <v>0.09</v>
      </c>
      <c r="K40" s="192">
        <v>0.1</v>
      </c>
      <c r="L40" s="192">
        <v>0.08</v>
      </c>
      <c r="M40" s="192">
        <v>0.08</v>
      </c>
      <c r="N40" s="192">
        <v>0.08</v>
      </c>
      <c r="O40" s="192">
        <v>0.11</v>
      </c>
      <c r="P40" s="101">
        <f t="shared" si="0"/>
        <v>0.99999999999999989</v>
      </c>
      <c r="Q40" s="621" t="s">
        <v>527</v>
      </c>
      <c r="R40" s="622"/>
      <c r="S40" s="622"/>
      <c r="T40" s="622"/>
      <c r="U40" s="622"/>
      <c r="V40" s="622"/>
      <c r="W40" s="622"/>
      <c r="X40" s="622"/>
      <c r="Y40" s="622"/>
      <c r="Z40" s="622"/>
      <c r="AA40" s="622"/>
      <c r="AB40" s="622"/>
      <c r="AC40" s="622"/>
      <c r="AD40" s="623"/>
      <c r="AE40" s="50">
        <f>LEN(Q40)</f>
        <v>1101</v>
      </c>
    </row>
    <row r="41" spans="1:41" ht="36" customHeight="1" x14ac:dyDescent="0.3">
      <c r="A41" s="521"/>
      <c r="B41" s="620"/>
      <c r="C41" s="99" t="s">
        <v>65</v>
      </c>
      <c r="D41" s="100">
        <v>0.05</v>
      </c>
      <c r="E41" s="100">
        <v>0.08</v>
      </c>
      <c r="F41" s="100">
        <v>0.08</v>
      </c>
      <c r="G41" s="100">
        <v>0.09</v>
      </c>
      <c r="H41" s="100">
        <v>0.08</v>
      </c>
      <c r="I41" s="100">
        <v>0.08</v>
      </c>
      <c r="J41" s="100">
        <v>0.09</v>
      </c>
      <c r="K41" s="100">
        <v>0.1</v>
      </c>
      <c r="L41" s="104">
        <v>0.08</v>
      </c>
      <c r="M41" s="104"/>
      <c r="N41" s="104"/>
      <c r="O41" s="104"/>
      <c r="P41" s="101">
        <f t="shared" si="0"/>
        <v>0.73</v>
      </c>
      <c r="Q41" s="624"/>
      <c r="R41" s="625"/>
      <c r="S41" s="625"/>
      <c r="T41" s="625"/>
      <c r="U41" s="625"/>
      <c r="V41" s="625"/>
      <c r="W41" s="625"/>
      <c r="X41" s="625"/>
      <c r="Y41" s="625"/>
      <c r="Z41" s="625"/>
      <c r="AA41" s="625"/>
      <c r="AB41" s="625"/>
      <c r="AC41" s="625"/>
      <c r="AD41" s="626"/>
    </row>
    <row r="42" spans="1:41" ht="57.9" customHeight="1" x14ac:dyDescent="0.3">
      <c r="A42" s="521" t="s">
        <v>129</v>
      </c>
      <c r="B42" s="628">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621" t="s">
        <v>528</v>
      </c>
      <c r="R42" s="622"/>
      <c r="S42" s="622"/>
      <c r="T42" s="622"/>
      <c r="U42" s="622"/>
      <c r="V42" s="622"/>
      <c r="W42" s="622"/>
      <c r="X42" s="622"/>
      <c r="Y42" s="622"/>
      <c r="Z42" s="622"/>
      <c r="AA42" s="622"/>
      <c r="AB42" s="622"/>
      <c r="AC42" s="622"/>
      <c r="AD42" s="623"/>
      <c r="AE42" s="50">
        <f>LEN(Q42)</f>
        <v>1859</v>
      </c>
    </row>
    <row r="43" spans="1:41" ht="57.9" customHeight="1" thickBot="1" x14ac:dyDescent="0.35">
      <c r="A43" s="627"/>
      <c r="B43" s="629"/>
      <c r="C43" s="91" t="s">
        <v>65</v>
      </c>
      <c r="D43" s="105">
        <v>0.11</v>
      </c>
      <c r="E43" s="105">
        <v>7.0000000000000007E-2</v>
      </c>
      <c r="F43" s="105">
        <v>7.0000000000000007E-2</v>
      </c>
      <c r="G43" s="105">
        <v>0.11</v>
      </c>
      <c r="H43" s="105">
        <v>7.0000000000000007E-2</v>
      </c>
      <c r="I43" s="105">
        <v>7.0000000000000007E-2</v>
      </c>
      <c r="J43" s="105">
        <v>0.11</v>
      </c>
      <c r="K43" s="105">
        <v>7.0000000000000007E-2</v>
      </c>
      <c r="L43" s="106">
        <v>7.0000000000000007E-2</v>
      </c>
      <c r="M43" s="106"/>
      <c r="N43" s="106"/>
      <c r="O43" s="106"/>
      <c r="P43" s="107">
        <f t="shared" si="0"/>
        <v>0.75</v>
      </c>
      <c r="Q43" s="630"/>
      <c r="R43" s="631"/>
      <c r="S43" s="631"/>
      <c r="T43" s="631"/>
      <c r="U43" s="631"/>
      <c r="V43" s="631"/>
      <c r="W43" s="631"/>
      <c r="X43" s="631"/>
      <c r="Y43" s="631"/>
      <c r="Z43" s="631"/>
      <c r="AA43" s="631"/>
      <c r="AB43" s="631"/>
      <c r="AC43" s="631"/>
      <c r="AD43" s="632"/>
    </row>
    <row r="44" spans="1:41" x14ac:dyDescent="0.3">
      <c r="A44" s="50" t="s">
        <v>92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Q38:AD43 AA34 Q34 W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Z26"/>
  <sheetViews>
    <sheetView topLeftCell="A11" zoomScale="60" zoomScaleNormal="60" workbookViewId="0">
      <pane xSplit="1" ySplit="2" topLeftCell="P22" activePane="bottomRight" state="frozen"/>
      <selection pane="topRight"/>
      <selection pane="bottomLeft"/>
      <selection pane="bottomRight" activeCell="AV22" sqref="AV22"/>
    </sheetView>
  </sheetViews>
  <sheetFormatPr baseColWidth="10" defaultColWidth="10.6640625" defaultRowHeight="13.8" x14ac:dyDescent="0.3"/>
  <cols>
    <col min="1" max="1" width="7" style="113" customWidth="1"/>
    <col min="2" max="2" width="8.88671875" style="108" customWidth="1"/>
    <col min="3" max="3" width="9.44140625" style="108" customWidth="1"/>
    <col min="4" max="4" width="10.44140625" style="108" customWidth="1"/>
    <col min="5" max="5" width="6.109375" style="108" customWidth="1"/>
    <col min="6" max="6" width="9" style="108" customWidth="1"/>
    <col min="7" max="7" width="7" style="108" customWidth="1"/>
    <col min="8" max="8" width="15.44140625" style="108" customWidth="1"/>
    <col min="9" max="9" width="14.6640625" style="108" customWidth="1"/>
    <col min="10" max="11" width="29.33203125" style="108" customWidth="1"/>
    <col min="12" max="12" width="16.6640625" style="108" customWidth="1"/>
    <col min="13" max="14" width="15.33203125" style="108" customWidth="1"/>
    <col min="15" max="15" width="37.88671875" style="108" customWidth="1"/>
    <col min="16" max="16" width="7.5546875" style="108" customWidth="1"/>
    <col min="17" max="17" width="8.109375" style="108" customWidth="1"/>
    <col min="18" max="18" width="7.5546875" style="108" customWidth="1"/>
    <col min="19" max="19" width="7.33203125" style="108" customWidth="1"/>
    <col min="20" max="20" width="6.88671875" style="108" customWidth="1"/>
    <col min="21" max="21" width="17.44140625" style="108" customWidth="1"/>
    <col min="22" max="22" width="27.88671875" style="108" customWidth="1"/>
    <col min="23" max="42" width="5.6640625" style="108" customWidth="1"/>
    <col min="43" max="43" width="6" style="108" customWidth="1"/>
    <col min="44" max="46" width="5.6640625" style="108" customWidth="1"/>
    <col min="47" max="47" width="11.88671875" style="108" customWidth="1"/>
    <col min="48" max="48" width="10.6640625" style="108"/>
    <col min="49" max="49" width="101.5546875" style="108" customWidth="1"/>
    <col min="50" max="51" width="24.44140625" style="108" customWidth="1"/>
    <col min="52" max="16384" width="10.6640625" style="108"/>
  </cols>
  <sheetData>
    <row r="1" spans="1:51" ht="16.5" customHeight="1" x14ac:dyDescent="0.3">
      <c r="B1" s="642" t="s">
        <v>0</v>
      </c>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4"/>
      <c r="AX1" s="317" t="s">
        <v>1</v>
      </c>
      <c r="AY1" s="318"/>
    </row>
    <row r="2" spans="1:51" ht="16.5" customHeight="1" x14ac:dyDescent="0.3">
      <c r="B2" s="645" t="s">
        <v>2</v>
      </c>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46"/>
      <c r="AL2" s="646"/>
      <c r="AM2" s="646"/>
      <c r="AN2" s="646"/>
      <c r="AO2" s="646"/>
      <c r="AP2" s="646"/>
      <c r="AQ2" s="646"/>
      <c r="AR2" s="646"/>
      <c r="AS2" s="646"/>
      <c r="AT2" s="646"/>
      <c r="AU2" s="646"/>
      <c r="AV2" s="646"/>
      <c r="AW2" s="647"/>
      <c r="AX2" s="323" t="s">
        <v>3</v>
      </c>
      <c r="AY2" s="324"/>
    </row>
    <row r="3" spans="1:51" ht="15" customHeight="1" x14ac:dyDescent="0.3">
      <c r="B3" s="648" t="s">
        <v>130</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9"/>
      <c r="AQ3" s="649"/>
      <c r="AR3" s="649"/>
      <c r="AS3" s="649"/>
      <c r="AT3" s="649"/>
      <c r="AU3" s="649"/>
      <c r="AV3" s="649"/>
      <c r="AW3" s="650"/>
      <c r="AX3" s="323" t="s">
        <v>5</v>
      </c>
      <c r="AY3" s="324"/>
    </row>
    <row r="4" spans="1:51" ht="16.5" customHeight="1" x14ac:dyDescent="0.3">
      <c r="B4" s="642"/>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c r="AM4" s="643"/>
      <c r="AN4" s="643"/>
      <c r="AO4" s="643"/>
      <c r="AP4" s="643"/>
      <c r="AQ4" s="643"/>
      <c r="AR4" s="643"/>
      <c r="AS4" s="643"/>
      <c r="AT4" s="643"/>
      <c r="AU4" s="643"/>
      <c r="AV4" s="643"/>
      <c r="AW4" s="644"/>
      <c r="AX4" s="651" t="s">
        <v>131</v>
      </c>
      <c r="AY4" s="651"/>
    </row>
    <row r="5" spans="1:51" ht="15" customHeight="1" x14ac:dyDescent="0.3">
      <c r="B5" s="652" t="s">
        <v>132</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4"/>
      <c r="AI5" s="655" t="s">
        <v>13</v>
      </c>
      <c r="AJ5" s="656"/>
      <c r="AK5" s="656"/>
      <c r="AL5" s="656"/>
      <c r="AM5" s="656"/>
      <c r="AN5" s="656"/>
      <c r="AO5" s="656"/>
      <c r="AP5" s="656"/>
      <c r="AQ5" s="656"/>
      <c r="AR5" s="656"/>
      <c r="AS5" s="656"/>
      <c r="AT5" s="656"/>
      <c r="AU5" s="656"/>
      <c r="AV5" s="657"/>
      <c r="AW5" s="664" t="s">
        <v>133</v>
      </c>
      <c r="AX5" s="664" t="s">
        <v>134</v>
      </c>
      <c r="AY5" s="664" t="s">
        <v>135</v>
      </c>
    </row>
    <row r="6" spans="1:51" ht="15" customHeight="1" x14ac:dyDescent="0.3">
      <c r="B6" s="667" t="s">
        <v>9</v>
      </c>
      <c r="C6" s="667"/>
      <c r="D6" s="667"/>
      <c r="E6" s="668">
        <v>44718</v>
      </c>
      <c r="F6" s="669"/>
      <c r="G6" s="667" t="s">
        <v>10</v>
      </c>
      <c r="H6" s="667"/>
      <c r="I6" s="670" t="s">
        <v>11</v>
      </c>
      <c r="J6" s="670"/>
      <c r="K6" s="194"/>
      <c r="L6" s="655"/>
      <c r="M6" s="656"/>
      <c r="N6" s="656"/>
      <c r="O6" s="656"/>
      <c r="P6" s="656"/>
      <c r="Q6" s="656"/>
      <c r="R6" s="656"/>
      <c r="S6" s="656"/>
      <c r="T6" s="656"/>
      <c r="U6" s="656"/>
      <c r="V6" s="656"/>
      <c r="W6" s="195"/>
      <c r="X6" s="195"/>
      <c r="Y6" s="195"/>
      <c r="Z6" s="195"/>
      <c r="AA6" s="195"/>
      <c r="AB6" s="195"/>
      <c r="AC6" s="195"/>
      <c r="AD6" s="195"/>
      <c r="AE6" s="195"/>
      <c r="AF6" s="195"/>
      <c r="AG6" s="195"/>
      <c r="AH6" s="196"/>
      <c r="AI6" s="658"/>
      <c r="AJ6" s="659"/>
      <c r="AK6" s="659"/>
      <c r="AL6" s="659"/>
      <c r="AM6" s="659"/>
      <c r="AN6" s="659"/>
      <c r="AO6" s="659"/>
      <c r="AP6" s="659"/>
      <c r="AQ6" s="659"/>
      <c r="AR6" s="659"/>
      <c r="AS6" s="659"/>
      <c r="AT6" s="659"/>
      <c r="AU6" s="659"/>
      <c r="AV6" s="660"/>
      <c r="AW6" s="665"/>
      <c r="AX6" s="665"/>
      <c r="AY6" s="665"/>
    </row>
    <row r="7" spans="1:51" ht="15" customHeight="1" x14ac:dyDescent="0.3">
      <c r="B7" s="667"/>
      <c r="C7" s="667"/>
      <c r="D7" s="667"/>
      <c r="E7" s="669"/>
      <c r="F7" s="669"/>
      <c r="G7" s="667"/>
      <c r="H7" s="667"/>
      <c r="I7" s="670" t="s">
        <v>12</v>
      </c>
      <c r="J7" s="670"/>
      <c r="K7" s="194" t="s">
        <v>14</v>
      </c>
      <c r="L7" s="658"/>
      <c r="M7" s="659"/>
      <c r="N7" s="659"/>
      <c r="O7" s="659"/>
      <c r="P7" s="659"/>
      <c r="Q7" s="659"/>
      <c r="R7" s="659"/>
      <c r="S7" s="659"/>
      <c r="T7" s="659"/>
      <c r="U7" s="659"/>
      <c r="V7" s="659"/>
      <c r="W7" s="197"/>
      <c r="X7" s="197"/>
      <c r="Y7" s="197"/>
      <c r="Z7" s="197"/>
      <c r="AA7" s="197"/>
      <c r="AB7" s="197"/>
      <c r="AC7" s="197"/>
      <c r="AD7" s="197"/>
      <c r="AE7" s="197"/>
      <c r="AF7" s="197"/>
      <c r="AG7" s="197"/>
      <c r="AH7" s="198"/>
      <c r="AI7" s="658"/>
      <c r="AJ7" s="659"/>
      <c r="AK7" s="659"/>
      <c r="AL7" s="659"/>
      <c r="AM7" s="659"/>
      <c r="AN7" s="659"/>
      <c r="AO7" s="659"/>
      <c r="AP7" s="659"/>
      <c r="AQ7" s="659"/>
      <c r="AR7" s="659"/>
      <c r="AS7" s="659"/>
      <c r="AT7" s="659"/>
      <c r="AU7" s="659"/>
      <c r="AV7" s="660"/>
      <c r="AW7" s="665"/>
      <c r="AX7" s="665"/>
      <c r="AY7" s="665"/>
    </row>
    <row r="8" spans="1:51" ht="15" customHeight="1" x14ac:dyDescent="0.3">
      <c r="B8" s="667"/>
      <c r="C8" s="667"/>
      <c r="D8" s="667"/>
      <c r="E8" s="669"/>
      <c r="F8" s="669"/>
      <c r="G8" s="667"/>
      <c r="H8" s="667"/>
      <c r="I8" s="670" t="s">
        <v>13</v>
      </c>
      <c r="J8" s="670"/>
      <c r="K8" s="194"/>
      <c r="L8" s="661"/>
      <c r="M8" s="662"/>
      <c r="N8" s="662"/>
      <c r="O8" s="662"/>
      <c r="P8" s="662"/>
      <c r="Q8" s="662"/>
      <c r="R8" s="662"/>
      <c r="S8" s="662"/>
      <c r="T8" s="662"/>
      <c r="U8" s="662"/>
      <c r="V8" s="662"/>
      <c r="W8" s="199"/>
      <c r="X8" s="199"/>
      <c r="Y8" s="199"/>
      <c r="Z8" s="199"/>
      <c r="AA8" s="199"/>
      <c r="AB8" s="199"/>
      <c r="AC8" s="199"/>
      <c r="AD8" s="199"/>
      <c r="AE8" s="199"/>
      <c r="AF8" s="199"/>
      <c r="AG8" s="199"/>
      <c r="AH8" s="200"/>
      <c r="AI8" s="658"/>
      <c r="AJ8" s="659"/>
      <c r="AK8" s="659"/>
      <c r="AL8" s="659"/>
      <c r="AM8" s="659"/>
      <c r="AN8" s="659"/>
      <c r="AO8" s="659"/>
      <c r="AP8" s="659"/>
      <c r="AQ8" s="659"/>
      <c r="AR8" s="659"/>
      <c r="AS8" s="659"/>
      <c r="AT8" s="659"/>
      <c r="AU8" s="659"/>
      <c r="AV8" s="660"/>
      <c r="AW8" s="665"/>
      <c r="AX8" s="665"/>
      <c r="AY8" s="665"/>
    </row>
    <row r="9" spans="1:51" ht="32.1" customHeight="1" x14ac:dyDescent="0.3">
      <c r="B9" s="671" t="s">
        <v>136</v>
      </c>
      <c r="C9" s="672"/>
      <c r="D9" s="673"/>
      <c r="E9" s="674" t="s">
        <v>137</v>
      </c>
      <c r="F9" s="675"/>
      <c r="G9" s="675"/>
      <c r="H9" s="675"/>
      <c r="I9" s="675"/>
      <c r="J9" s="675"/>
      <c r="K9" s="675"/>
      <c r="L9" s="676"/>
      <c r="M9" s="676"/>
      <c r="N9" s="676"/>
      <c r="O9" s="676"/>
      <c r="P9" s="676"/>
      <c r="Q9" s="676"/>
      <c r="R9" s="676"/>
      <c r="S9" s="676"/>
      <c r="T9" s="676"/>
      <c r="U9" s="676"/>
      <c r="V9" s="676"/>
      <c r="W9" s="676"/>
      <c r="X9" s="676"/>
      <c r="Y9" s="676"/>
      <c r="Z9" s="676"/>
      <c r="AA9" s="676"/>
      <c r="AB9" s="676"/>
      <c r="AC9" s="676"/>
      <c r="AD9" s="676"/>
      <c r="AE9" s="676"/>
      <c r="AF9" s="676"/>
      <c r="AG9" s="676"/>
      <c r="AH9" s="677"/>
      <c r="AI9" s="658"/>
      <c r="AJ9" s="659"/>
      <c r="AK9" s="659"/>
      <c r="AL9" s="659"/>
      <c r="AM9" s="659"/>
      <c r="AN9" s="659"/>
      <c r="AO9" s="659"/>
      <c r="AP9" s="659"/>
      <c r="AQ9" s="659"/>
      <c r="AR9" s="659"/>
      <c r="AS9" s="659"/>
      <c r="AT9" s="659"/>
      <c r="AU9" s="659"/>
      <c r="AV9" s="660"/>
      <c r="AW9" s="665"/>
      <c r="AX9" s="665"/>
      <c r="AY9" s="665"/>
    </row>
    <row r="10" spans="1:51" ht="24.9" customHeight="1" x14ac:dyDescent="0.3">
      <c r="B10" s="678" t="s">
        <v>138</v>
      </c>
      <c r="C10" s="679"/>
      <c r="D10" s="680"/>
      <c r="E10" s="681" t="s">
        <v>139</v>
      </c>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7"/>
      <c r="AI10" s="661"/>
      <c r="AJ10" s="662"/>
      <c r="AK10" s="662"/>
      <c r="AL10" s="662"/>
      <c r="AM10" s="662"/>
      <c r="AN10" s="662"/>
      <c r="AO10" s="662"/>
      <c r="AP10" s="662"/>
      <c r="AQ10" s="662"/>
      <c r="AR10" s="662"/>
      <c r="AS10" s="662"/>
      <c r="AT10" s="662"/>
      <c r="AU10" s="662"/>
      <c r="AV10" s="663"/>
      <c r="AW10" s="665"/>
      <c r="AX10" s="665"/>
      <c r="AY10" s="665"/>
    </row>
    <row r="11" spans="1:51" ht="35.1" customHeight="1" x14ac:dyDescent="0.3">
      <c r="B11" s="682" t="s">
        <v>140</v>
      </c>
      <c r="C11" s="683"/>
      <c r="D11" s="683"/>
      <c r="E11" s="683"/>
      <c r="F11" s="683"/>
      <c r="G11" s="684"/>
      <c r="H11" s="682" t="s">
        <v>141</v>
      </c>
      <c r="I11" s="684"/>
      <c r="J11" s="664" t="s">
        <v>142</v>
      </c>
      <c r="K11" s="664" t="s">
        <v>143</v>
      </c>
      <c r="L11" s="664" t="s">
        <v>144</v>
      </c>
      <c r="M11" s="664" t="s">
        <v>145</v>
      </c>
      <c r="N11" s="664" t="s">
        <v>146</v>
      </c>
      <c r="O11" s="664" t="s">
        <v>147</v>
      </c>
      <c r="P11" s="682" t="s">
        <v>148</v>
      </c>
      <c r="Q11" s="683"/>
      <c r="R11" s="683"/>
      <c r="S11" s="683"/>
      <c r="T11" s="684"/>
      <c r="U11" s="664" t="s">
        <v>149</v>
      </c>
      <c r="V11" s="664" t="s">
        <v>150</v>
      </c>
      <c r="W11" s="652" t="s">
        <v>151</v>
      </c>
      <c r="X11" s="653"/>
      <c r="Y11" s="653"/>
      <c r="Z11" s="653"/>
      <c r="AA11" s="653"/>
      <c r="AB11" s="653"/>
      <c r="AC11" s="653"/>
      <c r="AD11" s="653"/>
      <c r="AE11" s="653"/>
      <c r="AF11" s="653"/>
      <c r="AG11" s="653"/>
      <c r="AH11" s="654"/>
      <c r="AI11" s="652" t="s">
        <v>152</v>
      </c>
      <c r="AJ11" s="653"/>
      <c r="AK11" s="653"/>
      <c r="AL11" s="653"/>
      <c r="AM11" s="653"/>
      <c r="AN11" s="653"/>
      <c r="AO11" s="653"/>
      <c r="AP11" s="653"/>
      <c r="AQ11" s="653"/>
      <c r="AR11" s="653"/>
      <c r="AS11" s="653"/>
      <c r="AT11" s="654"/>
      <c r="AU11" s="682" t="s">
        <v>41</v>
      </c>
      <c r="AV11" s="684"/>
      <c r="AW11" s="665"/>
      <c r="AX11" s="665"/>
      <c r="AY11" s="665"/>
    </row>
    <row r="12" spans="1:51" ht="38.1" customHeight="1" x14ac:dyDescent="0.3">
      <c r="B12" s="201" t="s">
        <v>153</v>
      </c>
      <c r="C12" s="201" t="s">
        <v>154</v>
      </c>
      <c r="D12" s="201" t="s">
        <v>155</v>
      </c>
      <c r="E12" s="201" t="s">
        <v>156</v>
      </c>
      <c r="F12" s="201" t="s">
        <v>157</v>
      </c>
      <c r="G12" s="201" t="s">
        <v>158</v>
      </c>
      <c r="H12" s="201" t="s">
        <v>159</v>
      </c>
      <c r="I12" s="201" t="s">
        <v>160</v>
      </c>
      <c r="J12" s="666"/>
      <c r="K12" s="666"/>
      <c r="L12" s="666"/>
      <c r="M12" s="666"/>
      <c r="N12" s="666"/>
      <c r="O12" s="666"/>
      <c r="P12" s="201">
        <v>2020</v>
      </c>
      <c r="Q12" s="201">
        <v>2021</v>
      </c>
      <c r="R12" s="201">
        <v>2022</v>
      </c>
      <c r="S12" s="201">
        <v>2023</v>
      </c>
      <c r="T12" s="201">
        <v>2024</v>
      </c>
      <c r="U12" s="666"/>
      <c r="V12" s="666"/>
      <c r="W12" s="111" t="s">
        <v>30</v>
      </c>
      <c r="X12" s="111" t="s">
        <v>31</v>
      </c>
      <c r="Y12" s="111" t="s">
        <v>32</v>
      </c>
      <c r="Z12" s="111" t="s">
        <v>33</v>
      </c>
      <c r="AA12" s="111" t="s">
        <v>34</v>
      </c>
      <c r="AB12" s="111" t="s">
        <v>35</v>
      </c>
      <c r="AC12" s="111" t="s">
        <v>36</v>
      </c>
      <c r="AD12" s="111" t="s">
        <v>37</v>
      </c>
      <c r="AE12" s="111" t="s">
        <v>8</v>
      </c>
      <c r="AF12" s="111" t="s">
        <v>38</v>
      </c>
      <c r="AG12" s="111" t="s">
        <v>39</v>
      </c>
      <c r="AH12" s="111" t="s">
        <v>40</v>
      </c>
      <c r="AI12" s="111" t="s">
        <v>30</v>
      </c>
      <c r="AJ12" s="111" t="s">
        <v>31</v>
      </c>
      <c r="AK12" s="111" t="s">
        <v>32</v>
      </c>
      <c r="AL12" s="111" t="s">
        <v>33</v>
      </c>
      <c r="AM12" s="111" t="s">
        <v>34</v>
      </c>
      <c r="AN12" s="111" t="s">
        <v>35</v>
      </c>
      <c r="AO12" s="111" t="s">
        <v>36</v>
      </c>
      <c r="AP12" s="111" t="s">
        <v>37</v>
      </c>
      <c r="AQ12" s="111" t="s">
        <v>8</v>
      </c>
      <c r="AR12" s="111" t="s">
        <v>38</v>
      </c>
      <c r="AS12" s="111" t="s">
        <v>39</v>
      </c>
      <c r="AT12" s="111" t="s">
        <v>40</v>
      </c>
      <c r="AU12" s="201" t="s">
        <v>161</v>
      </c>
      <c r="AV12" s="201" t="s">
        <v>162</v>
      </c>
      <c r="AW12" s="666"/>
      <c r="AX12" s="666"/>
      <c r="AY12" s="666"/>
    </row>
    <row r="13" spans="1:51" s="205" customFormat="1" ht="161.25" customHeight="1" x14ac:dyDescent="0.3">
      <c r="A13" s="230">
        <v>1</v>
      </c>
      <c r="B13" s="109">
        <v>38</v>
      </c>
      <c r="C13" s="109"/>
      <c r="D13" s="109"/>
      <c r="E13" s="109"/>
      <c r="F13" s="109"/>
      <c r="G13" s="109"/>
      <c r="H13" s="109"/>
      <c r="I13" s="109" t="s">
        <v>52</v>
      </c>
      <c r="J13" s="129" t="s">
        <v>163</v>
      </c>
      <c r="K13" s="129" t="s">
        <v>164</v>
      </c>
      <c r="L13" s="109" t="s">
        <v>165</v>
      </c>
      <c r="M13" s="109">
        <v>1</v>
      </c>
      <c r="N13" s="109" t="s">
        <v>166</v>
      </c>
      <c r="O13" s="208" t="s">
        <v>167</v>
      </c>
      <c r="P13" s="202">
        <v>1</v>
      </c>
      <c r="Q13" s="202">
        <v>1</v>
      </c>
      <c r="R13" s="202">
        <v>1</v>
      </c>
      <c r="S13" s="202">
        <v>1</v>
      </c>
      <c r="T13" s="202">
        <v>1</v>
      </c>
      <c r="U13" s="202" t="s">
        <v>168</v>
      </c>
      <c r="V13" s="220" t="s">
        <v>169</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v>0.05</v>
      </c>
      <c r="AO13" s="131">
        <v>0.1</v>
      </c>
      <c r="AP13" s="131">
        <v>0.1</v>
      </c>
      <c r="AQ13" s="131">
        <v>0.1</v>
      </c>
      <c r="AR13" s="131"/>
      <c r="AS13" s="131"/>
      <c r="AT13" s="131"/>
      <c r="AU13" s="131">
        <f>SUM(AI13:AT13)</f>
        <v>0.7</v>
      </c>
      <c r="AV13" s="203">
        <f>AU13/R13</f>
        <v>0.7</v>
      </c>
      <c r="AW13" s="255" t="s">
        <v>509</v>
      </c>
      <c r="AX13" s="204" t="s">
        <v>170</v>
      </c>
      <c r="AY13" s="236" t="s">
        <v>170</v>
      </c>
    </row>
    <row r="14" spans="1:51" s="205" customFormat="1" ht="409.5" customHeight="1" x14ac:dyDescent="0.3">
      <c r="A14" s="230">
        <v>2</v>
      </c>
      <c r="B14" s="109">
        <v>39</v>
      </c>
      <c r="C14" s="109"/>
      <c r="D14" s="109"/>
      <c r="E14" s="109"/>
      <c r="F14" s="109"/>
      <c r="G14" s="109"/>
      <c r="H14" s="109"/>
      <c r="I14" s="109" t="s">
        <v>52</v>
      </c>
      <c r="J14" s="131" t="s">
        <v>171</v>
      </c>
      <c r="K14" s="131" t="s">
        <v>172</v>
      </c>
      <c r="L14" s="109" t="s">
        <v>165</v>
      </c>
      <c r="M14" s="109">
        <v>1</v>
      </c>
      <c r="N14" s="109" t="s">
        <v>173</v>
      </c>
      <c r="O14" s="208" t="s">
        <v>174</v>
      </c>
      <c r="P14" s="202">
        <v>1</v>
      </c>
      <c r="Q14" s="202">
        <v>1</v>
      </c>
      <c r="R14" s="202">
        <v>1</v>
      </c>
      <c r="S14" s="202">
        <v>1</v>
      </c>
      <c r="T14" s="202">
        <v>1</v>
      </c>
      <c r="U14" s="109" t="s">
        <v>168</v>
      </c>
      <c r="V14" s="109" t="s">
        <v>175</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v>0.05</v>
      </c>
      <c r="AL14" s="131">
        <v>0.1</v>
      </c>
      <c r="AM14" s="131">
        <v>0.1</v>
      </c>
      <c r="AN14" s="131">
        <v>0.1</v>
      </c>
      <c r="AO14" s="131">
        <v>0.1</v>
      </c>
      <c r="AP14" s="131">
        <v>0.1</v>
      </c>
      <c r="AQ14" s="131">
        <v>0.1</v>
      </c>
      <c r="AR14" s="131"/>
      <c r="AS14" s="131"/>
      <c r="AT14" s="131"/>
      <c r="AU14" s="131">
        <f t="shared" ref="AU14:AU22" si="0">SUM(AI14:AT14)</f>
        <v>0.74999999999999989</v>
      </c>
      <c r="AV14" s="203">
        <f t="shared" ref="AV14:AV22" si="1">AU14/R14</f>
        <v>0.74999999999999989</v>
      </c>
      <c r="AW14" s="256" t="s">
        <v>529</v>
      </c>
      <c r="AX14" s="206" t="s">
        <v>170</v>
      </c>
      <c r="AY14" s="131" t="s">
        <v>170</v>
      </c>
    </row>
    <row r="15" spans="1:51" s="211" customFormat="1" ht="132.9" customHeight="1" x14ac:dyDescent="0.3">
      <c r="A15" s="231">
        <v>3</v>
      </c>
      <c r="B15" s="207">
        <v>38</v>
      </c>
      <c r="C15" s="207"/>
      <c r="D15" s="207"/>
      <c r="E15" s="207"/>
      <c r="F15" s="207"/>
      <c r="G15" s="207"/>
      <c r="H15" s="208" t="s">
        <v>176</v>
      </c>
      <c r="I15" s="109" t="s">
        <v>52</v>
      </c>
      <c r="J15" s="209" t="s">
        <v>177</v>
      </c>
      <c r="K15" s="209" t="s">
        <v>178</v>
      </c>
      <c r="L15" s="208"/>
      <c r="M15" s="208" t="s">
        <v>52</v>
      </c>
      <c r="N15" s="208" t="s">
        <v>179</v>
      </c>
      <c r="O15" s="208" t="s">
        <v>180</v>
      </c>
      <c r="P15" s="210">
        <v>0</v>
      </c>
      <c r="Q15" s="210">
        <v>0</v>
      </c>
      <c r="R15" s="210">
        <v>4</v>
      </c>
      <c r="S15" s="210">
        <v>0</v>
      </c>
      <c r="T15" s="210">
        <v>0</v>
      </c>
      <c r="U15" s="207" t="s">
        <v>181</v>
      </c>
      <c r="V15" s="207" t="s">
        <v>182</v>
      </c>
      <c r="W15" s="207">
        <v>0</v>
      </c>
      <c r="X15" s="207">
        <v>0</v>
      </c>
      <c r="Y15" s="207">
        <v>0</v>
      </c>
      <c r="Z15" s="207">
        <v>0</v>
      </c>
      <c r="AA15" s="207">
        <v>0</v>
      </c>
      <c r="AB15" s="207">
        <v>0</v>
      </c>
      <c r="AC15" s="207">
        <v>2</v>
      </c>
      <c r="AD15" s="207">
        <v>0</v>
      </c>
      <c r="AE15" s="207">
        <v>0</v>
      </c>
      <c r="AF15" s="207">
        <v>0</v>
      </c>
      <c r="AG15" s="207">
        <v>0</v>
      </c>
      <c r="AH15" s="207">
        <v>2</v>
      </c>
      <c r="AI15" s="210">
        <v>0</v>
      </c>
      <c r="AJ15" s="210">
        <v>0</v>
      </c>
      <c r="AK15" s="210">
        <v>0</v>
      </c>
      <c r="AL15" s="210">
        <v>0</v>
      </c>
      <c r="AM15" s="210">
        <v>0</v>
      </c>
      <c r="AN15" s="210">
        <v>1</v>
      </c>
      <c r="AO15" s="210">
        <v>0</v>
      </c>
      <c r="AP15" s="210">
        <v>0</v>
      </c>
      <c r="AQ15" s="210">
        <v>1</v>
      </c>
      <c r="AR15" s="210"/>
      <c r="AS15" s="210"/>
      <c r="AT15" s="210"/>
      <c r="AU15" s="131">
        <f t="shared" si="0"/>
        <v>2</v>
      </c>
      <c r="AV15" s="203">
        <f t="shared" si="1"/>
        <v>0.5</v>
      </c>
      <c r="AW15" s="219" t="s">
        <v>530</v>
      </c>
      <c r="AX15" s="216"/>
      <c r="AY15" s="209"/>
    </row>
    <row r="16" spans="1:51" s="211" customFormat="1" ht="120.9" customHeight="1" x14ac:dyDescent="0.3">
      <c r="A16" s="231">
        <v>4</v>
      </c>
      <c r="B16" s="207">
        <v>38</v>
      </c>
      <c r="C16" s="207"/>
      <c r="D16" s="207"/>
      <c r="E16" s="207"/>
      <c r="F16" s="207"/>
      <c r="G16" s="207"/>
      <c r="H16" s="208" t="s">
        <v>176</v>
      </c>
      <c r="I16" s="109" t="s">
        <v>52</v>
      </c>
      <c r="J16" s="209" t="s">
        <v>183</v>
      </c>
      <c r="K16" s="209" t="s">
        <v>184</v>
      </c>
      <c r="L16" s="208"/>
      <c r="M16" s="208" t="s">
        <v>52</v>
      </c>
      <c r="N16" s="208" t="s">
        <v>179</v>
      </c>
      <c r="O16" s="208" t="s">
        <v>185</v>
      </c>
      <c r="P16" s="210">
        <v>0</v>
      </c>
      <c r="Q16" s="210">
        <v>0</v>
      </c>
      <c r="R16" s="210">
        <v>4</v>
      </c>
      <c r="S16" s="210">
        <v>0</v>
      </c>
      <c r="T16" s="210">
        <v>0</v>
      </c>
      <c r="U16" s="207" t="s">
        <v>181</v>
      </c>
      <c r="V16" s="207" t="s">
        <v>182</v>
      </c>
      <c r="W16" s="207">
        <v>0</v>
      </c>
      <c r="X16" s="207">
        <v>0</v>
      </c>
      <c r="Y16" s="207">
        <v>0</v>
      </c>
      <c r="Z16" s="207">
        <v>0</v>
      </c>
      <c r="AA16" s="207">
        <v>0</v>
      </c>
      <c r="AB16" s="207">
        <v>0</v>
      </c>
      <c r="AC16" s="207">
        <v>2</v>
      </c>
      <c r="AD16" s="207">
        <v>0</v>
      </c>
      <c r="AE16" s="207">
        <v>0</v>
      </c>
      <c r="AF16" s="207">
        <v>0</v>
      </c>
      <c r="AG16" s="207">
        <v>0</v>
      </c>
      <c r="AH16" s="207">
        <v>2</v>
      </c>
      <c r="AI16" s="210">
        <v>0</v>
      </c>
      <c r="AJ16" s="210">
        <v>0</v>
      </c>
      <c r="AK16" s="210">
        <v>0</v>
      </c>
      <c r="AL16" s="210">
        <v>0</v>
      </c>
      <c r="AM16" s="210">
        <v>0</v>
      </c>
      <c r="AN16" s="210">
        <v>1</v>
      </c>
      <c r="AO16" s="210">
        <v>0</v>
      </c>
      <c r="AP16" s="210">
        <v>0</v>
      </c>
      <c r="AQ16" s="210">
        <v>1</v>
      </c>
      <c r="AR16" s="210"/>
      <c r="AS16" s="210"/>
      <c r="AT16" s="210"/>
      <c r="AU16" s="131">
        <f t="shared" si="0"/>
        <v>2</v>
      </c>
      <c r="AV16" s="203">
        <f t="shared" si="1"/>
        <v>0.5</v>
      </c>
      <c r="AW16" s="219" t="s">
        <v>531</v>
      </c>
      <c r="AX16" s="216"/>
      <c r="AY16" s="209"/>
    </row>
    <row r="17" spans="1:52" ht="123.75" customHeight="1" x14ac:dyDescent="0.3">
      <c r="A17" s="232">
        <v>5</v>
      </c>
      <c r="B17" s="194">
        <v>39</v>
      </c>
      <c r="C17" s="194"/>
      <c r="D17" s="194"/>
      <c r="E17" s="194"/>
      <c r="F17" s="194"/>
      <c r="G17" s="194"/>
      <c r="H17" s="208" t="s">
        <v>186</v>
      </c>
      <c r="I17" s="109" t="s">
        <v>52</v>
      </c>
      <c r="J17" s="209" t="s">
        <v>187</v>
      </c>
      <c r="K17" s="209" t="s">
        <v>188</v>
      </c>
      <c r="L17" s="208"/>
      <c r="M17" s="208" t="s">
        <v>52</v>
      </c>
      <c r="N17" s="208" t="s">
        <v>189</v>
      </c>
      <c r="O17" s="208" t="s">
        <v>190</v>
      </c>
      <c r="P17" s="216">
        <v>0</v>
      </c>
      <c r="Q17" s="216">
        <v>0</v>
      </c>
      <c r="R17" s="216">
        <v>1</v>
      </c>
      <c r="S17" s="219">
        <v>0</v>
      </c>
      <c r="T17" s="219">
        <v>0</v>
      </c>
      <c r="U17" s="208" t="s">
        <v>168</v>
      </c>
      <c r="V17" s="209" t="s">
        <v>191</v>
      </c>
      <c r="W17" s="226">
        <v>0.05</v>
      </c>
      <c r="X17" s="226">
        <v>0.09</v>
      </c>
      <c r="Y17" s="226">
        <v>0.09</v>
      </c>
      <c r="Z17" s="226">
        <v>0.09</v>
      </c>
      <c r="AA17" s="226">
        <v>0.09</v>
      </c>
      <c r="AB17" s="226">
        <v>0.09</v>
      </c>
      <c r="AC17" s="226">
        <v>0.09</v>
      </c>
      <c r="AD17" s="226">
        <v>0.09</v>
      </c>
      <c r="AE17" s="226">
        <v>0.09</v>
      </c>
      <c r="AF17" s="226">
        <v>0.09</v>
      </c>
      <c r="AG17" s="226">
        <v>0.09</v>
      </c>
      <c r="AH17" s="226">
        <v>0.05</v>
      </c>
      <c r="AI17" s="226">
        <v>0.05</v>
      </c>
      <c r="AJ17" s="239">
        <v>0.09</v>
      </c>
      <c r="AK17" s="239">
        <v>0.09</v>
      </c>
      <c r="AL17" s="239">
        <v>0.09</v>
      </c>
      <c r="AM17" s="238">
        <v>0.09</v>
      </c>
      <c r="AN17" s="226">
        <v>0.09</v>
      </c>
      <c r="AO17" s="226">
        <v>0.09</v>
      </c>
      <c r="AP17" s="226">
        <v>0.09</v>
      </c>
      <c r="AQ17" s="226">
        <v>0.09</v>
      </c>
      <c r="AR17" s="244" t="s">
        <v>192</v>
      </c>
      <c r="AS17" s="244" t="s">
        <v>192</v>
      </c>
      <c r="AT17" s="244" t="s">
        <v>192</v>
      </c>
      <c r="AU17" s="245">
        <v>0.41</v>
      </c>
      <c r="AV17" s="246">
        <f>SUM(AI17:AT17)</f>
        <v>0.76999999999999991</v>
      </c>
      <c r="AW17" s="209" t="s">
        <v>532</v>
      </c>
      <c r="AX17" s="206" t="s">
        <v>170</v>
      </c>
      <c r="AY17" s="206" t="s">
        <v>170</v>
      </c>
      <c r="AZ17" s="224"/>
    </row>
    <row r="18" spans="1:52" ht="124.2" x14ac:dyDescent="0.3">
      <c r="A18" s="232">
        <v>6</v>
      </c>
      <c r="B18" s="194">
        <v>39</v>
      </c>
      <c r="C18" s="194"/>
      <c r="D18" s="194"/>
      <c r="E18" s="194"/>
      <c r="F18" s="194"/>
      <c r="G18" s="194"/>
      <c r="H18" s="208" t="s">
        <v>186</v>
      </c>
      <c r="I18" s="109" t="s">
        <v>52</v>
      </c>
      <c r="J18" s="209" t="s">
        <v>193</v>
      </c>
      <c r="K18" s="209" t="s">
        <v>194</v>
      </c>
      <c r="L18" s="208"/>
      <c r="M18" s="208" t="s">
        <v>52</v>
      </c>
      <c r="N18" s="208" t="s">
        <v>189</v>
      </c>
      <c r="O18" s="208" t="s">
        <v>195</v>
      </c>
      <c r="P18" s="216">
        <v>0</v>
      </c>
      <c r="Q18" s="216">
        <v>1</v>
      </c>
      <c r="R18" s="216">
        <v>1</v>
      </c>
      <c r="S18" s="219">
        <v>0</v>
      </c>
      <c r="T18" s="219">
        <v>0</v>
      </c>
      <c r="U18" s="208" t="s">
        <v>168</v>
      </c>
      <c r="V18" s="209" t="s">
        <v>196</v>
      </c>
      <c r="W18" s="226">
        <v>0.05</v>
      </c>
      <c r="X18" s="226">
        <v>0.11</v>
      </c>
      <c r="Y18" s="226">
        <v>0.11</v>
      </c>
      <c r="Z18" s="226">
        <v>0.11</v>
      </c>
      <c r="AA18" s="226">
        <v>0.11</v>
      </c>
      <c r="AB18" s="226">
        <v>0.11</v>
      </c>
      <c r="AC18" s="226">
        <v>0.1</v>
      </c>
      <c r="AD18" s="226">
        <v>0.06</v>
      </c>
      <c r="AE18" s="226">
        <v>0.06</v>
      </c>
      <c r="AF18" s="226">
        <v>0.06</v>
      </c>
      <c r="AG18" s="226">
        <v>0.06</v>
      </c>
      <c r="AH18" s="226">
        <v>0.06</v>
      </c>
      <c r="AI18" s="226">
        <v>0.05</v>
      </c>
      <c r="AJ18" s="238">
        <v>0.11</v>
      </c>
      <c r="AK18" s="239">
        <v>0.11</v>
      </c>
      <c r="AL18" s="239">
        <v>0.11</v>
      </c>
      <c r="AM18" s="238">
        <v>0.11</v>
      </c>
      <c r="AN18" s="226">
        <v>0.11</v>
      </c>
      <c r="AO18" s="226">
        <v>0.1</v>
      </c>
      <c r="AP18" s="252">
        <v>0.06</v>
      </c>
      <c r="AQ18" s="226">
        <v>0.06</v>
      </c>
      <c r="AR18" s="244" t="s">
        <v>192</v>
      </c>
      <c r="AS18" s="244" t="s">
        <v>192</v>
      </c>
      <c r="AT18" s="244" t="s">
        <v>192</v>
      </c>
      <c r="AU18" s="245">
        <v>0.49</v>
      </c>
      <c r="AV18" s="246">
        <f>SUM(AI18:AT18)</f>
        <v>0.82000000000000006</v>
      </c>
      <c r="AW18" s="236" t="s">
        <v>197</v>
      </c>
      <c r="AX18" s="206" t="s">
        <v>170</v>
      </c>
      <c r="AY18" s="206" t="s">
        <v>170</v>
      </c>
      <c r="AZ18" s="224"/>
    </row>
    <row r="19" spans="1:52" ht="124.2" x14ac:dyDescent="0.3">
      <c r="A19" s="232">
        <v>7</v>
      </c>
      <c r="B19" s="194">
        <v>39</v>
      </c>
      <c r="C19" s="194"/>
      <c r="D19" s="194"/>
      <c r="E19" s="194"/>
      <c r="F19" s="194"/>
      <c r="G19" s="194"/>
      <c r="H19" s="208" t="s">
        <v>186</v>
      </c>
      <c r="I19" s="109" t="s">
        <v>52</v>
      </c>
      <c r="J19" s="209" t="s">
        <v>198</v>
      </c>
      <c r="K19" s="209" t="s">
        <v>199</v>
      </c>
      <c r="L19" s="208"/>
      <c r="M19" s="208" t="s">
        <v>52</v>
      </c>
      <c r="N19" s="208" t="s">
        <v>189</v>
      </c>
      <c r="O19" s="208" t="s">
        <v>200</v>
      </c>
      <c r="P19" s="216">
        <v>0</v>
      </c>
      <c r="Q19" s="216">
        <v>0</v>
      </c>
      <c r="R19" s="219">
        <v>1</v>
      </c>
      <c r="S19" s="219">
        <v>0</v>
      </c>
      <c r="T19" s="219">
        <v>0</v>
      </c>
      <c r="U19" s="208" t="s">
        <v>168</v>
      </c>
      <c r="V19" s="209" t="s">
        <v>201</v>
      </c>
      <c r="W19" s="226">
        <v>0.02</v>
      </c>
      <c r="X19" s="226">
        <v>0.05</v>
      </c>
      <c r="Y19" s="226">
        <v>0.1</v>
      </c>
      <c r="Z19" s="226">
        <v>0.1</v>
      </c>
      <c r="AA19" s="226">
        <v>0.1</v>
      </c>
      <c r="AB19" s="226">
        <v>0.1</v>
      </c>
      <c r="AC19" s="226">
        <v>0.1</v>
      </c>
      <c r="AD19" s="226">
        <v>0.1</v>
      </c>
      <c r="AE19" s="226">
        <v>0.1</v>
      </c>
      <c r="AF19" s="226">
        <v>0.1</v>
      </c>
      <c r="AG19" s="226">
        <v>0.1</v>
      </c>
      <c r="AH19" s="226">
        <v>0.03</v>
      </c>
      <c r="AI19" s="226">
        <v>0.02</v>
      </c>
      <c r="AJ19" s="239">
        <v>0.05</v>
      </c>
      <c r="AK19" s="239">
        <v>0.1</v>
      </c>
      <c r="AL19" s="239">
        <v>0.1</v>
      </c>
      <c r="AM19" s="238">
        <v>0.1</v>
      </c>
      <c r="AN19" s="226">
        <v>0.1</v>
      </c>
      <c r="AO19" s="226">
        <v>0.1</v>
      </c>
      <c r="AP19" s="226">
        <v>0.1</v>
      </c>
      <c r="AQ19" s="226">
        <v>0.1</v>
      </c>
      <c r="AR19" s="244" t="s">
        <v>192</v>
      </c>
      <c r="AS19" s="244" t="s">
        <v>192</v>
      </c>
      <c r="AT19" s="244" t="s">
        <v>192</v>
      </c>
      <c r="AU19" s="245">
        <v>0.37</v>
      </c>
      <c r="AV19" s="246">
        <f>SUM(AI19:AT19)</f>
        <v>0.76999999999999991</v>
      </c>
      <c r="AW19" s="209" t="s">
        <v>533</v>
      </c>
      <c r="AX19" s="206" t="s">
        <v>170</v>
      </c>
      <c r="AY19" s="206" t="s">
        <v>170</v>
      </c>
      <c r="AZ19" s="224"/>
    </row>
    <row r="20" spans="1:52" ht="203.1" customHeight="1" x14ac:dyDescent="0.3">
      <c r="A20" s="232">
        <v>8</v>
      </c>
      <c r="B20" s="194">
        <v>39</v>
      </c>
      <c r="C20" s="194"/>
      <c r="D20" s="194"/>
      <c r="E20" s="194"/>
      <c r="F20" s="194"/>
      <c r="G20" s="194"/>
      <c r="H20" s="208" t="s">
        <v>186</v>
      </c>
      <c r="I20" s="109" t="s">
        <v>52</v>
      </c>
      <c r="J20" s="209" t="s">
        <v>202</v>
      </c>
      <c r="K20" s="209" t="s">
        <v>203</v>
      </c>
      <c r="L20" s="194"/>
      <c r="M20" s="208" t="s">
        <v>52</v>
      </c>
      <c r="N20" s="208" t="s">
        <v>189</v>
      </c>
      <c r="O20" s="208" t="s">
        <v>204</v>
      </c>
      <c r="P20" s="212">
        <v>0</v>
      </c>
      <c r="Q20" s="212">
        <v>0</v>
      </c>
      <c r="R20" s="212">
        <v>1</v>
      </c>
      <c r="S20" s="225">
        <v>0</v>
      </c>
      <c r="T20" s="225">
        <v>0</v>
      </c>
      <c r="U20" s="194" t="s">
        <v>205</v>
      </c>
      <c r="V20" s="209" t="s">
        <v>206</v>
      </c>
      <c r="W20" s="227">
        <v>0</v>
      </c>
      <c r="X20" s="227">
        <v>0</v>
      </c>
      <c r="Y20" s="227">
        <v>0.25</v>
      </c>
      <c r="Z20" s="227">
        <v>0</v>
      </c>
      <c r="AA20" s="227">
        <v>0</v>
      </c>
      <c r="AB20" s="227">
        <v>0.25</v>
      </c>
      <c r="AC20" s="227">
        <v>0</v>
      </c>
      <c r="AD20" s="227">
        <v>0</v>
      </c>
      <c r="AE20" s="227">
        <v>0.25</v>
      </c>
      <c r="AF20" s="227">
        <v>0</v>
      </c>
      <c r="AG20" s="227">
        <v>0</v>
      </c>
      <c r="AH20" s="227">
        <v>0.25</v>
      </c>
      <c r="AI20" s="240">
        <v>0</v>
      </c>
      <c r="AJ20" s="240">
        <v>0</v>
      </c>
      <c r="AK20" s="240">
        <v>0.25</v>
      </c>
      <c r="AL20" s="240">
        <v>0</v>
      </c>
      <c r="AM20" s="240">
        <v>0</v>
      </c>
      <c r="AN20" s="240">
        <v>0.25</v>
      </c>
      <c r="AO20" s="240">
        <v>0</v>
      </c>
      <c r="AP20" s="240">
        <v>0</v>
      </c>
      <c r="AQ20" s="240">
        <v>0.25</v>
      </c>
      <c r="AR20" s="110"/>
      <c r="AS20" s="110"/>
      <c r="AT20" s="110"/>
      <c r="AU20" s="131">
        <f t="shared" si="0"/>
        <v>0.75</v>
      </c>
      <c r="AV20" s="203">
        <f t="shared" si="1"/>
        <v>0.75</v>
      </c>
      <c r="AW20" s="206" t="s">
        <v>534</v>
      </c>
      <c r="AX20" s="212" t="s">
        <v>170</v>
      </c>
      <c r="AY20" s="110" t="s">
        <v>170</v>
      </c>
      <c r="AZ20" s="224"/>
    </row>
    <row r="21" spans="1:52" ht="110.25" customHeight="1" x14ac:dyDescent="0.3">
      <c r="A21" s="232">
        <v>9</v>
      </c>
      <c r="B21" s="194">
        <v>39</v>
      </c>
      <c r="C21" s="194"/>
      <c r="D21" s="194"/>
      <c r="E21" s="194"/>
      <c r="F21" s="194"/>
      <c r="G21" s="194"/>
      <c r="H21" s="208" t="s">
        <v>186</v>
      </c>
      <c r="I21" s="109" t="s">
        <v>52</v>
      </c>
      <c r="J21" s="217" t="s">
        <v>207</v>
      </c>
      <c r="K21" s="209" t="s">
        <v>208</v>
      </c>
      <c r="L21" s="194"/>
      <c r="M21" s="208" t="s">
        <v>52</v>
      </c>
      <c r="N21" s="194" t="s">
        <v>209</v>
      </c>
      <c r="O21" s="208" t="s">
        <v>210</v>
      </c>
      <c r="P21" s="110">
        <v>0</v>
      </c>
      <c r="Q21" s="110">
        <v>0</v>
      </c>
      <c r="R21" s="110">
        <v>3</v>
      </c>
      <c r="S21" s="110">
        <v>0</v>
      </c>
      <c r="T21" s="110">
        <v>0</v>
      </c>
      <c r="U21" s="208" t="s">
        <v>181</v>
      </c>
      <c r="V21" s="209" t="s">
        <v>211</v>
      </c>
      <c r="W21" s="194">
        <v>0</v>
      </c>
      <c r="X21" s="194">
        <v>0</v>
      </c>
      <c r="Y21" s="194">
        <v>0</v>
      </c>
      <c r="Z21" s="194">
        <v>1</v>
      </c>
      <c r="AA21" s="194">
        <v>0</v>
      </c>
      <c r="AB21" s="194">
        <v>0</v>
      </c>
      <c r="AC21" s="194">
        <v>1</v>
      </c>
      <c r="AD21" s="194">
        <v>0</v>
      </c>
      <c r="AE21" s="194">
        <v>0</v>
      </c>
      <c r="AF21" s="194">
        <v>0</v>
      </c>
      <c r="AG21" s="194">
        <v>0</v>
      </c>
      <c r="AH21" s="194">
        <v>1</v>
      </c>
      <c r="AI21" s="110">
        <v>0</v>
      </c>
      <c r="AJ21" s="110">
        <v>0</v>
      </c>
      <c r="AK21" s="110">
        <v>0</v>
      </c>
      <c r="AL21" s="110">
        <v>0</v>
      </c>
      <c r="AM21" s="110">
        <v>1</v>
      </c>
      <c r="AN21" s="110">
        <v>0</v>
      </c>
      <c r="AO21" s="110">
        <v>0</v>
      </c>
      <c r="AP21" s="110">
        <v>1</v>
      </c>
      <c r="AQ21" s="110">
        <v>0</v>
      </c>
      <c r="AR21" s="110"/>
      <c r="AS21" s="110"/>
      <c r="AT21" s="110"/>
      <c r="AU21" s="131">
        <f t="shared" si="0"/>
        <v>2</v>
      </c>
      <c r="AV21" s="203">
        <f t="shared" si="1"/>
        <v>0.66666666666666663</v>
      </c>
      <c r="AW21" s="206" t="s">
        <v>212</v>
      </c>
      <c r="AX21" s="212" t="s">
        <v>170</v>
      </c>
      <c r="AY21" s="110" t="s">
        <v>170</v>
      </c>
      <c r="AZ21" s="224"/>
    </row>
    <row r="22" spans="1:52" ht="409.5" customHeight="1" x14ac:dyDescent="0.3">
      <c r="A22" s="232">
        <v>10</v>
      </c>
      <c r="B22" s="194">
        <v>39</v>
      </c>
      <c r="C22" s="194"/>
      <c r="D22" s="194"/>
      <c r="E22" s="194"/>
      <c r="F22" s="194"/>
      <c r="G22" s="194"/>
      <c r="H22" s="208" t="s">
        <v>186</v>
      </c>
      <c r="I22" s="109" t="s">
        <v>52</v>
      </c>
      <c r="J22" s="209" t="s">
        <v>213</v>
      </c>
      <c r="K22" s="209" t="s">
        <v>214</v>
      </c>
      <c r="L22" s="194"/>
      <c r="M22" s="208" t="s">
        <v>52</v>
      </c>
      <c r="N22" s="194" t="s">
        <v>209</v>
      </c>
      <c r="O22" s="208" t="s">
        <v>215</v>
      </c>
      <c r="P22" s="110">
        <v>0</v>
      </c>
      <c r="Q22" s="110">
        <v>0</v>
      </c>
      <c r="R22" s="110">
        <v>12</v>
      </c>
      <c r="S22" s="110">
        <v>0</v>
      </c>
      <c r="T22" s="110">
        <v>0</v>
      </c>
      <c r="U22" s="194" t="s">
        <v>168</v>
      </c>
      <c r="V22" s="209" t="s">
        <v>216</v>
      </c>
      <c r="W22" s="194">
        <v>1</v>
      </c>
      <c r="X22" s="194">
        <v>1</v>
      </c>
      <c r="Y22" s="194">
        <v>1</v>
      </c>
      <c r="Z22" s="194">
        <v>1</v>
      </c>
      <c r="AA22" s="194">
        <v>1</v>
      </c>
      <c r="AB22" s="194">
        <v>1</v>
      </c>
      <c r="AC22" s="194">
        <v>1</v>
      </c>
      <c r="AD22" s="194">
        <v>1</v>
      </c>
      <c r="AE22" s="194">
        <v>1</v>
      </c>
      <c r="AF22" s="194">
        <v>1</v>
      </c>
      <c r="AG22" s="194">
        <v>1</v>
      </c>
      <c r="AH22" s="194">
        <v>1</v>
      </c>
      <c r="AI22" s="110">
        <v>1</v>
      </c>
      <c r="AJ22" s="110">
        <v>1</v>
      </c>
      <c r="AK22" s="110">
        <v>1</v>
      </c>
      <c r="AL22" s="110">
        <v>1</v>
      </c>
      <c r="AM22" s="110">
        <v>1</v>
      </c>
      <c r="AN22" s="110">
        <v>1</v>
      </c>
      <c r="AO22" s="110">
        <v>1</v>
      </c>
      <c r="AP22" s="110">
        <v>1</v>
      </c>
      <c r="AQ22" s="110">
        <v>1</v>
      </c>
      <c r="AR22" s="110"/>
      <c r="AS22" s="110"/>
      <c r="AT22" s="110"/>
      <c r="AU22" s="131">
        <f t="shared" si="0"/>
        <v>9</v>
      </c>
      <c r="AV22" s="203">
        <f t="shared" si="1"/>
        <v>0.75</v>
      </c>
      <c r="AW22" s="241" t="s">
        <v>217</v>
      </c>
      <c r="AX22" s="212" t="s">
        <v>170</v>
      </c>
      <c r="AY22" s="110" t="s">
        <v>170</v>
      </c>
    </row>
    <row r="23" spans="1:52" x14ac:dyDescent="0.3">
      <c r="B23" s="685"/>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6"/>
      <c r="AM23" s="686"/>
      <c r="AN23" s="686"/>
      <c r="AO23" s="686"/>
      <c r="AP23" s="686"/>
      <c r="AQ23" s="686"/>
      <c r="AR23" s="686"/>
      <c r="AS23" s="686"/>
      <c r="AT23" s="686"/>
      <c r="AU23" s="686"/>
      <c r="AV23" s="686"/>
      <c r="AW23" s="686"/>
      <c r="AX23" s="686"/>
      <c r="AY23" s="687"/>
    </row>
    <row r="24" spans="1:52" x14ac:dyDescent="0.3">
      <c r="B24" s="688" t="s">
        <v>218</v>
      </c>
      <c r="C24" s="688"/>
      <c r="D24" s="688"/>
      <c r="E24" s="689" t="s">
        <v>219</v>
      </c>
      <c r="F24" s="689"/>
      <c r="G24" s="689"/>
      <c r="H24" s="689"/>
      <c r="I24" s="689"/>
      <c r="J24" s="689"/>
      <c r="K24" s="690" t="s">
        <v>220</v>
      </c>
      <c r="L24" s="690"/>
      <c r="M24" s="690"/>
      <c r="N24" s="690"/>
      <c r="O24" s="690"/>
      <c r="P24" s="690"/>
      <c r="Q24" s="689" t="s">
        <v>219</v>
      </c>
      <c r="R24" s="689"/>
      <c r="S24" s="689"/>
      <c r="T24" s="689"/>
      <c r="U24" s="689"/>
      <c r="V24" s="689"/>
      <c r="W24" s="689" t="s">
        <v>219</v>
      </c>
      <c r="X24" s="689"/>
      <c r="Y24" s="689"/>
      <c r="Z24" s="689"/>
      <c r="AA24" s="689"/>
      <c r="AB24" s="689"/>
      <c r="AC24" s="689"/>
      <c r="AD24" s="689"/>
      <c r="AE24" s="689" t="s">
        <v>219</v>
      </c>
      <c r="AF24" s="689"/>
      <c r="AG24" s="689"/>
      <c r="AH24" s="689"/>
      <c r="AI24" s="689"/>
      <c r="AJ24" s="689"/>
      <c r="AK24" s="689"/>
      <c r="AL24" s="689"/>
      <c r="AM24" s="689"/>
      <c r="AN24" s="689"/>
      <c r="AO24" s="689"/>
      <c r="AP24" s="689"/>
      <c r="AQ24" s="690" t="s">
        <v>221</v>
      </c>
      <c r="AR24" s="690"/>
      <c r="AS24" s="690"/>
      <c r="AT24" s="690"/>
      <c r="AU24" s="689" t="s">
        <v>222</v>
      </c>
      <c r="AV24" s="689"/>
      <c r="AW24" s="689"/>
      <c r="AX24" s="689"/>
      <c r="AY24" s="689"/>
    </row>
    <row r="25" spans="1:52" x14ac:dyDescent="0.3">
      <c r="B25" s="688"/>
      <c r="C25" s="688"/>
      <c r="D25" s="688"/>
      <c r="E25" s="689" t="s">
        <v>223</v>
      </c>
      <c r="F25" s="689"/>
      <c r="G25" s="689"/>
      <c r="H25" s="689"/>
      <c r="I25" s="689"/>
      <c r="J25" s="689"/>
      <c r="K25" s="690"/>
      <c r="L25" s="690"/>
      <c r="M25" s="690"/>
      <c r="N25" s="690"/>
      <c r="O25" s="690"/>
      <c r="P25" s="690"/>
      <c r="Q25" s="689" t="s">
        <v>224</v>
      </c>
      <c r="R25" s="689"/>
      <c r="S25" s="689"/>
      <c r="T25" s="689"/>
      <c r="U25" s="689"/>
      <c r="V25" s="689"/>
      <c r="W25" s="689" t="s">
        <v>225</v>
      </c>
      <c r="X25" s="689"/>
      <c r="Y25" s="689"/>
      <c r="Z25" s="689"/>
      <c r="AA25" s="689"/>
      <c r="AB25" s="689"/>
      <c r="AC25" s="689"/>
      <c r="AD25" s="689"/>
      <c r="AE25" s="689" t="s">
        <v>226</v>
      </c>
      <c r="AF25" s="689"/>
      <c r="AG25" s="689"/>
      <c r="AH25" s="689"/>
      <c r="AI25" s="689"/>
      <c r="AJ25" s="689"/>
      <c r="AK25" s="689"/>
      <c r="AL25" s="689"/>
      <c r="AM25" s="689"/>
      <c r="AN25" s="689"/>
      <c r="AO25" s="689"/>
      <c r="AP25" s="689"/>
      <c r="AQ25" s="690"/>
      <c r="AR25" s="690"/>
      <c r="AS25" s="690"/>
      <c r="AT25" s="690"/>
      <c r="AU25" s="689" t="s">
        <v>227</v>
      </c>
      <c r="AV25" s="689"/>
      <c r="AW25" s="689"/>
      <c r="AX25" s="689"/>
      <c r="AY25" s="689"/>
    </row>
    <row r="26" spans="1:52" ht="30" customHeight="1" x14ac:dyDescent="0.3">
      <c r="B26" s="688"/>
      <c r="C26" s="688"/>
      <c r="D26" s="688"/>
      <c r="E26" s="689" t="s">
        <v>228</v>
      </c>
      <c r="F26" s="689"/>
      <c r="G26" s="689"/>
      <c r="H26" s="689"/>
      <c r="I26" s="689"/>
      <c r="J26" s="689"/>
      <c r="K26" s="690"/>
      <c r="L26" s="690"/>
      <c r="M26" s="690"/>
      <c r="N26" s="690"/>
      <c r="O26" s="690"/>
      <c r="P26" s="690"/>
      <c r="Q26" s="689" t="s">
        <v>229</v>
      </c>
      <c r="R26" s="689"/>
      <c r="S26" s="689"/>
      <c r="T26" s="689"/>
      <c r="U26" s="689"/>
      <c r="V26" s="689"/>
      <c r="W26" s="689" t="s">
        <v>230</v>
      </c>
      <c r="X26" s="689"/>
      <c r="Y26" s="689"/>
      <c r="Z26" s="689"/>
      <c r="AA26" s="689"/>
      <c r="AB26" s="689"/>
      <c r="AC26" s="689"/>
      <c r="AD26" s="689"/>
      <c r="AE26" s="689" t="s">
        <v>231</v>
      </c>
      <c r="AF26" s="689"/>
      <c r="AG26" s="689"/>
      <c r="AH26" s="689"/>
      <c r="AI26" s="689"/>
      <c r="AJ26" s="689"/>
      <c r="AK26" s="689"/>
      <c r="AL26" s="689"/>
      <c r="AM26" s="689"/>
      <c r="AN26" s="689"/>
      <c r="AO26" s="689"/>
      <c r="AP26" s="689"/>
      <c r="AQ26" s="690"/>
      <c r="AR26" s="690"/>
      <c r="AS26" s="690"/>
      <c r="AT26" s="690"/>
      <c r="AU26" s="689" t="s">
        <v>232</v>
      </c>
      <c r="AV26" s="689"/>
      <c r="AW26" s="689"/>
      <c r="AX26" s="689"/>
      <c r="AY26" s="689"/>
    </row>
  </sheetData>
  <mergeCells count="56">
    <mergeCell ref="E25:J25"/>
    <mergeCell ref="Q25:V25"/>
    <mergeCell ref="W25:AD25"/>
    <mergeCell ref="AE25:AP25"/>
    <mergeCell ref="AU25:AY25"/>
    <mergeCell ref="AQ24:AT26"/>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W11:AH11"/>
    <mergeCell ref="B11:G11"/>
    <mergeCell ref="H11:I11"/>
    <mergeCell ref="J11:J12"/>
    <mergeCell ref="K11:K12"/>
    <mergeCell ref="L11:L12"/>
    <mergeCell ref="N11:N12"/>
    <mergeCell ref="O11:O12"/>
    <mergeCell ref="P11:T11"/>
    <mergeCell ref="U11:U12"/>
    <mergeCell ref="V11:V12"/>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B1:AW1"/>
    <mergeCell ref="AX1:AY1"/>
    <mergeCell ref="B2:AW2"/>
    <mergeCell ref="AX2:AY2"/>
    <mergeCell ref="B3:AW4"/>
    <mergeCell ref="AX3:AY3"/>
    <mergeCell ref="AX4:AY4"/>
  </mergeCells>
  <pageMargins left="0.7" right="0.7" top="0.75" bottom="0.75" header="0.3" footer="0.3"/>
  <pageSetup paperSize="8" fitToHeight="0"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546875" defaultRowHeight="13.8" x14ac:dyDescent="0.3"/>
  <cols>
    <col min="1" max="1" width="19.5546875" style="108" customWidth="1"/>
    <col min="2" max="25" width="11" style="108" customWidth="1"/>
    <col min="26" max="27" width="12.33203125" style="108" customWidth="1"/>
    <col min="28" max="31" width="8.109375" style="108" customWidth="1"/>
    <col min="32" max="32" width="9.44140625" style="108" customWidth="1"/>
    <col min="33" max="33" width="8.109375" style="108" customWidth="1"/>
    <col min="34" max="38" width="7.6640625" style="108" customWidth="1"/>
    <col min="39" max="39" width="11.33203125" style="108" customWidth="1"/>
    <col min="40" max="40" width="2.33203125" style="108" customWidth="1"/>
    <col min="41" max="41" width="19.5546875" style="108" customWidth="1"/>
    <col min="42" max="67" width="11.33203125" style="108" customWidth="1"/>
    <col min="68" max="79" width="8.6640625" style="108" customWidth="1"/>
    <col min="80" max="16384" width="19.5546875" style="108"/>
  </cols>
  <sheetData>
    <row r="1" spans="1:79" ht="16.5" customHeight="1" x14ac:dyDescent="0.3">
      <c r="A1" s="702" t="s">
        <v>0</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2"/>
      <c r="AB1" s="702"/>
      <c r="AC1" s="702"/>
      <c r="AD1" s="702"/>
      <c r="AE1" s="702"/>
      <c r="AF1" s="702"/>
      <c r="AG1" s="702"/>
      <c r="AH1" s="702"/>
      <c r="AI1" s="702"/>
      <c r="AJ1" s="702"/>
      <c r="AK1" s="702"/>
      <c r="AL1" s="702"/>
      <c r="AM1" s="702"/>
      <c r="AN1" s="702"/>
      <c r="AO1" s="702"/>
      <c r="AP1" s="702"/>
      <c r="AQ1" s="702"/>
      <c r="AR1" s="702"/>
      <c r="AS1" s="702"/>
      <c r="AT1" s="702"/>
      <c r="AU1" s="702"/>
      <c r="AV1" s="702"/>
      <c r="AW1" s="702"/>
      <c r="AX1" s="702"/>
      <c r="AY1" s="702"/>
      <c r="AZ1" s="702"/>
      <c r="BA1" s="702"/>
      <c r="BB1" s="702"/>
      <c r="BC1" s="702"/>
      <c r="BD1" s="702"/>
      <c r="BE1" s="702"/>
      <c r="BF1" s="702"/>
      <c r="BG1" s="702"/>
      <c r="BH1" s="702"/>
      <c r="BI1" s="702"/>
      <c r="BJ1" s="702"/>
      <c r="BK1" s="702"/>
      <c r="BL1" s="702"/>
      <c r="BM1" s="702"/>
      <c r="BN1" s="702"/>
      <c r="BO1" s="702"/>
      <c r="BP1" s="702"/>
      <c r="BQ1" s="702"/>
      <c r="BR1" s="702"/>
      <c r="BS1" s="702"/>
      <c r="BT1" s="702"/>
      <c r="BU1" s="702"/>
      <c r="BV1" s="702"/>
      <c r="BW1" s="702"/>
      <c r="BX1" s="702"/>
      <c r="BY1" s="703" t="s">
        <v>1</v>
      </c>
      <c r="BZ1" s="703"/>
      <c r="CA1" s="703"/>
    </row>
    <row r="2" spans="1:79" ht="16.5" customHeight="1" x14ac:dyDescent="0.3">
      <c r="A2" s="702" t="s">
        <v>2</v>
      </c>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2"/>
      <c r="AR2" s="702"/>
      <c r="AS2" s="702"/>
      <c r="AT2" s="702"/>
      <c r="AU2" s="702"/>
      <c r="AV2" s="702"/>
      <c r="AW2" s="702"/>
      <c r="AX2" s="702"/>
      <c r="AY2" s="702"/>
      <c r="AZ2" s="702"/>
      <c r="BA2" s="702"/>
      <c r="BB2" s="702"/>
      <c r="BC2" s="702"/>
      <c r="BD2" s="702"/>
      <c r="BE2" s="702"/>
      <c r="BF2" s="702"/>
      <c r="BG2" s="702"/>
      <c r="BH2" s="702"/>
      <c r="BI2" s="702"/>
      <c r="BJ2" s="702"/>
      <c r="BK2" s="702"/>
      <c r="BL2" s="702"/>
      <c r="BM2" s="702"/>
      <c r="BN2" s="702"/>
      <c r="BO2" s="702"/>
      <c r="BP2" s="702"/>
      <c r="BQ2" s="702"/>
      <c r="BR2" s="702"/>
      <c r="BS2" s="702"/>
      <c r="BT2" s="702"/>
      <c r="BU2" s="702"/>
      <c r="BV2" s="702"/>
      <c r="BW2" s="702"/>
      <c r="BX2" s="702"/>
      <c r="BY2" s="703" t="s">
        <v>3</v>
      </c>
      <c r="BZ2" s="703"/>
      <c r="CA2" s="703"/>
    </row>
    <row r="3" spans="1:79" ht="26.25" customHeight="1" x14ac:dyDescent="0.3">
      <c r="A3" s="702" t="s">
        <v>233</v>
      </c>
      <c r="B3" s="702"/>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2"/>
      <c r="AF3" s="702"/>
      <c r="AG3" s="702"/>
      <c r="AH3" s="702"/>
      <c r="AI3" s="702"/>
      <c r="AJ3" s="702"/>
      <c r="AK3" s="702"/>
      <c r="AL3" s="702"/>
      <c r="AM3" s="702"/>
      <c r="AN3" s="702"/>
      <c r="AO3" s="702"/>
      <c r="AP3" s="702"/>
      <c r="AQ3" s="702"/>
      <c r="AR3" s="702"/>
      <c r="AS3" s="702"/>
      <c r="AT3" s="702"/>
      <c r="AU3" s="702"/>
      <c r="AV3" s="702"/>
      <c r="AW3" s="702"/>
      <c r="AX3" s="702"/>
      <c r="AY3" s="702"/>
      <c r="AZ3" s="702"/>
      <c r="BA3" s="702"/>
      <c r="BB3" s="702"/>
      <c r="BC3" s="702"/>
      <c r="BD3" s="702"/>
      <c r="BE3" s="702"/>
      <c r="BF3" s="702"/>
      <c r="BG3" s="702"/>
      <c r="BH3" s="702"/>
      <c r="BI3" s="702"/>
      <c r="BJ3" s="702"/>
      <c r="BK3" s="702"/>
      <c r="BL3" s="702"/>
      <c r="BM3" s="702"/>
      <c r="BN3" s="702"/>
      <c r="BO3" s="702"/>
      <c r="BP3" s="702"/>
      <c r="BQ3" s="702"/>
      <c r="BR3" s="702"/>
      <c r="BS3" s="702"/>
      <c r="BT3" s="702"/>
      <c r="BU3" s="702"/>
      <c r="BV3" s="702"/>
      <c r="BW3" s="702"/>
      <c r="BX3" s="702"/>
      <c r="BY3" s="703" t="s">
        <v>5</v>
      </c>
      <c r="BZ3" s="703"/>
      <c r="CA3" s="703"/>
    </row>
    <row r="4" spans="1:79" ht="16.5" customHeight="1" x14ac:dyDescent="0.3">
      <c r="A4" s="702" t="s">
        <v>234</v>
      </c>
      <c r="B4" s="702"/>
      <c r="C4" s="702"/>
      <c r="D4" s="702"/>
      <c r="E4" s="702"/>
      <c r="F4" s="702"/>
      <c r="G4" s="702"/>
      <c r="H4" s="702"/>
      <c r="I4" s="702"/>
      <c r="J4" s="702"/>
      <c r="K4" s="702"/>
      <c r="L4" s="702"/>
      <c r="M4" s="702"/>
      <c r="N4" s="702"/>
      <c r="O4" s="702"/>
      <c r="P4" s="702"/>
      <c r="Q4" s="702"/>
      <c r="R4" s="702"/>
      <c r="S4" s="702"/>
      <c r="T4" s="702"/>
      <c r="U4" s="702"/>
      <c r="V4" s="702"/>
      <c r="W4" s="702"/>
      <c r="X4" s="702"/>
      <c r="Y4" s="702"/>
      <c r="Z4" s="702"/>
      <c r="AA4" s="702"/>
      <c r="AB4" s="702"/>
      <c r="AC4" s="702"/>
      <c r="AD4" s="702"/>
      <c r="AE4" s="702"/>
      <c r="AF4" s="702"/>
      <c r="AG4" s="702"/>
      <c r="AH4" s="702"/>
      <c r="AI4" s="702"/>
      <c r="AJ4" s="702"/>
      <c r="AK4" s="702"/>
      <c r="AL4" s="702"/>
      <c r="AM4" s="702"/>
      <c r="AN4" s="702"/>
      <c r="AO4" s="702"/>
      <c r="AP4" s="702"/>
      <c r="AQ4" s="702"/>
      <c r="AR4" s="702"/>
      <c r="AS4" s="702"/>
      <c r="AT4" s="702"/>
      <c r="AU4" s="702"/>
      <c r="AV4" s="702"/>
      <c r="AW4" s="702"/>
      <c r="AX4" s="702"/>
      <c r="AY4" s="702"/>
      <c r="AZ4" s="702"/>
      <c r="BA4" s="702"/>
      <c r="BB4" s="702"/>
      <c r="BC4" s="702"/>
      <c r="BD4" s="702"/>
      <c r="BE4" s="702"/>
      <c r="BF4" s="702"/>
      <c r="BG4" s="702"/>
      <c r="BH4" s="702"/>
      <c r="BI4" s="702"/>
      <c r="BJ4" s="702"/>
      <c r="BK4" s="702"/>
      <c r="BL4" s="702"/>
      <c r="BM4" s="702"/>
      <c r="BN4" s="702"/>
      <c r="BO4" s="702"/>
      <c r="BP4" s="702"/>
      <c r="BQ4" s="702"/>
      <c r="BR4" s="702"/>
      <c r="BS4" s="702"/>
      <c r="BT4" s="702"/>
      <c r="BU4" s="702"/>
      <c r="BV4" s="702"/>
      <c r="BW4" s="702"/>
      <c r="BX4" s="702"/>
      <c r="BY4" s="699" t="s">
        <v>235</v>
      </c>
      <c r="BZ4" s="700"/>
      <c r="CA4" s="701"/>
    </row>
    <row r="5" spans="1:79" ht="26.25" customHeight="1" x14ac:dyDescent="0.3">
      <c r="A5" s="696" t="s">
        <v>236</v>
      </c>
      <c r="B5" s="696"/>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6"/>
      <c r="AJ5" s="696"/>
      <c r="AK5" s="696"/>
      <c r="AL5" s="696"/>
      <c r="AM5" s="696"/>
      <c r="AO5" s="696" t="s">
        <v>237</v>
      </c>
      <c r="AP5" s="696"/>
      <c r="AQ5" s="696"/>
      <c r="AR5" s="696"/>
      <c r="AS5" s="696"/>
      <c r="AT5" s="696"/>
      <c r="AU5" s="696"/>
      <c r="AV5" s="696"/>
      <c r="AW5" s="696"/>
      <c r="AX5" s="696"/>
      <c r="AY5" s="696"/>
      <c r="AZ5" s="696"/>
      <c r="BA5" s="696"/>
      <c r="BB5" s="696"/>
      <c r="BC5" s="696"/>
      <c r="BD5" s="696"/>
      <c r="BE5" s="696"/>
      <c r="BF5" s="696"/>
      <c r="BG5" s="696"/>
      <c r="BH5" s="696"/>
      <c r="BI5" s="696"/>
      <c r="BJ5" s="696"/>
      <c r="BK5" s="696"/>
      <c r="BL5" s="696"/>
      <c r="BM5" s="696"/>
      <c r="BN5" s="696"/>
      <c r="BO5" s="696"/>
      <c r="BP5" s="696"/>
      <c r="BQ5" s="696"/>
      <c r="BR5" s="696"/>
      <c r="BS5" s="696"/>
      <c r="BT5" s="696"/>
      <c r="BU5" s="696"/>
      <c r="BV5" s="696"/>
      <c r="BW5" s="696"/>
      <c r="BX5" s="696"/>
      <c r="BY5" s="697"/>
      <c r="BZ5" s="697"/>
      <c r="CA5" s="697"/>
    </row>
    <row r="6" spans="1:79" ht="27.6" x14ac:dyDescent="0.3">
      <c r="A6" s="149" t="s">
        <v>238</v>
      </c>
      <c r="B6" s="698"/>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c r="AE6" s="698"/>
      <c r="AF6" s="698"/>
      <c r="AG6" s="698"/>
      <c r="AH6" s="698"/>
      <c r="AI6" s="698"/>
      <c r="AJ6" s="698"/>
      <c r="AK6" s="698"/>
      <c r="AL6" s="698"/>
      <c r="AM6" s="698"/>
      <c r="AN6" s="698"/>
      <c r="AO6" s="698"/>
      <c r="AP6" s="698"/>
      <c r="AQ6" s="698"/>
      <c r="AR6" s="698"/>
      <c r="AS6" s="698"/>
      <c r="AT6" s="698"/>
      <c r="AU6" s="698"/>
      <c r="AV6" s="698"/>
      <c r="AW6" s="698"/>
      <c r="AX6" s="698"/>
      <c r="AY6" s="698"/>
      <c r="AZ6" s="698"/>
      <c r="BA6" s="698"/>
      <c r="BB6" s="698"/>
      <c r="BC6" s="698"/>
      <c r="BD6" s="698"/>
      <c r="BE6" s="698"/>
      <c r="BF6" s="698"/>
      <c r="BG6" s="698"/>
      <c r="BH6" s="698"/>
      <c r="BI6" s="698"/>
      <c r="BJ6" s="698"/>
      <c r="BK6" s="698"/>
      <c r="BL6" s="698"/>
      <c r="BM6" s="698"/>
      <c r="BN6" s="698"/>
      <c r="BO6" s="698"/>
      <c r="BP6" s="698"/>
      <c r="BQ6" s="698"/>
      <c r="BR6" s="698"/>
      <c r="BS6" s="698"/>
      <c r="BT6" s="698"/>
      <c r="BU6" s="698"/>
      <c r="BV6" s="698"/>
      <c r="BW6" s="698"/>
      <c r="BX6" s="698"/>
      <c r="BY6" s="698"/>
      <c r="BZ6" s="698"/>
      <c r="CA6" s="698"/>
    </row>
    <row r="7" spans="1:79" ht="29.25" customHeight="1" x14ac:dyDescent="0.3">
      <c r="A7" s="150" t="s">
        <v>239</v>
      </c>
      <c r="B7" s="691"/>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3"/>
      <c r="AX7" s="693"/>
      <c r="AY7" s="693"/>
      <c r="AZ7" s="693"/>
      <c r="BA7" s="693"/>
      <c r="BB7" s="693"/>
      <c r="BC7" s="693"/>
      <c r="BD7" s="693"/>
      <c r="BE7" s="693"/>
      <c r="BF7" s="693"/>
      <c r="BG7" s="693"/>
      <c r="BH7" s="693"/>
      <c r="BI7" s="693"/>
      <c r="BJ7" s="693"/>
      <c r="BK7" s="693"/>
      <c r="BL7" s="693"/>
      <c r="BM7" s="693"/>
      <c r="BN7" s="693"/>
      <c r="BO7" s="693"/>
      <c r="BP7" s="693"/>
      <c r="BQ7" s="693"/>
      <c r="BR7" s="693"/>
      <c r="BS7" s="693"/>
      <c r="BT7" s="693"/>
      <c r="BU7" s="693"/>
      <c r="BV7" s="693"/>
      <c r="BW7" s="693"/>
      <c r="BX7" s="693"/>
      <c r="BY7" s="693"/>
      <c r="BZ7" s="693"/>
      <c r="CA7" s="692"/>
    </row>
    <row r="8" spans="1:79" ht="6" customHeight="1" x14ac:dyDescent="0.3">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
      <c r="A9" s="694" t="s">
        <v>240</v>
      </c>
      <c r="B9" s="691" t="s">
        <v>30</v>
      </c>
      <c r="C9" s="692"/>
      <c r="D9" s="691" t="s">
        <v>31</v>
      </c>
      <c r="E9" s="692"/>
      <c r="F9" s="691" t="s">
        <v>32</v>
      </c>
      <c r="G9" s="692"/>
      <c r="H9" s="691" t="s">
        <v>33</v>
      </c>
      <c r="I9" s="692"/>
      <c r="J9" s="691" t="s">
        <v>34</v>
      </c>
      <c r="K9" s="692"/>
      <c r="L9" s="691" t="s">
        <v>35</v>
      </c>
      <c r="M9" s="692"/>
      <c r="N9" s="691" t="s">
        <v>36</v>
      </c>
      <c r="O9" s="692"/>
      <c r="P9" s="691" t="s">
        <v>37</v>
      </c>
      <c r="Q9" s="692"/>
      <c r="R9" s="691" t="s">
        <v>8</v>
      </c>
      <c r="S9" s="692"/>
      <c r="T9" s="691" t="s">
        <v>38</v>
      </c>
      <c r="U9" s="692"/>
      <c r="V9" s="691" t="s">
        <v>39</v>
      </c>
      <c r="W9" s="692"/>
      <c r="X9" s="691" t="s">
        <v>40</v>
      </c>
      <c r="Y9" s="692"/>
      <c r="Z9" s="691" t="s">
        <v>241</v>
      </c>
      <c r="AA9" s="692"/>
      <c r="AB9" s="691" t="s">
        <v>242</v>
      </c>
      <c r="AC9" s="693"/>
      <c r="AD9" s="693"/>
      <c r="AE9" s="693"/>
      <c r="AF9" s="693"/>
      <c r="AG9" s="692"/>
      <c r="AH9" s="691" t="s">
        <v>243</v>
      </c>
      <c r="AI9" s="693"/>
      <c r="AJ9" s="693"/>
      <c r="AK9" s="693"/>
      <c r="AL9" s="693"/>
      <c r="AM9" s="692"/>
      <c r="AO9" s="694" t="s">
        <v>240</v>
      </c>
      <c r="AP9" s="691" t="s">
        <v>30</v>
      </c>
      <c r="AQ9" s="692"/>
      <c r="AR9" s="691" t="s">
        <v>31</v>
      </c>
      <c r="AS9" s="692"/>
      <c r="AT9" s="691" t="s">
        <v>32</v>
      </c>
      <c r="AU9" s="692"/>
      <c r="AV9" s="691" t="s">
        <v>33</v>
      </c>
      <c r="AW9" s="692"/>
      <c r="AX9" s="691" t="s">
        <v>34</v>
      </c>
      <c r="AY9" s="692"/>
      <c r="AZ9" s="691" t="s">
        <v>35</v>
      </c>
      <c r="BA9" s="692"/>
      <c r="BB9" s="691" t="s">
        <v>36</v>
      </c>
      <c r="BC9" s="692"/>
      <c r="BD9" s="691" t="s">
        <v>37</v>
      </c>
      <c r="BE9" s="692"/>
      <c r="BF9" s="691" t="s">
        <v>8</v>
      </c>
      <c r="BG9" s="692"/>
      <c r="BH9" s="691" t="s">
        <v>38</v>
      </c>
      <c r="BI9" s="692"/>
      <c r="BJ9" s="691" t="s">
        <v>39</v>
      </c>
      <c r="BK9" s="692"/>
      <c r="BL9" s="691" t="s">
        <v>40</v>
      </c>
      <c r="BM9" s="692"/>
      <c r="BN9" s="691" t="s">
        <v>241</v>
      </c>
      <c r="BO9" s="692"/>
      <c r="BP9" s="691" t="s">
        <v>242</v>
      </c>
      <c r="BQ9" s="693"/>
      <c r="BR9" s="693"/>
      <c r="BS9" s="693"/>
      <c r="BT9" s="693"/>
      <c r="BU9" s="692"/>
      <c r="BV9" s="691" t="s">
        <v>243</v>
      </c>
      <c r="BW9" s="693"/>
      <c r="BX9" s="693"/>
      <c r="BY9" s="693"/>
      <c r="BZ9" s="693"/>
      <c r="CA9" s="692"/>
    </row>
    <row r="10" spans="1:79" ht="36" customHeight="1" x14ac:dyDescent="0.3">
      <c r="A10" s="695"/>
      <c r="B10" s="111" t="s">
        <v>244</v>
      </c>
      <c r="C10" s="111" t="s">
        <v>245</v>
      </c>
      <c r="D10" s="111" t="s">
        <v>244</v>
      </c>
      <c r="E10" s="111" t="s">
        <v>245</v>
      </c>
      <c r="F10" s="111" t="s">
        <v>244</v>
      </c>
      <c r="G10" s="111" t="s">
        <v>245</v>
      </c>
      <c r="H10" s="111" t="s">
        <v>244</v>
      </c>
      <c r="I10" s="111" t="s">
        <v>245</v>
      </c>
      <c r="J10" s="111" t="s">
        <v>244</v>
      </c>
      <c r="K10" s="111" t="s">
        <v>245</v>
      </c>
      <c r="L10" s="111" t="s">
        <v>244</v>
      </c>
      <c r="M10" s="111" t="s">
        <v>245</v>
      </c>
      <c r="N10" s="111" t="s">
        <v>244</v>
      </c>
      <c r="O10" s="111" t="s">
        <v>245</v>
      </c>
      <c r="P10" s="111" t="s">
        <v>244</v>
      </c>
      <c r="Q10" s="111" t="s">
        <v>245</v>
      </c>
      <c r="R10" s="111" t="s">
        <v>244</v>
      </c>
      <c r="S10" s="111" t="s">
        <v>245</v>
      </c>
      <c r="T10" s="111" t="s">
        <v>244</v>
      </c>
      <c r="U10" s="111" t="s">
        <v>245</v>
      </c>
      <c r="V10" s="111" t="s">
        <v>244</v>
      </c>
      <c r="W10" s="111" t="s">
        <v>245</v>
      </c>
      <c r="X10" s="111" t="s">
        <v>244</v>
      </c>
      <c r="Y10" s="111" t="s">
        <v>245</v>
      </c>
      <c r="Z10" s="111" t="s">
        <v>244</v>
      </c>
      <c r="AA10" s="111" t="s">
        <v>245</v>
      </c>
      <c r="AB10" s="183" t="s">
        <v>246</v>
      </c>
      <c r="AC10" s="183" t="s">
        <v>247</v>
      </c>
      <c r="AD10" s="183" t="s">
        <v>248</v>
      </c>
      <c r="AE10" s="183" t="s">
        <v>249</v>
      </c>
      <c r="AF10" s="184" t="s">
        <v>250</v>
      </c>
      <c r="AG10" s="183" t="s">
        <v>251</v>
      </c>
      <c r="AH10" s="111" t="s">
        <v>252</v>
      </c>
      <c r="AI10" s="142" t="s">
        <v>253</v>
      </c>
      <c r="AJ10" s="111" t="s">
        <v>254</v>
      </c>
      <c r="AK10" s="111" t="s">
        <v>255</v>
      </c>
      <c r="AL10" s="111" t="s">
        <v>256</v>
      </c>
      <c r="AM10" s="111" t="s">
        <v>257</v>
      </c>
      <c r="AO10" s="695"/>
      <c r="AP10" s="111" t="s">
        <v>244</v>
      </c>
      <c r="AQ10" s="111" t="s">
        <v>245</v>
      </c>
      <c r="AR10" s="111" t="s">
        <v>244</v>
      </c>
      <c r="AS10" s="111" t="s">
        <v>245</v>
      </c>
      <c r="AT10" s="111" t="s">
        <v>244</v>
      </c>
      <c r="AU10" s="111" t="s">
        <v>245</v>
      </c>
      <c r="AV10" s="111" t="s">
        <v>244</v>
      </c>
      <c r="AW10" s="111" t="s">
        <v>245</v>
      </c>
      <c r="AX10" s="111" t="s">
        <v>244</v>
      </c>
      <c r="AY10" s="111" t="s">
        <v>245</v>
      </c>
      <c r="AZ10" s="111" t="s">
        <v>244</v>
      </c>
      <c r="BA10" s="111" t="s">
        <v>245</v>
      </c>
      <c r="BB10" s="111" t="s">
        <v>244</v>
      </c>
      <c r="BC10" s="111" t="s">
        <v>245</v>
      </c>
      <c r="BD10" s="111" t="s">
        <v>244</v>
      </c>
      <c r="BE10" s="111" t="s">
        <v>245</v>
      </c>
      <c r="BF10" s="111" t="s">
        <v>244</v>
      </c>
      <c r="BG10" s="111" t="s">
        <v>245</v>
      </c>
      <c r="BH10" s="111" t="s">
        <v>244</v>
      </c>
      <c r="BI10" s="111" t="s">
        <v>245</v>
      </c>
      <c r="BJ10" s="111" t="s">
        <v>244</v>
      </c>
      <c r="BK10" s="111" t="s">
        <v>245</v>
      </c>
      <c r="BL10" s="111" t="s">
        <v>244</v>
      </c>
      <c r="BM10" s="111" t="s">
        <v>245</v>
      </c>
      <c r="BN10" s="111" t="s">
        <v>244</v>
      </c>
      <c r="BO10" s="111" t="s">
        <v>245</v>
      </c>
      <c r="BP10" s="183" t="s">
        <v>246</v>
      </c>
      <c r="BQ10" s="183" t="s">
        <v>247</v>
      </c>
      <c r="BR10" s="183" t="s">
        <v>248</v>
      </c>
      <c r="BS10" s="183" t="s">
        <v>249</v>
      </c>
      <c r="BT10" s="184" t="s">
        <v>250</v>
      </c>
      <c r="BU10" s="183" t="s">
        <v>251</v>
      </c>
      <c r="BV10" s="181" t="s">
        <v>252</v>
      </c>
      <c r="BW10" s="182" t="s">
        <v>253</v>
      </c>
      <c r="BX10" s="181" t="s">
        <v>254</v>
      </c>
      <c r="BY10" s="181" t="s">
        <v>255</v>
      </c>
      <c r="BZ10" s="181" t="s">
        <v>256</v>
      </c>
      <c r="CA10" s="181" t="s">
        <v>257</v>
      </c>
    </row>
    <row r="11" spans="1:79" x14ac:dyDescent="0.3">
      <c r="A11" s="143" t="s">
        <v>258</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258</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
      <c r="A12" s="143" t="s">
        <v>259</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259</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
      <c r="A13" s="143" t="s">
        <v>260</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260</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
      <c r="A14" s="143" t="s">
        <v>261</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261</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
      <c r="A15" s="143" t="s">
        <v>262</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262</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
      <c r="A16" s="143" t="s">
        <v>263</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263</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
      <c r="A17" s="143" t="s">
        <v>264</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264</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
      <c r="A18" s="143" t="s">
        <v>265</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265</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
      <c r="A19" s="143" t="s">
        <v>266</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266</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
      <c r="A20" s="143" t="s">
        <v>267</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267</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
      <c r="A21" s="143" t="s">
        <v>268</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268</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
      <c r="A22" s="143" t="s">
        <v>269</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269</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
      <c r="A23" s="143" t="s">
        <v>270</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270</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
      <c r="A24" s="143" t="s">
        <v>271</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271</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
      <c r="A25" s="143" t="s">
        <v>272</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272</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
      <c r="A26" s="143" t="s">
        <v>273</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273</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
      <c r="A27" s="143" t="s">
        <v>274</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274</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
      <c r="A28" s="143" t="s">
        <v>275</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275</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
      <c r="A29" s="143" t="s">
        <v>276</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276</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
      <c r="A30" s="143" t="s">
        <v>277</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277</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
      <c r="A31" s="143" t="s">
        <v>278</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278</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
      <c r="A32" s="148" t="s">
        <v>279</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279</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7.6" x14ac:dyDescent="0.3">
      <c r="A34" s="149" t="s">
        <v>238</v>
      </c>
      <c r="B34" s="698"/>
      <c r="C34" s="698"/>
      <c r="D34" s="698"/>
      <c r="E34" s="698"/>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c r="AD34" s="698"/>
      <c r="AE34" s="698"/>
      <c r="AF34" s="698"/>
      <c r="AG34" s="698"/>
      <c r="AH34" s="698"/>
      <c r="AI34" s="698"/>
      <c r="AJ34" s="698"/>
      <c r="AK34" s="698"/>
      <c r="AL34" s="698"/>
      <c r="AM34" s="698"/>
      <c r="AN34" s="698"/>
      <c r="AO34" s="698"/>
      <c r="AP34" s="698"/>
      <c r="AQ34" s="698"/>
      <c r="AR34" s="698"/>
      <c r="AS34" s="698"/>
      <c r="AT34" s="698"/>
      <c r="AU34" s="698"/>
      <c r="AV34" s="698"/>
      <c r="AW34" s="698"/>
      <c r="AX34" s="698"/>
      <c r="AY34" s="698"/>
      <c r="AZ34" s="698"/>
      <c r="BA34" s="698"/>
      <c r="BB34" s="698"/>
      <c r="BC34" s="698"/>
      <c r="BD34" s="698"/>
      <c r="BE34" s="698"/>
      <c r="BF34" s="698"/>
      <c r="BG34" s="698"/>
      <c r="BH34" s="698"/>
      <c r="BI34" s="698"/>
      <c r="BJ34" s="698"/>
      <c r="BK34" s="698"/>
      <c r="BL34" s="698"/>
      <c r="BM34" s="698"/>
      <c r="BN34" s="698"/>
      <c r="BO34" s="698"/>
      <c r="BP34" s="698"/>
      <c r="BQ34" s="698"/>
      <c r="BR34" s="698"/>
      <c r="BS34" s="698"/>
      <c r="BT34" s="698"/>
      <c r="BU34" s="698"/>
      <c r="BV34" s="698"/>
      <c r="BW34" s="698"/>
      <c r="BX34" s="698"/>
      <c r="BY34" s="698"/>
      <c r="BZ34" s="698"/>
      <c r="CA34" s="698"/>
    </row>
    <row r="35" spans="1:79" ht="29.25" customHeight="1" x14ac:dyDescent="0.3">
      <c r="A35" s="150" t="s">
        <v>239</v>
      </c>
      <c r="B35" s="691"/>
      <c r="C35" s="693"/>
      <c r="D35" s="693"/>
      <c r="E35" s="693"/>
      <c r="F35" s="693"/>
      <c r="G35" s="693"/>
      <c r="H35" s="693"/>
      <c r="I35" s="693"/>
      <c r="J35" s="693"/>
      <c r="K35" s="693"/>
      <c r="L35" s="693"/>
      <c r="M35" s="693"/>
      <c r="N35" s="693"/>
      <c r="O35" s="693"/>
      <c r="P35" s="693"/>
      <c r="Q35" s="693"/>
      <c r="R35" s="693"/>
      <c r="S35" s="693"/>
      <c r="T35" s="693"/>
      <c r="U35" s="693"/>
      <c r="V35" s="693"/>
      <c r="W35" s="693"/>
      <c r="X35" s="693"/>
      <c r="Y35" s="693"/>
      <c r="Z35" s="693"/>
      <c r="AA35" s="693"/>
      <c r="AB35" s="693"/>
      <c r="AC35" s="693"/>
      <c r="AD35" s="693"/>
      <c r="AE35" s="693"/>
      <c r="AF35" s="693"/>
      <c r="AG35" s="693"/>
      <c r="AH35" s="693"/>
      <c r="AI35" s="693"/>
      <c r="AJ35" s="693"/>
      <c r="AK35" s="693"/>
      <c r="AL35" s="693"/>
      <c r="AM35" s="693"/>
      <c r="AN35" s="693"/>
      <c r="AO35" s="693"/>
      <c r="AP35" s="693"/>
      <c r="AQ35" s="693"/>
      <c r="AR35" s="693"/>
      <c r="AS35" s="693"/>
      <c r="AT35" s="693"/>
      <c r="AU35" s="693"/>
      <c r="AV35" s="693"/>
      <c r="AW35" s="693"/>
      <c r="AX35" s="693"/>
      <c r="AY35" s="693"/>
      <c r="AZ35" s="693"/>
      <c r="BA35" s="693"/>
      <c r="BB35" s="693"/>
      <c r="BC35" s="693"/>
      <c r="BD35" s="693"/>
      <c r="BE35" s="693"/>
      <c r="BF35" s="693"/>
      <c r="BG35" s="693"/>
      <c r="BH35" s="693"/>
      <c r="BI35" s="693"/>
      <c r="BJ35" s="693"/>
      <c r="BK35" s="693"/>
      <c r="BL35" s="693"/>
      <c r="BM35" s="693"/>
      <c r="BN35" s="693"/>
      <c r="BO35" s="693"/>
      <c r="BP35" s="693"/>
      <c r="BQ35" s="693"/>
      <c r="BR35" s="693"/>
      <c r="BS35" s="693"/>
      <c r="BT35" s="693"/>
      <c r="BU35" s="693"/>
      <c r="BV35" s="693"/>
      <c r="BW35" s="693"/>
      <c r="BX35" s="693"/>
      <c r="BY35" s="693"/>
      <c r="BZ35" s="693"/>
      <c r="CA35" s="692"/>
    </row>
    <row r="36" spans="1:79" ht="6" customHeight="1" x14ac:dyDescent="0.3">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
      <c r="A37" s="694" t="s">
        <v>240</v>
      </c>
      <c r="B37" s="691" t="s">
        <v>30</v>
      </c>
      <c r="C37" s="692"/>
      <c r="D37" s="691" t="s">
        <v>31</v>
      </c>
      <c r="E37" s="692"/>
      <c r="F37" s="691" t="s">
        <v>32</v>
      </c>
      <c r="G37" s="692"/>
      <c r="H37" s="691" t="s">
        <v>33</v>
      </c>
      <c r="I37" s="692"/>
      <c r="J37" s="691" t="s">
        <v>34</v>
      </c>
      <c r="K37" s="692"/>
      <c r="L37" s="691" t="s">
        <v>35</v>
      </c>
      <c r="M37" s="692"/>
      <c r="N37" s="691" t="s">
        <v>36</v>
      </c>
      <c r="O37" s="692"/>
      <c r="P37" s="691" t="s">
        <v>37</v>
      </c>
      <c r="Q37" s="692"/>
      <c r="R37" s="691" t="s">
        <v>8</v>
      </c>
      <c r="S37" s="692"/>
      <c r="T37" s="691" t="s">
        <v>38</v>
      </c>
      <c r="U37" s="692"/>
      <c r="V37" s="691" t="s">
        <v>39</v>
      </c>
      <c r="W37" s="692"/>
      <c r="X37" s="691" t="s">
        <v>40</v>
      </c>
      <c r="Y37" s="692"/>
      <c r="Z37" s="691" t="s">
        <v>241</v>
      </c>
      <c r="AA37" s="692"/>
      <c r="AB37" s="691" t="s">
        <v>242</v>
      </c>
      <c r="AC37" s="693"/>
      <c r="AD37" s="693"/>
      <c r="AE37" s="693"/>
      <c r="AF37" s="693"/>
      <c r="AG37" s="692"/>
      <c r="AH37" s="691" t="s">
        <v>243</v>
      </c>
      <c r="AI37" s="693"/>
      <c r="AJ37" s="693"/>
      <c r="AK37" s="693"/>
      <c r="AL37" s="693"/>
      <c r="AM37" s="692"/>
      <c r="AO37" s="694" t="s">
        <v>240</v>
      </c>
      <c r="AP37" s="691" t="s">
        <v>30</v>
      </c>
      <c r="AQ37" s="692"/>
      <c r="AR37" s="691" t="s">
        <v>31</v>
      </c>
      <c r="AS37" s="692"/>
      <c r="AT37" s="691" t="s">
        <v>32</v>
      </c>
      <c r="AU37" s="692"/>
      <c r="AV37" s="691" t="s">
        <v>33</v>
      </c>
      <c r="AW37" s="692"/>
      <c r="AX37" s="691" t="s">
        <v>34</v>
      </c>
      <c r="AY37" s="692"/>
      <c r="AZ37" s="691" t="s">
        <v>35</v>
      </c>
      <c r="BA37" s="692"/>
      <c r="BB37" s="691" t="s">
        <v>36</v>
      </c>
      <c r="BC37" s="692"/>
      <c r="BD37" s="691" t="s">
        <v>37</v>
      </c>
      <c r="BE37" s="692"/>
      <c r="BF37" s="691" t="s">
        <v>8</v>
      </c>
      <c r="BG37" s="692"/>
      <c r="BH37" s="691" t="s">
        <v>38</v>
      </c>
      <c r="BI37" s="692"/>
      <c r="BJ37" s="691" t="s">
        <v>39</v>
      </c>
      <c r="BK37" s="692"/>
      <c r="BL37" s="691" t="s">
        <v>40</v>
      </c>
      <c r="BM37" s="692"/>
      <c r="BN37" s="691" t="s">
        <v>241</v>
      </c>
      <c r="BO37" s="692"/>
      <c r="BP37" s="691" t="s">
        <v>242</v>
      </c>
      <c r="BQ37" s="693"/>
      <c r="BR37" s="693"/>
      <c r="BS37" s="693"/>
      <c r="BT37" s="693"/>
      <c r="BU37" s="692"/>
      <c r="BV37" s="691" t="s">
        <v>243</v>
      </c>
      <c r="BW37" s="693"/>
      <c r="BX37" s="693"/>
      <c r="BY37" s="693"/>
      <c r="BZ37" s="693"/>
      <c r="CA37" s="692"/>
    </row>
    <row r="38" spans="1:79" ht="52.5" customHeight="1" x14ac:dyDescent="0.3">
      <c r="A38" s="695"/>
      <c r="B38" s="111" t="s">
        <v>244</v>
      </c>
      <c r="C38" s="111" t="s">
        <v>245</v>
      </c>
      <c r="D38" s="111" t="s">
        <v>244</v>
      </c>
      <c r="E38" s="111" t="s">
        <v>245</v>
      </c>
      <c r="F38" s="111" t="s">
        <v>244</v>
      </c>
      <c r="G38" s="111" t="s">
        <v>245</v>
      </c>
      <c r="H38" s="111" t="s">
        <v>244</v>
      </c>
      <c r="I38" s="111" t="s">
        <v>245</v>
      </c>
      <c r="J38" s="111" t="s">
        <v>244</v>
      </c>
      <c r="K38" s="111" t="s">
        <v>245</v>
      </c>
      <c r="L38" s="111" t="s">
        <v>244</v>
      </c>
      <c r="M38" s="111" t="s">
        <v>245</v>
      </c>
      <c r="N38" s="111" t="s">
        <v>244</v>
      </c>
      <c r="O38" s="111" t="s">
        <v>245</v>
      </c>
      <c r="P38" s="111" t="s">
        <v>244</v>
      </c>
      <c r="Q38" s="111" t="s">
        <v>245</v>
      </c>
      <c r="R38" s="111" t="s">
        <v>244</v>
      </c>
      <c r="S38" s="111" t="s">
        <v>245</v>
      </c>
      <c r="T38" s="111" t="s">
        <v>244</v>
      </c>
      <c r="U38" s="111" t="s">
        <v>245</v>
      </c>
      <c r="V38" s="111" t="s">
        <v>244</v>
      </c>
      <c r="W38" s="111" t="s">
        <v>245</v>
      </c>
      <c r="X38" s="111" t="s">
        <v>244</v>
      </c>
      <c r="Y38" s="111" t="s">
        <v>245</v>
      </c>
      <c r="Z38" s="111" t="s">
        <v>244</v>
      </c>
      <c r="AA38" s="111" t="s">
        <v>245</v>
      </c>
      <c r="AB38" s="183" t="s">
        <v>246</v>
      </c>
      <c r="AC38" s="183" t="s">
        <v>247</v>
      </c>
      <c r="AD38" s="183" t="s">
        <v>248</v>
      </c>
      <c r="AE38" s="183" t="s">
        <v>249</v>
      </c>
      <c r="AF38" s="184" t="s">
        <v>250</v>
      </c>
      <c r="AG38" s="183" t="s">
        <v>251</v>
      </c>
      <c r="AH38" s="111" t="s">
        <v>252</v>
      </c>
      <c r="AI38" s="142" t="s">
        <v>253</v>
      </c>
      <c r="AJ38" s="111" t="s">
        <v>254</v>
      </c>
      <c r="AK38" s="111" t="s">
        <v>255</v>
      </c>
      <c r="AL38" s="111" t="s">
        <v>256</v>
      </c>
      <c r="AM38" s="111" t="s">
        <v>257</v>
      </c>
      <c r="AO38" s="695"/>
      <c r="AP38" s="111" t="s">
        <v>244</v>
      </c>
      <c r="AQ38" s="111" t="s">
        <v>245</v>
      </c>
      <c r="AR38" s="111" t="s">
        <v>244</v>
      </c>
      <c r="AS38" s="111" t="s">
        <v>245</v>
      </c>
      <c r="AT38" s="111" t="s">
        <v>244</v>
      </c>
      <c r="AU38" s="111" t="s">
        <v>245</v>
      </c>
      <c r="AV38" s="111" t="s">
        <v>244</v>
      </c>
      <c r="AW38" s="111" t="s">
        <v>245</v>
      </c>
      <c r="AX38" s="111" t="s">
        <v>244</v>
      </c>
      <c r="AY38" s="111" t="s">
        <v>245</v>
      </c>
      <c r="AZ38" s="111" t="s">
        <v>244</v>
      </c>
      <c r="BA38" s="111" t="s">
        <v>245</v>
      </c>
      <c r="BB38" s="111" t="s">
        <v>244</v>
      </c>
      <c r="BC38" s="111" t="s">
        <v>245</v>
      </c>
      <c r="BD38" s="111" t="s">
        <v>244</v>
      </c>
      <c r="BE38" s="111" t="s">
        <v>245</v>
      </c>
      <c r="BF38" s="111" t="s">
        <v>244</v>
      </c>
      <c r="BG38" s="111" t="s">
        <v>245</v>
      </c>
      <c r="BH38" s="111" t="s">
        <v>244</v>
      </c>
      <c r="BI38" s="111" t="s">
        <v>245</v>
      </c>
      <c r="BJ38" s="111" t="s">
        <v>244</v>
      </c>
      <c r="BK38" s="111" t="s">
        <v>245</v>
      </c>
      <c r="BL38" s="111" t="s">
        <v>244</v>
      </c>
      <c r="BM38" s="111" t="s">
        <v>245</v>
      </c>
      <c r="BN38" s="111" t="s">
        <v>244</v>
      </c>
      <c r="BO38" s="111" t="s">
        <v>245</v>
      </c>
      <c r="BP38" s="183" t="s">
        <v>246</v>
      </c>
      <c r="BQ38" s="183" t="s">
        <v>247</v>
      </c>
      <c r="BR38" s="183" t="s">
        <v>248</v>
      </c>
      <c r="BS38" s="183" t="s">
        <v>249</v>
      </c>
      <c r="BT38" s="184" t="s">
        <v>250</v>
      </c>
      <c r="BU38" s="183" t="s">
        <v>251</v>
      </c>
      <c r="BV38" s="111" t="s">
        <v>252</v>
      </c>
      <c r="BW38" s="142" t="s">
        <v>253</v>
      </c>
      <c r="BX38" s="111" t="s">
        <v>254</v>
      </c>
      <c r="BY38" s="111" t="s">
        <v>255</v>
      </c>
      <c r="BZ38" s="111" t="s">
        <v>256</v>
      </c>
      <c r="CA38" s="111" t="s">
        <v>257</v>
      </c>
    </row>
    <row r="39" spans="1:79" x14ac:dyDescent="0.3">
      <c r="A39" s="143" t="s">
        <v>258</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258</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
      <c r="A40" s="143" t="s">
        <v>259</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259</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
      <c r="A41" s="143" t="s">
        <v>260</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260</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
      <c r="A42" s="143" t="s">
        <v>261</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261</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
      <c r="A43" s="143" t="s">
        <v>262</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262</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
      <c r="A44" s="143" t="s">
        <v>263</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263</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
      <c r="A45" s="143" t="s">
        <v>264</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264</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
      <c r="A46" s="143" t="s">
        <v>265</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265</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
      <c r="A47" s="143" t="s">
        <v>266</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266</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
      <c r="A48" s="143" t="s">
        <v>267</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267</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
      <c r="A49" s="143" t="s">
        <v>268</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268</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
      <c r="A50" s="143" t="s">
        <v>269</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269</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
      <c r="A51" s="143" t="s">
        <v>270</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270</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
      <c r="A52" s="143" t="s">
        <v>271</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271</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
      <c r="A53" s="143" t="s">
        <v>272</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272</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
      <c r="A54" s="143" t="s">
        <v>273</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273</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
      <c r="A55" s="143" t="s">
        <v>274</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274</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
      <c r="A56" s="143" t="s">
        <v>275</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275</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
      <c r="A57" s="143" t="s">
        <v>276</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276</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
      <c r="A58" s="143" t="s">
        <v>277</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277</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
      <c r="A59" s="143" t="s">
        <v>278</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278</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
      <c r="A60" s="148" t="s">
        <v>279</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279</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E15" zoomScale="90" zoomScaleNormal="90" workbookViewId="0">
      <selection activeCell="E15" sqref="E15"/>
    </sheetView>
  </sheetViews>
  <sheetFormatPr baseColWidth="10" defaultColWidth="10.6640625" defaultRowHeight="13.8" x14ac:dyDescent="0.3"/>
  <cols>
    <col min="1" max="1" width="48.33203125" style="125" customWidth="1"/>
    <col min="2" max="2" width="73.44140625" style="125" customWidth="1"/>
    <col min="3" max="3" width="10.6640625" style="125"/>
    <col min="4" max="4" width="31.109375" style="125" customWidth="1"/>
    <col min="5" max="5" width="70.33203125" style="125" customWidth="1"/>
    <col min="6" max="6" width="17.33203125" style="125" customWidth="1"/>
    <col min="7" max="8" width="21.88671875" style="125" customWidth="1"/>
    <col min="9" max="9" width="19.33203125" style="125" customWidth="1"/>
    <col min="10" max="10" width="42" style="125" customWidth="1"/>
    <col min="11" max="16384" width="10.6640625" style="125"/>
  </cols>
  <sheetData>
    <row r="1" spans="1:2" ht="25.5" customHeight="1" x14ac:dyDescent="0.3">
      <c r="A1" s="706" t="s">
        <v>130</v>
      </c>
      <c r="B1" s="707"/>
    </row>
    <row r="2" spans="1:2" ht="25.5" customHeight="1" x14ac:dyDescent="0.3">
      <c r="A2" s="708" t="s">
        <v>280</v>
      </c>
      <c r="B2" s="709"/>
    </row>
    <row r="3" spans="1:2" x14ac:dyDescent="0.3">
      <c r="A3" s="126" t="s">
        <v>281</v>
      </c>
      <c r="B3" s="126" t="s">
        <v>282</v>
      </c>
    </row>
    <row r="4" spans="1:2" x14ac:dyDescent="0.3">
      <c r="A4" s="127" t="s">
        <v>9</v>
      </c>
      <c r="B4" s="135" t="s">
        <v>283</v>
      </c>
    </row>
    <row r="5" spans="1:2" ht="96.6" x14ac:dyDescent="0.3">
      <c r="A5" s="127" t="s">
        <v>10</v>
      </c>
      <c r="B5" s="134" t="s">
        <v>284</v>
      </c>
    </row>
    <row r="6" spans="1:2" x14ac:dyDescent="0.3">
      <c r="A6" s="127" t="s">
        <v>15</v>
      </c>
      <c r="B6" s="710" t="s">
        <v>285</v>
      </c>
    </row>
    <row r="7" spans="1:2" x14ac:dyDescent="0.3">
      <c r="A7" s="127" t="s">
        <v>17</v>
      </c>
      <c r="B7" s="711"/>
    </row>
    <row r="8" spans="1:2" x14ac:dyDescent="0.3">
      <c r="A8" s="127" t="s">
        <v>19</v>
      </c>
      <c r="B8" s="711"/>
    </row>
    <row r="9" spans="1:2" x14ac:dyDescent="0.3">
      <c r="A9" s="127" t="s">
        <v>286</v>
      </c>
      <c r="B9" s="712"/>
    </row>
    <row r="10" spans="1:2" ht="27.6" x14ac:dyDescent="0.3">
      <c r="A10" s="127" t="s">
        <v>7</v>
      </c>
      <c r="B10" s="128" t="s">
        <v>287</v>
      </c>
    </row>
    <row r="11" spans="1:2" ht="27.6" x14ac:dyDescent="0.3">
      <c r="A11" s="127" t="s">
        <v>27</v>
      </c>
      <c r="B11" s="128" t="s">
        <v>288</v>
      </c>
    </row>
    <row r="12" spans="1:2" ht="55.2" x14ac:dyDescent="0.3">
      <c r="A12" s="127" t="s">
        <v>26</v>
      </c>
      <c r="B12" s="129" t="s">
        <v>289</v>
      </c>
    </row>
    <row r="13" spans="1:2" ht="27.6" x14ac:dyDescent="0.3">
      <c r="A13" s="127" t="s">
        <v>290</v>
      </c>
      <c r="B13" s="129" t="s">
        <v>291</v>
      </c>
    </row>
    <row r="14" spans="1:2" ht="27.6" x14ac:dyDescent="0.3">
      <c r="A14" s="127" t="s">
        <v>292</v>
      </c>
      <c r="B14" s="129" t="s">
        <v>293</v>
      </c>
    </row>
    <row r="15" spans="1:2" ht="72" customHeight="1" x14ac:dyDescent="0.3">
      <c r="A15" s="130" t="s">
        <v>294</v>
      </c>
      <c r="B15" s="131" t="s">
        <v>295</v>
      </c>
    </row>
    <row r="16" spans="1:2" ht="165.6" x14ac:dyDescent="0.3">
      <c r="A16" s="130" t="s">
        <v>296</v>
      </c>
      <c r="B16" s="132" t="s">
        <v>297</v>
      </c>
    </row>
    <row r="17" spans="1:2" ht="25.5" customHeight="1" x14ac:dyDescent="0.3">
      <c r="A17" s="708" t="s">
        <v>298</v>
      </c>
      <c r="B17" s="709"/>
    </row>
    <row r="18" spans="1:2" x14ac:dyDescent="0.3">
      <c r="A18" s="126" t="s">
        <v>281</v>
      </c>
      <c r="B18" s="126" t="s">
        <v>282</v>
      </c>
    </row>
    <row r="19" spans="1:2" x14ac:dyDescent="0.3">
      <c r="A19" s="127" t="s">
        <v>9</v>
      </c>
      <c r="B19" s="135" t="s">
        <v>283</v>
      </c>
    </row>
    <row r="20" spans="1:2" ht="96.6" x14ac:dyDescent="0.3">
      <c r="A20" s="127" t="s">
        <v>10</v>
      </c>
      <c r="B20" s="134" t="s">
        <v>284</v>
      </c>
    </row>
    <row r="21" spans="1:2" ht="27.6" x14ac:dyDescent="0.3">
      <c r="A21" s="127" t="s">
        <v>299</v>
      </c>
      <c r="B21" s="129" t="s">
        <v>300</v>
      </c>
    </row>
    <row r="22" spans="1:2" ht="41.4" x14ac:dyDescent="0.3">
      <c r="A22" s="127" t="s">
        <v>301</v>
      </c>
      <c r="B22" s="129" t="s">
        <v>302</v>
      </c>
    </row>
    <row r="23" spans="1:2" ht="55.2" x14ac:dyDescent="0.3">
      <c r="A23" s="127" t="s">
        <v>303</v>
      </c>
      <c r="B23" s="129" t="s">
        <v>304</v>
      </c>
    </row>
    <row r="24" spans="1:2" ht="27.6" x14ac:dyDescent="0.3">
      <c r="A24" s="127" t="s">
        <v>305</v>
      </c>
      <c r="B24" s="129" t="s">
        <v>306</v>
      </c>
    </row>
    <row r="25" spans="1:2" ht="27.6" x14ac:dyDescent="0.3">
      <c r="A25" s="127" t="s">
        <v>307</v>
      </c>
      <c r="B25" s="129" t="s">
        <v>308</v>
      </c>
    </row>
    <row r="26" spans="1:2" ht="46.5" customHeight="1" x14ac:dyDescent="0.3">
      <c r="A26" s="127" t="s">
        <v>309</v>
      </c>
      <c r="B26" s="133" t="s">
        <v>310</v>
      </c>
    </row>
    <row r="27" spans="1:2" ht="55.2" x14ac:dyDescent="0.3">
      <c r="A27" s="127" t="s">
        <v>143</v>
      </c>
      <c r="B27" s="133" t="s">
        <v>311</v>
      </c>
    </row>
    <row r="28" spans="1:2" ht="41.4" x14ac:dyDescent="0.3">
      <c r="A28" s="127" t="s">
        <v>312</v>
      </c>
      <c r="B28" s="133" t="s">
        <v>313</v>
      </c>
    </row>
    <row r="29" spans="1:2" ht="41.4" x14ac:dyDescent="0.3">
      <c r="A29" s="127" t="s">
        <v>314</v>
      </c>
      <c r="B29" s="133" t="s">
        <v>315</v>
      </c>
    </row>
    <row r="30" spans="1:2" ht="41.4" x14ac:dyDescent="0.3">
      <c r="A30" s="127" t="s">
        <v>316</v>
      </c>
      <c r="B30" s="133" t="s">
        <v>317</v>
      </c>
    </row>
    <row r="31" spans="1:2" ht="144" customHeight="1" x14ac:dyDescent="0.3">
      <c r="A31" s="127" t="s">
        <v>318</v>
      </c>
      <c r="B31" s="133" t="s">
        <v>319</v>
      </c>
    </row>
    <row r="32" spans="1:2" ht="27.6" x14ac:dyDescent="0.3">
      <c r="A32" s="127" t="s">
        <v>320</v>
      </c>
      <c r="B32" s="133" t="s">
        <v>321</v>
      </c>
    </row>
    <row r="33" spans="1:2" ht="27.6" x14ac:dyDescent="0.3">
      <c r="A33" s="127" t="s">
        <v>322</v>
      </c>
      <c r="B33" s="133" t="s">
        <v>323</v>
      </c>
    </row>
    <row r="34" spans="1:2" ht="27.6" x14ac:dyDescent="0.3">
      <c r="A34" s="127" t="s">
        <v>324</v>
      </c>
      <c r="B34" s="133" t="s">
        <v>325</v>
      </c>
    </row>
    <row r="35" spans="1:2" ht="27.6" x14ac:dyDescent="0.3">
      <c r="A35" s="127" t="s">
        <v>326</v>
      </c>
      <c r="B35" s="133" t="s">
        <v>327</v>
      </c>
    </row>
    <row r="36" spans="1:2" ht="82.8" x14ac:dyDescent="0.3">
      <c r="A36" s="127" t="s">
        <v>133</v>
      </c>
      <c r="B36" s="133" t="s">
        <v>328</v>
      </c>
    </row>
    <row r="37" spans="1:2" ht="41.4" x14ac:dyDescent="0.3">
      <c r="A37" s="127" t="s">
        <v>329</v>
      </c>
      <c r="B37" s="133" t="s">
        <v>330</v>
      </c>
    </row>
    <row r="38" spans="1:2" ht="41.4" x14ac:dyDescent="0.3">
      <c r="A38" s="130" t="s">
        <v>135</v>
      </c>
      <c r="B38" s="133" t="s">
        <v>331</v>
      </c>
    </row>
    <row r="39" spans="1:2" ht="25.5" customHeight="1" x14ac:dyDescent="0.3">
      <c r="A39" s="708" t="s">
        <v>332</v>
      </c>
      <c r="B39" s="709"/>
    </row>
    <row r="40" spans="1:2" x14ac:dyDescent="0.3">
      <c r="A40" s="706" t="s">
        <v>333</v>
      </c>
      <c r="B40" s="707"/>
    </row>
    <row r="41" spans="1:2" ht="72" customHeight="1" x14ac:dyDescent="0.3">
      <c r="A41" s="704" t="s">
        <v>334</v>
      </c>
      <c r="B41" s="705"/>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4140625" defaultRowHeight="13.8" x14ac:dyDescent="0.3"/>
  <cols>
    <col min="1" max="1" width="44.109375" style="108" customWidth="1"/>
    <col min="2" max="2" width="61.6640625" style="108" customWidth="1"/>
    <col min="3" max="3" width="61.109375" style="108" customWidth="1"/>
    <col min="4" max="4" width="81" style="108" customWidth="1"/>
    <col min="5" max="5" width="32.6640625" style="125"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13" customFormat="1" x14ac:dyDescent="0.3">
      <c r="A1" s="112" t="s">
        <v>335</v>
      </c>
      <c r="B1" s="112" t="s">
        <v>336</v>
      </c>
      <c r="C1" s="112" t="s">
        <v>337</v>
      </c>
      <c r="D1" s="112" t="s">
        <v>338</v>
      </c>
      <c r="E1" s="112" t="s">
        <v>316</v>
      </c>
      <c r="F1" s="112" t="s">
        <v>339</v>
      </c>
      <c r="G1" s="112" t="s">
        <v>340</v>
      </c>
      <c r="H1" s="112" t="s">
        <v>242</v>
      </c>
      <c r="I1" s="112" t="s">
        <v>307</v>
      </c>
    </row>
    <row r="2" spans="1:9" s="113" customFormat="1" x14ac:dyDescent="0.3">
      <c r="A2" s="114" t="s">
        <v>341</v>
      </c>
      <c r="B2" s="109" t="s">
        <v>342</v>
      </c>
      <c r="C2" s="114" t="s">
        <v>343</v>
      </c>
      <c r="D2" s="115" t="s">
        <v>344</v>
      </c>
      <c r="E2" s="110" t="s">
        <v>345</v>
      </c>
      <c r="F2" s="116" t="s">
        <v>346</v>
      </c>
      <c r="G2" s="117" t="s">
        <v>347</v>
      </c>
      <c r="H2" s="117" t="s">
        <v>348</v>
      </c>
      <c r="I2" s="116" t="s">
        <v>349</v>
      </c>
    </row>
    <row r="3" spans="1:9" x14ac:dyDescent="0.3">
      <c r="A3" s="114" t="s">
        <v>350</v>
      </c>
      <c r="B3" s="109" t="s">
        <v>351</v>
      </c>
      <c r="C3" s="114" t="s">
        <v>352</v>
      </c>
      <c r="D3" s="118" t="s">
        <v>353</v>
      </c>
      <c r="E3" s="110" t="s">
        <v>354</v>
      </c>
      <c r="F3" s="116" t="s">
        <v>355</v>
      </c>
      <c r="G3" s="117" t="s">
        <v>356</v>
      </c>
      <c r="H3" s="117" t="s">
        <v>251</v>
      </c>
      <c r="I3" s="116" t="s">
        <v>357</v>
      </c>
    </row>
    <row r="4" spans="1:9" x14ac:dyDescent="0.3">
      <c r="A4" s="114" t="s">
        <v>358</v>
      </c>
      <c r="B4" s="109" t="s">
        <v>359</v>
      </c>
      <c r="C4" s="114" t="s">
        <v>360</v>
      </c>
      <c r="D4" s="118" t="s">
        <v>361</v>
      </c>
      <c r="E4" s="110" t="s">
        <v>362</v>
      </c>
      <c r="F4" s="116" t="s">
        <v>363</v>
      </c>
      <c r="G4" s="117" t="s">
        <v>364</v>
      </c>
      <c r="H4" s="117" t="s">
        <v>246</v>
      </c>
      <c r="I4" s="116" t="s">
        <v>365</v>
      </c>
    </row>
    <row r="5" spans="1:9" x14ac:dyDescent="0.3">
      <c r="A5" s="114" t="s">
        <v>366</v>
      </c>
      <c r="B5" s="109" t="s">
        <v>367</v>
      </c>
      <c r="C5" s="114" t="s">
        <v>368</v>
      </c>
      <c r="D5" s="118" t="s">
        <v>369</v>
      </c>
      <c r="E5" s="110" t="s">
        <v>370</v>
      </c>
      <c r="F5" s="116" t="s">
        <v>371</v>
      </c>
      <c r="G5" s="117" t="s">
        <v>372</v>
      </c>
      <c r="H5" s="117" t="s">
        <v>247</v>
      </c>
      <c r="I5" s="116" t="s">
        <v>373</v>
      </c>
    </row>
    <row r="6" spans="1:9" ht="27.6" x14ac:dyDescent="0.3">
      <c r="A6" s="114" t="s">
        <v>374</v>
      </c>
      <c r="B6" s="109" t="s">
        <v>375</v>
      </c>
      <c r="C6" s="114" t="s">
        <v>376</v>
      </c>
      <c r="D6" s="118" t="s">
        <v>377</v>
      </c>
      <c r="E6" s="110" t="s">
        <v>378</v>
      </c>
      <c r="G6" s="117" t="s">
        <v>379</v>
      </c>
      <c r="H6" s="117" t="s">
        <v>248</v>
      </c>
      <c r="I6" s="116" t="s">
        <v>380</v>
      </c>
    </row>
    <row r="7" spans="1:9" ht="27.6" x14ac:dyDescent="0.3">
      <c r="B7" s="109" t="s">
        <v>381</v>
      </c>
      <c r="C7" s="114" t="s">
        <v>382</v>
      </c>
      <c r="D7" s="118" t="s">
        <v>383</v>
      </c>
      <c r="E7" s="116" t="s">
        <v>384</v>
      </c>
      <c r="G7" s="110" t="s">
        <v>257</v>
      </c>
      <c r="H7" s="117" t="s">
        <v>249</v>
      </c>
      <c r="I7" s="116" t="s">
        <v>385</v>
      </c>
    </row>
    <row r="8" spans="1:9" ht="27.6" x14ac:dyDescent="0.3">
      <c r="A8" s="119"/>
      <c r="B8" s="109" t="s">
        <v>386</v>
      </c>
      <c r="C8" s="114" t="s">
        <v>387</v>
      </c>
      <c r="D8" s="118" t="s">
        <v>388</v>
      </c>
      <c r="E8" s="116" t="s">
        <v>389</v>
      </c>
      <c r="I8" s="116" t="s">
        <v>390</v>
      </c>
    </row>
    <row r="9" spans="1:9" ht="32.25" customHeight="1" x14ac:dyDescent="0.3">
      <c r="A9" s="119"/>
      <c r="B9" s="109" t="s">
        <v>391</v>
      </c>
      <c r="C9" s="114" t="s">
        <v>392</v>
      </c>
      <c r="D9" s="118" t="s">
        <v>393</v>
      </c>
      <c r="E9" s="116" t="s">
        <v>394</v>
      </c>
      <c r="I9" s="116" t="s">
        <v>395</v>
      </c>
    </row>
    <row r="10" spans="1:9" x14ac:dyDescent="0.3">
      <c r="A10" s="119"/>
      <c r="B10" s="109" t="s">
        <v>396</v>
      </c>
      <c r="C10" s="114" t="s">
        <v>397</v>
      </c>
      <c r="D10" s="118" t="s">
        <v>398</v>
      </c>
      <c r="E10" s="116" t="s">
        <v>399</v>
      </c>
      <c r="I10" s="116" t="s">
        <v>400</v>
      </c>
    </row>
    <row r="11" spans="1:9" x14ac:dyDescent="0.3">
      <c r="A11" s="119"/>
      <c r="B11" s="109" t="s">
        <v>401</v>
      </c>
      <c r="C11" s="114" t="s">
        <v>402</v>
      </c>
      <c r="D11" s="118" t="s">
        <v>403</v>
      </c>
      <c r="E11" s="116" t="s">
        <v>404</v>
      </c>
      <c r="I11" s="116" t="s">
        <v>405</v>
      </c>
    </row>
    <row r="12" spans="1:9" ht="27.6" x14ac:dyDescent="0.3">
      <c r="A12" s="119"/>
      <c r="B12" s="109" t="s">
        <v>406</v>
      </c>
      <c r="C12" s="114" t="s">
        <v>407</v>
      </c>
      <c r="D12" s="118" t="s">
        <v>408</v>
      </c>
      <c r="E12" s="116" t="s">
        <v>409</v>
      </c>
      <c r="I12" s="116" t="s">
        <v>410</v>
      </c>
    </row>
    <row r="13" spans="1:9" x14ac:dyDescent="0.3">
      <c r="A13" s="119"/>
      <c r="B13" s="228" t="s">
        <v>411</v>
      </c>
      <c r="D13" s="118" t="s">
        <v>412</v>
      </c>
      <c r="E13" s="116" t="s">
        <v>413</v>
      </c>
      <c r="I13" s="116" t="s">
        <v>414</v>
      </c>
    </row>
    <row r="14" spans="1:9" x14ac:dyDescent="0.3">
      <c r="A14" s="119"/>
      <c r="B14" s="109" t="s">
        <v>415</v>
      </c>
      <c r="C14" s="119"/>
      <c r="D14" s="118" t="s">
        <v>416</v>
      </c>
      <c r="E14" s="116" t="s">
        <v>417</v>
      </c>
    </row>
    <row r="15" spans="1:9" x14ac:dyDescent="0.3">
      <c r="A15" s="119"/>
      <c r="B15" s="109" t="s">
        <v>418</v>
      </c>
      <c r="C15" s="119"/>
      <c r="D15" s="118" t="s">
        <v>419</v>
      </c>
      <c r="E15" s="116" t="s">
        <v>420</v>
      </c>
    </row>
    <row r="16" spans="1:9" x14ac:dyDescent="0.3">
      <c r="A16" s="119"/>
      <c r="B16" s="109" t="s">
        <v>421</v>
      </c>
      <c r="C16" s="119"/>
      <c r="D16" s="118" t="s">
        <v>422</v>
      </c>
      <c r="E16" s="120"/>
    </row>
    <row r="17" spans="1:5" x14ac:dyDescent="0.3">
      <c r="A17" s="119"/>
      <c r="B17" s="109" t="s">
        <v>423</v>
      </c>
      <c r="C17" s="119"/>
      <c r="D17" s="118" t="s">
        <v>424</v>
      </c>
      <c r="E17" s="120"/>
    </row>
    <row r="18" spans="1:5" x14ac:dyDescent="0.3">
      <c r="A18" s="119"/>
      <c r="B18" s="109" t="s">
        <v>425</v>
      </c>
      <c r="C18" s="119"/>
      <c r="D18" s="118" t="s">
        <v>426</v>
      </c>
      <c r="E18" s="120"/>
    </row>
    <row r="19" spans="1:5" x14ac:dyDescent="0.3">
      <c r="A19" s="119"/>
      <c r="B19" s="109" t="s">
        <v>427</v>
      </c>
      <c r="C19" s="119"/>
      <c r="D19" s="118" t="s">
        <v>428</v>
      </c>
      <c r="E19" s="120"/>
    </row>
    <row r="20" spans="1:5" x14ac:dyDescent="0.3">
      <c r="A20" s="119"/>
      <c r="B20" s="109" t="s">
        <v>429</v>
      </c>
      <c r="C20" s="119"/>
      <c r="D20" s="118" t="s">
        <v>430</v>
      </c>
      <c r="E20" s="120"/>
    </row>
    <row r="21" spans="1:5" x14ac:dyDescent="0.3">
      <c r="B21" s="109" t="s">
        <v>431</v>
      </c>
      <c r="D21" s="118" t="s">
        <v>432</v>
      </c>
      <c r="E21" s="120"/>
    </row>
    <row r="22" spans="1:5" x14ac:dyDescent="0.3">
      <c r="B22" s="109" t="s">
        <v>433</v>
      </c>
      <c r="D22" s="118" t="s">
        <v>434</v>
      </c>
      <c r="E22" s="120"/>
    </row>
    <row r="23" spans="1:5" x14ac:dyDescent="0.3">
      <c r="B23" s="109" t="s">
        <v>435</v>
      </c>
      <c r="D23" s="118" t="s">
        <v>436</v>
      </c>
      <c r="E23" s="120"/>
    </row>
    <row r="24" spans="1:5" x14ac:dyDescent="0.3">
      <c r="D24" s="121" t="s">
        <v>437</v>
      </c>
      <c r="E24" s="121" t="s">
        <v>438</v>
      </c>
    </row>
    <row r="25" spans="1:5" x14ac:dyDescent="0.3">
      <c r="D25" s="122" t="s">
        <v>439</v>
      </c>
      <c r="E25" s="116" t="s">
        <v>440</v>
      </c>
    </row>
    <row r="26" spans="1:5" x14ac:dyDescent="0.3">
      <c r="D26" s="122" t="s">
        <v>441</v>
      </c>
      <c r="E26" s="116" t="s">
        <v>442</v>
      </c>
    </row>
    <row r="27" spans="1:5" x14ac:dyDescent="0.3">
      <c r="D27" s="713" t="s">
        <v>443</v>
      </c>
      <c r="E27" s="116" t="s">
        <v>444</v>
      </c>
    </row>
    <row r="28" spans="1:5" x14ac:dyDescent="0.3">
      <c r="D28" s="714"/>
      <c r="E28" s="116" t="s">
        <v>445</v>
      </c>
    </row>
    <row r="29" spans="1:5" x14ac:dyDescent="0.3">
      <c r="D29" s="714"/>
      <c r="E29" s="116" t="s">
        <v>446</v>
      </c>
    </row>
    <row r="30" spans="1:5" x14ac:dyDescent="0.3">
      <c r="D30" s="715"/>
      <c r="E30" s="116" t="s">
        <v>447</v>
      </c>
    </row>
    <row r="31" spans="1:5" x14ac:dyDescent="0.3">
      <c r="D31" s="122" t="s">
        <v>448</v>
      </c>
      <c r="E31" s="116" t="s">
        <v>449</v>
      </c>
    </row>
    <row r="32" spans="1:5" x14ac:dyDescent="0.3">
      <c r="D32" s="122" t="s">
        <v>450</v>
      </c>
      <c r="E32" s="116" t="s">
        <v>451</v>
      </c>
    </row>
    <row r="33" spans="4:5" x14ac:dyDescent="0.3">
      <c r="D33" s="122" t="s">
        <v>452</v>
      </c>
      <c r="E33" s="116" t="s">
        <v>453</v>
      </c>
    </row>
    <row r="34" spans="4:5" x14ac:dyDescent="0.3">
      <c r="D34" s="122" t="s">
        <v>454</v>
      </c>
      <c r="E34" s="116" t="s">
        <v>455</v>
      </c>
    </row>
    <row r="35" spans="4:5" x14ac:dyDescent="0.3">
      <c r="D35" s="122" t="s">
        <v>456</v>
      </c>
      <c r="E35" s="116" t="s">
        <v>457</v>
      </c>
    </row>
    <row r="36" spans="4:5" x14ac:dyDescent="0.3">
      <c r="D36" s="122" t="s">
        <v>458</v>
      </c>
      <c r="E36" s="116" t="s">
        <v>459</v>
      </c>
    </row>
    <row r="37" spans="4:5" x14ac:dyDescent="0.3">
      <c r="D37" s="122" t="s">
        <v>460</v>
      </c>
      <c r="E37" s="116" t="s">
        <v>461</v>
      </c>
    </row>
    <row r="38" spans="4:5" x14ac:dyDescent="0.3">
      <c r="D38" s="122" t="s">
        <v>462</v>
      </c>
      <c r="E38" s="116" t="s">
        <v>463</v>
      </c>
    </row>
    <row r="39" spans="4:5" x14ac:dyDescent="0.3">
      <c r="D39" s="123" t="s">
        <v>464</v>
      </c>
      <c r="E39" s="116" t="s">
        <v>465</v>
      </c>
    </row>
    <row r="40" spans="4:5" x14ac:dyDescent="0.3">
      <c r="D40" s="123" t="s">
        <v>466</v>
      </c>
      <c r="E40" s="116" t="s">
        <v>467</v>
      </c>
    </row>
    <row r="41" spans="4:5" x14ac:dyDescent="0.3">
      <c r="D41" s="122" t="s">
        <v>468</v>
      </c>
      <c r="E41" s="116" t="s">
        <v>469</v>
      </c>
    </row>
    <row r="42" spans="4:5" x14ac:dyDescent="0.3">
      <c r="D42" s="122" t="s">
        <v>470</v>
      </c>
      <c r="E42" s="116" t="s">
        <v>471</v>
      </c>
    </row>
    <row r="43" spans="4:5" x14ac:dyDescent="0.3">
      <c r="D43" s="123" t="s">
        <v>472</v>
      </c>
      <c r="E43" s="116" t="s">
        <v>473</v>
      </c>
    </row>
    <row r="44" spans="4:5" x14ac:dyDescent="0.3">
      <c r="D44" s="124" t="s">
        <v>474</v>
      </c>
      <c r="E44" s="116" t="s">
        <v>475</v>
      </c>
    </row>
    <row r="45" spans="4:5" x14ac:dyDescent="0.3">
      <c r="D45" s="118" t="s">
        <v>476</v>
      </c>
      <c r="E45" s="116" t="s">
        <v>477</v>
      </c>
    </row>
    <row r="46" spans="4:5" x14ac:dyDescent="0.3">
      <c r="D46" s="118" t="s">
        <v>478</v>
      </c>
      <c r="E46" s="116" t="s">
        <v>479</v>
      </c>
    </row>
    <row r="47" spans="4:5" x14ac:dyDescent="0.3">
      <c r="D47" s="118" t="s">
        <v>480</v>
      </c>
      <c r="E47" s="116" t="s">
        <v>481</v>
      </c>
    </row>
    <row r="48" spans="4:5" x14ac:dyDescent="0.3">
      <c r="D48" s="118" t="s">
        <v>482</v>
      </c>
      <c r="E48" s="116" t="s">
        <v>483</v>
      </c>
    </row>
    <row r="49" spans="4:4" x14ac:dyDescent="0.3">
      <c r="D49" s="121" t="s">
        <v>484</v>
      </c>
    </row>
    <row r="50" spans="4:4" x14ac:dyDescent="0.3">
      <c r="D50" s="118" t="s">
        <v>485</v>
      </c>
    </row>
    <row r="51" spans="4:4" x14ac:dyDescent="0.3">
      <c r="D51" s="118" t="s">
        <v>486</v>
      </c>
    </row>
    <row r="52" spans="4:4" x14ac:dyDescent="0.3">
      <c r="D52" s="121" t="s">
        <v>487</v>
      </c>
    </row>
    <row r="53" spans="4:4" x14ac:dyDescent="0.3">
      <c r="D53" s="124" t="s">
        <v>488</v>
      </c>
    </row>
    <row r="54" spans="4:4" x14ac:dyDescent="0.3">
      <c r="D54" s="124" t="s">
        <v>489</v>
      </c>
    </row>
    <row r="55" spans="4:4" x14ac:dyDescent="0.3">
      <c r="D55" s="124" t="s">
        <v>490</v>
      </c>
    </row>
    <row r="56" spans="4:4" x14ac:dyDescent="0.3">
      <c r="D56" s="124" t="s">
        <v>491</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044BF-4D3A-4D22-B036-C9DC827411EF}">
  <ds:schemaRefs>
    <ds:schemaRef ds:uri="http://schemas.microsoft.com/office/infopath/2007/PartnerControls"/>
    <ds:schemaRef ds:uri="d4cf3830-bd69-4281-b1b0-0ddb0f216781"/>
    <ds:schemaRef ds:uri="http://purl.org/dc/elements/1.1/"/>
    <ds:schemaRef ds:uri="9b670b00-9898-4d7e-9205-54e7652583fe"/>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FE7A1A-E61E-4D6C-97CC-E23AE7A17E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Armando Villa Hernandez</cp:lastModifiedBy>
  <cp:revision/>
  <dcterms:created xsi:type="dcterms:W3CDTF">2011-04-26T22:16:52Z</dcterms:created>
  <dcterms:modified xsi:type="dcterms:W3CDTF">2022-10-18T20:23:09Z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