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julio\OneDrive - Secretaria Distrital De La Mujer\7738\planes de acción\"/>
    </mc:Choice>
  </mc:AlternateContent>
  <xr:revisionPtr revIDLastSave="0" documentId="13_ncr:1_{6DFC04C2-8947-4005-96B2-D100F2465856}" xr6:coauthVersionLast="47" xr6:coauthVersionMax="47" xr10:uidLastSave="{00000000-0000-0000-0000-000000000000}"/>
  <bookViews>
    <workbookView xWindow="-108" yWindow="-108" windowWidth="23256" windowHeight="12456" tabRatio="674" xr2:uid="{00000000-000D-0000-FFFF-FFFF00000000}"/>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proyecto'!$A$1:$AD$57</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4" i="40" l="1"/>
  <c r="P53" i="40"/>
  <c r="P48" i="40"/>
  <c r="P56" i="40"/>
  <c r="AV19" i="50"/>
  <c r="AV18" i="50"/>
  <c r="AV17" i="50"/>
  <c r="E25" i="47"/>
  <c r="E25" i="49"/>
  <c r="E25" i="48"/>
  <c r="O25" i="48" s="1"/>
  <c r="P25" i="48" s="1"/>
  <c r="AC23" i="47"/>
  <c r="AC23" i="49"/>
  <c r="AC23" i="48"/>
  <c r="AC23" i="40"/>
  <c r="AU13" i="50"/>
  <c r="AV13" i="50" s="1"/>
  <c r="AU14" i="50"/>
  <c r="AV14" i="50"/>
  <c r="AU15" i="50"/>
  <c r="AV15" i="50" s="1"/>
  <c r="AU16" i="50"/>
  <c r="AV16" i="50" s="1"/>
  <c r="AU20" i="50"/>
  <c r="AV20" i="50"/>
  <c r="AU21" i="50"/>
  <c r="AV21" i="50"/>
  <c r="AU22" i="50"/>
  <c r="AV22" i="50" s="1"/>
  <c r="Q22" i="40"/>
  <c r="AB24" i="47"/>
  <c r="AC24" i="47" s="1"/>
  <c r="AB24" i="49"/>
  <c r="AC24" i="49" s="1"/>
  <c r="AB24" i="48"/>
  <c r="F24" i="47"/>
  <c r="D24" i="47"/>
  <c r="O24" i="47" s="1"/>
  <c r="F24" i="49"/>
  <c r="D24" i="49"/>
  <c r="O24" i="49" s="1"/>
  <c r="F24" i="48"/>
  <c r="O24" i="48" s="1"/>
  <c r="D24" i="48"/>
  <c r="F24" i="40"/>
  <c r="D24" i="40"/>
  <c r="O24" i="40" s="1"/>
  <c r="Q22" i="47"/>
  <c r="U22" i="47"/>
  <c r="U22" i="40"/>
  <c r="AC22" i="40"/>
  <c r="AD23" i="40"/>
  <c r="T22" i="48"/>
  <c r="AC22" i="48"/>
  <c r="AD23" i="48" s="1"/>
  <c r="O25" i="47"/>
  <c r="P45" i="49"/>
  <c r="P44" i="49"/>
  <c r="P43" i="49"/>
  <c r="P42" i="49"/>
  <c r="P41" i="49"/>
  <c r="P40" i="49"/>
  <c r="P39" i="49"/>
  <c r="P38" i="49"/>
  <c r="P30" i="49"/>
  <c r="A30" i="49"/>
  <c r="A34" i="49" s="1"/>
  <c r="AC25" i="49"/>
  <c r="AD25" i="49" s="1"/>
  <c r="O25" i="49"/>
  <c r="AC22" i="49"/>
  <c r="AD23" i="49" s="1"/>
  <c r="O23" i="49"/>
  <c r="P23" i="49"/>
  <c r="O22" i="49"/>
  <c r="P43" i="48"/>
  <c r="P42" i="48"/>
  <c r="P41" i="48"/>
  <c r="P40" i="48"/>
  <c r="P39" i="48"/>
  <c r="P38" i="48"/>
  <c r="P30" i="48"/>
  <c r="A30" i="48"/>
  <c r="A34" i="48"/>
  <c r="AC25" i="48"/>
  <c r="AD25" i="48"/>
  <c r="AC24" i="48"/>
  <c r="O23" i="48"/>
  <c r="P23" i="48"/>
  <c r="O22" i="48"/>
  <c r="P43" i="47"/>
  <c r="P42" i="47"/>
  <c r="P41" i="47"/>
  <c r="P40" i="47"/>
  <c r="P39" i="47"/>
  <c r="P38" i="47"/>
  <c r="P30" i="47"/>
  <c r="A30" i="47"/>
  <c r="A34" i="47"/>
  <c r="AC25" i="47"/>
  <c r="AD25" i="47"/>
  <c r="AC22" i="47"/>
  <c r="AD23" i="47" s="1"/>
  <c r="O23" i="47"/>
  <c r="P23" i="47"/>
  <c r="O22" i="47"/>
  <c r="P46" i="40"/>
  <c r="P51" i="40"/>
  <c r="P55" i="40"/>
  <c r="A30" i="40"/>
  <c r="A34" i="40" s="1"/>
  <c r="O23" i="40"/>
  <c r="P23" i="40"/>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C24" i="40"/>
  <c r="O25" i="40"/>
  <c r="O22" i="40"/>
  <c r="P43" i="40"/>
  <c r="P42" i="40"/>
  <c r="P41" i="40"/>
  <c r="P40" i="40"/>
  <c r="P39"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AA60" i="37" s="1"/>
  <c r="Z40" i="37"/>
  <c r="BO39" i="37"/>
  <c r="BO60" i="37" s="1"/>
  <c r="BN39" i="37"/>
  <c r="BN60" i="37" s="1"/>
  <c r="AA39" i="37"/>
  <c r="Z39" i="37"/>
  <c r="Z60" i="37" s="1"/>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N32" i="37" s="1"/>
  <c r="BO11" i="37"/>
  <c r="BO32" i="37" s="1"/>
  <c r="AA12" i="37"/>
  <c r="AA13" i="37"/>
  <c r="AA14" i="37"/>
  <c r="AA15" i="37"/>
  <c r="AA16" i="37"/>
  <c r="AA17" i="37"/>
  <c r="AA18" i="37"/>
  <c r="AA19" i="37"/>
  <c r="AA20" i="37"/>
  <c r="AA21" i="37"/>
  <c r="AA22" i="37"/>
  <c r="AA23" i="37"/>
  <c r="AA24" i="37"/>
  <c r="AA25" i="37"/>
  <c r="AA26" i="37"/>
  <c r="AA27" i="37"/>
  <c r="AA28" i="37"/>
  <c r="AA29" i="37"/>
  <c r="AA30" i="37"/>
  <c r="AA31" i="37"/>
  <c r="AA11" i="37"/>
  <c r="AA32" i="37" s="1"/>
  <c r="Z12" i="37"/>
  <c r="Z13" i="37"/>
  <c r="Z14" i="37"/>
  <c r="Z15" i="37"/>
  <c r="Z16" i="37"/>
  <c r="Z17" i="37"/>
  <c r="Z18" i="37"/>
  <c r="Z19" i="37"/>
  <c r="Z20" i="37"/>
  <c r="Z21" i="37"/>
  <c r="Z22" i="37"/>
  <c r="Z23" i="37"/>
  <c r="Z24" i="37"/>
  <c r="Z25" i="37"/>
  <c r="Z26" i="37"/>
  <c r="Z27" i="37"/>
  <c r="Z28" i="37"/>
  <c r="Z29" i="37"/>
  <c r="Z30" i="37"/>
  <c r="Z31" i="37"/>
  <c r="Z11" i="37"/>
  <c r="Z32" i="37" s="1"/>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AD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2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4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<sst xmlns="http://schemas.openxmlformats.org/spreadsheetml/2006/main" count="1527" uniqueCount="538">
  <si>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</si>
  <si>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</si>
  <si>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</si>
  <si>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</si>
  <si>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</si>
  <si>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</si>
  <si>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</si>
  <si>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</si>
  <si>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AGO</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</si>
  <si>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</si>
  <si>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</si>
  <si>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</si>
  <si>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</si>
  <si>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</si>
  <si>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</si>
  <si>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</si>
  <si>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</si>
  <si>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</si>
  <si>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</si>
  <si>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</si>
  <si>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</si>
  <si>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</si>
  <si>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</si>
  <si>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</si>
  <si>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</si>
  <si>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</si>
  <si>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</si>
  <si>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</si>
  <si>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</si>
  <si>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</si>
  <si>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</si>
  <si>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</si>
  <si>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</si>
  <si>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</si>
  <si>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</si>
  <si>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</si>
  <si>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</si>
  <si>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</si>
  <si>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</si>
  <si>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</si>
  <si>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</si>
  <si>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</si>
  <si>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</si>
  <si>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</si>
  <si>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</si>
  <si>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</si>
  <si>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</si>
  <si>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</si>
  <si>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</si>
  <si>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</si>
  <si>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</si>
  <si>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</si>
  <si>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</si>
  <si>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</si>
  <si>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</si>
  <si>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</si>
  <si>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</si>
  <si>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</si>
  <si>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</si>
  <si>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</si>
  <si>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</si>
  <si>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</si>
  <si>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</si>
  <si>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</si>
  <si>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</si>
  <si>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</si>
  <si>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</si>
  <si>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</si>
  <si>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</si>
  <si>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</si>
  <si>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</si>
  <si>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</si>
  <si>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</si>
  <si>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</si>
  <si>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</si>
  <si>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</si>
  <si>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</si>
  <si>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</si>
  <si>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</si>
  <si>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</si>
  <si>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</si>
  <si>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</si>
  <si>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</si>
  <si>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</si>
  <si>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</si>
  <si>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</si>
  <si>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t xml:space="preserve">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Distrital.Se envió la propuesta de los 61 logros de Transversalización de género a los 15 sectores de la Administración Distrital vigencia 2022. Se finalizó la propuesta de adecuación de ETG y PIOEG 2022 para los 15 sectores. Se envió la propuesta de adecuación de ETG y PIOEG 2022 a los 15 sectores. Retroalimentación de propuesta de adecuación ETG-PIOEG sectores de JUR HAB GEP.Se acompaña el proceso de concertación acciones PIOEG y ETG 2022 de los 15 sectores.
</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</si>
  <si>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</si>
  <si>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</si>
  <si>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</si>
  <si>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5. Apoyar la implementación del TPIEG a través  de la mesa tripartita entre SDP, SDH y SDMujer (aportes a documento, correalización de informes, participación en mesas, sensibilizaciones)</t>
  </si>
  <si>
    <t>Se envió primer reporte de implementación del TPIEG 2021 a SDH y SDP. Se remitió el documento final de categorías y subcategorías y el doc de codificación a la SDH y SDP. Se emitió CT marcación trazador de paz, proyecto 1781 localidad la Candelaria. D T Propuesta de marcación TPIEG A 54 entidades. Se realizó el taller magistral del TPIEG, asistieron 358 personas de las Alcaldías locales, sectores y empresas del Distrito. Se entrega el informe ejecutivo del primer reporte de implementación del TPIEG vigencia 2021. Bullets categoría de Corresponsabilidad social y pública de trabajo doméstico y de cuidados TPIEG. Se presentaron los resultados de la marcación del TPIEG 2021 i) al Consejo Consultivo de Mujeres- CCM. ii) a la Comisión Intersectorial de Mujeres – CIM y Unidad Técnica de Apoyo – UTA. Mesas Tripartitas (Feb 11, mar 4,18, abr 29, may 13, jul22, agt 26)</t>
  </si>
  <si>
    <t>6. Llevar a cabo el diseño y ejecución del sello de igualdad y equidad de género</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</si>
  <si>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</si>
  <si>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</si>
  <si>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</si>
  <si>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</si>
  <si>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</si>
  <si>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</si>
  <si>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 xml:space="preserve">Se realizó revisión, análisis y retroalimentación de los reportes de plan de acción de la PPMyEG del primer y segundo trimestre y consolidación de matriz 2022 primer semestre.
Se realizó actualización del documento Balance de la implementación de la PPMyEG: PIOEG 2021 a remitirse al CDPS y al Concejo de Bogotá. Se realizó revisión, análisis y consolidación del reporte de logros de transversalización de género a corte a dic 2021, así como informe final vigencia 2021, se acompañó técnicamente la concertación de los logros de transversalización de género 2022 y el seguimiento a corte de julio. Se actualizó informe y matriz de consolidación de la vigencia 2020, conforme a ajuste de productos que se registraban como indeterminados.
Se retroalimentó el reporte de plan de acción IV Trimestre 2021 de la PPMyEG, se actualizaron las matrices de consolidación del plan de acción y se actualizó el informe de la política, conforme a oficios de aclaración de reporte vigencia 2021.
Se realizó acompañamiento técnico a las mesas de implementación de la PPMyEG incorporando recomendaciones asociadas a la cualificación de los reportes. Se realizaron retroalimentaciones a los reportes oficiales de plan de acción de la política del primer y segundo trimestre.
Se elaboraron documentos insumo de reporte de la PPMyEG para las COLMYG de Barrios Unidos, Chapinero, Engativá, Santa fe, Rafael Uribe Uribe, Tunjuelito, Fontibón y Teusaquillo. Así como para el CLOPS de Fontibón.
Se socializó en la UTA el avance de las políticas públicas que lidera la Sdmujer correspondiente al seguimiento de los años 2020 y 2021 y se elaboró una ficha ciudadana asociadas a la PPMyEG
Se realizó seguimiento al Plan de Acción del Programa Ciudades Seguras para las Mujeres cierre 2021 y primer y segundo trimestre 2022.
</t>
  </si>
  <si>
    <t>8. Realizar el seguimiento, la verificación, consolidación, análisis y reporte de información relacionada con la implementación de la Política Pública de Actividades Sexuales Pagadas,  a partir de su plan de acción.</t>
  </si>
  <si>
    <t>9. Elaborar documento guía metodológica sobre el seguimiento  con enfoque de género</t>
  </si>
  <si>
    <t>5 - Acompañar el 100% la incorporación del enfoque de género y  la implementación de siete derechos de la PPMyEG</t>
  </si>
  <si>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</si>
  <si>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</si>
  <si>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</si>
  <si>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</si>
  <si>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</si>
  <si>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t>13. Realizar acciones para la conmemoración de fechas emblemáticas en relación con la garantía de los 7 derechos de la PPMyEG (8 de Marzo, 28 de Mayo, 21 de junio, 22 de Julio, 28 de Septiembre, 10 de Diciembre (DDHH), semana paz)</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</si>
  <si>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</si>
  <si>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</si>
  <si>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</si>
  <si>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</si>
  <si>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</si>
  <si>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</si>
  <si>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</si>
  <si>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</si>
  <si>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</si>
  <si>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</si>
  <si>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</si>
  <si>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</si>
  <si>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</si>
  <si>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</si>
  <si>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</si>
  <si>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</si>
  <si>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</si>
  <si>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</si>
  <si>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No se presentaron retrasos a la ejecución durante el mes de enero</t>
  </si>
  <si>
    <t>El proceso de acompañamiento técnico a la implementación de las PPMYEG y de PPASP contribuye a la ejecución de los productos y la incorporación de los enfoques de género y diferncial, permitiendo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</si>
  <si>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 xml:space="preserve"> </t>
  </si>
  <si>
    <t>14. Apoyar técnicamente la implementación y socialización de la Política Pública de Mujeres y Equidad de Género - PPMYEG-.</t>
  </si>
  <si>
    <t xml:space="preserve">15. Apoyar técnicamente la implementación y socialización de la Pública de Actividades Sexuales Pagadas -PPASP-. </t>
  </si>
  <si>
    <t>De enero a agosto de 2022 se realizaron 96 mesas de trabajo con los 14 sectores responsables de productos del plan de acción de la PPASP como parte del proceso de acompañamiento a la implementación. Se realizaron 43 jornadas de socialización de la PPASP: 13 con el personal de la MEBOG, 3 con Mesa Zesai, 19 con Personas que Realizan Actividades Sexuales Pagadas, 1 con Alcaldía Local de Chapinero, 3 con sector mujeres, 2 en Casa de Todas, 1 con sector Gestión Pública y 1 con Subred Suroccidente; en el mes de febrero se desarrollaron 10 mesas de trabajo con sectores que solicitaron ajustes en la PPASP, para la incorporación de las observaciones realizadas por el comité técnico del CONPES DC; y en el mes de marzo se radicó ante Secretaría Distrital de Planeación la última versión de los documentos solicitados para la actualización del Plan de Acción de esta Política y en el mes de abril se tuvo la aprobación de la actualización del Documento CONPES DC N°11 y la matriz de plan de acción con la publicación en el sitio web de la Secretaría Distrital de Planeación</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</si>
  <si>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</si>
  <si>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</si>
  <si>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</si>
  <si>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</si>
  <si>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</si>
  <si>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</si>
  <si>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</si>
  <si>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</si>
  <si>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</si>
  <si>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</si>
  <si>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</si>
  <si>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</si>
  <si>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</si>
  <si>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</si>
  <si>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</si>
  <si>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</si>
  <si>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</si>
  <si>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</si>
  <si>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</si>
  <si>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</si>
  <si>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</si>
  <si>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</si>
  <si>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</si>
  <si>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</si>
  <si>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</si>
  <si>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</si>
  <si>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</si>
  <si>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</si>
  <si>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</si>
  <si>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</si>
  <si>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</si>
  <si>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</si>
  <si>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</si>
  <si>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</si>
  <si>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</si>
  <si>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</si>
  <si>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</si>
  <si>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</si>
  <si>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</si>
  <si>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</si>
  <si>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</si>
  <si>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No se presentaron retrasos</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</si>
  <si>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</si>
  <si>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</si>
  <si>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</si>
  <si>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</si>
  <si>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</si>
  <si>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 xml:space="preserve">Elaboración y envío de la propuesta de Logros de Transversalización 2022 a los 15 sectores de la Administración Distrital. Reuniones semanales y espacios de fortalecimiento de capacidades al equipo de asistencia técnica para la transversalización del enfoque de género. Se finalizó de la propuesta de adecuación de ETG y PIOEG 2022.Se envió la propuesta de adecuación de ETG y PIOEG 2022 a los 15 sectores. Se aprueba la matriz de concertación vigencia 2022, de los sectores de GOB, GEP,CUL, MOV y SAL. Se acompaña el proceso de concertación acciones PIOEG y ETG 2022 de los 15 sectores. MOV: ficha Sensib. Metro Línea, IDU y UMV. Sensib, estereotipos, derecho a una cultura libre de sexismo y lenguaje incluyente en el marco de los semilleros de la Gerencia de Taxis. Concepto Técnico sobre la modificación del decreto 495 Consejos de la Bicicleta. HAB: Ficha sensib. Comunicación no sexista y libre de discriminación. SEG: Doc. Téc. Encuesta UAECOB Bomberos. AMB: Ficha sens. GUIPA SDA. IDIGER masculinidades. SAL: Proyecto de acuerdo “Lineamiento para la creación del programa –manillas salvavidas. Sensib. derecho a la salud plena en el marco de feria de servicios de la Subred Sur. Sensib, maternidad libre en el marco de caminata de La SubRed Sur. Derecho a la Salud Plena a las referentas de género de las 4 Subredes. Concepto técnico a Proyecto de Ley 229 de 2021 EDU:  Mesa Téc. de Entornos Educativos. Mesa Téc. de Protocolos de atención integral: ajuste actualización y aprobación - CDCE 2022. Conc. Téc. “Protocolo de atención presunto racismo y discriminación étnico – racial” y protocolo de atención para situaciones de trabajo infantil o en riesgo de estarlo”. Reactivación Mesa Prevención de Violencias Instituciones de Edu Superior. CUL: Sensibi. del derecho a una cultura libre de sexismo, dirigida a la Dirección de Lectura y Biblioteca de la SCRD. Sensibi. en el marco de la resolución 2210 de 2021, de la Planeación dirigida a la subdirección de parques y recreación del IDRD. DEE: Sensib. lenguaje incluyente "Mujer Emprendedora y Productiva". Sensibi. equidad de género dirigido al IPES. GOB: Reunión con Secretaría Distrital de Gobierno articulación sobre participación en módulo 3 del curso "Primer Respondiente para la Seguridad y la Convivencia" del programa Goles en Paz 2.0 relacionado con las violencias basadas en género. GEP:  Sensibilización a las entidades del Distrito en Enfoque de género y violencias basadas en género en el marco del programa Ambientes Laborales, Amorosos, Diversos y Seguros liderado por el DASCD. INT SOC: Sub mesa técnica presencial de comunicaciones del comité operativo para las familias. TPIEG: Talleres de sensibilización uno a uno sobre el TPIEG, para socializar la propuesta de marcación en las 54 entidades de la Administración Distrital.
Elaboración doc. Téc. y matriz de propuesta de marcación de las metas-proyecto del TPIEG para 2022, para las 54 entidades de la Administración Distrital. MOV: ficha de Sens IDU estereotipos. segunda Fase del Proyecto Ecoconducción "cualificación y vinculación de mujeres en oficios". Sensib sobre género en el marco del programa de capacitación del IDU. Bullet sobre el Sistema de Bicicletas Compartidas. GOB: ficha de sens. Masculinidades en el marco del programa goles en paz 2.0. EDU: Reunión Comité Técnico SED - SDMujer Convenio 914 Estrategia de Educación Flexible. Bullet Comité Distrital de Convivencia Escolar. Mesa Interinstitucional Colegio Técnico Menorah situaciones de discriminación por causa de su identidad de género y orientación sexual. Mesa de trabajo Dirección de Inclusión de la (SED), IED Instituto Técnico Internacional, fortalecimiento manual de convivencia y Plan Educativo Institucional.  DEE: Con. Téc. incorporación del enfoque de género en las publicaciones del IDT participación de la mujer en el sector del turismo. AMB: módulo virtual de mujeres y ambiente, en el marco de la acción pedagógica "mujeres cuidadoras de humedales" MUJ: socialización de la ETG al DNP. GEP: sensibilización Sec. General en lenguaje incluyente y no sexista. Presentación ruta en acoso sexual y acoso laboral al DNP y presentación de la ETG y el MIPG. HAB: Construcción del formulario para matriculatón de inscripciones - Ruta de Formación y Empleabilidad. Bullet Mujeres Recicladoras, liderado por la UAESP, DED y con el SIDICU. Taller de Transversalización de Género PREVEC – UAESP. Socialización de Lenguaje incluyente y Comunicación no Sexita. PLA: taller incorporación del enfoque de género en el marco de la resolución 2210 de 2021 para el IDRD. Se realizaron ajustes y adecuaciones a la Guía metodológica del TPIEG. Se realizó la quinta sesión del Comité Tripartito del TPIEG para revisar avances en los documentos finales y definir los talleres magistrales del TPIEG. Se realizó el taller magistral del TPIEG, asistieron 358 personas de las Alcaldías locales, sectores y empresas del Distrito.CUL: Doc Tec Protocolo VBG. con téc Declaratoria Uso de la Bici enfoque de género. Sen OFB, IDARTES, IDPC, FUGA, SCRD MUJ: sens lineamiento ETG y Sello de Igualdad. JUR: Sens derecho al Hábitat y Vivienda Digna. GOB: sens Enfoque de género Lenguaje Incluyente, comunicación libre de sexismo. SAL: sens TPIEG.AMB: Sen. Mujeres y ambiente. EDU: Sens educación no sexista IED Inst Téc Internacional. HAC: Doc téc capacitación fiscal. SEG: Encuesta Casa Libertad. Con téc Protocolo Comisión Dtal de futboll.MOV: DT sensib gerencia Bici. C.T. Plan movilidad sostenible y segura. Bullet lanzamiento AVANTIA. Declaratorio uso de la Bici. Ficha sens. Metro Línea 2. Movilidad y género AVANTIA GEP: Reglamento operativo DASCD. CUL: Ficha sens comuni libre de sexismo SCRD, IDARTES. EDU: CT Protocolo atención SRPA. Bullet conversación inspiradora -Género y Diversidad Sexual". AMB: Bullet acción climática. DEE: Metodología Escuelas de campo. CUL: bullet declaratoria uso de la bicicleta con enfoque de género. CT indicadores IDPC. GEP: DT. Categoría orientación sexual registros de info y asistencia. INT: D.T. PP primera infancia y adolescencia. SAL: Bullet piezas lactancia materna. Ficha sens. Sororidad veedora en salud. Comunicación no sexista. HAC: D.T. Jornadas de Educación Tributaria. C.T. Boletines informativos incorporación enfoque de género JUR: C.T. Circular lineamiento implementación del lenguaje claro e incluyente. C.T. Resol. 114 de 2021 mesa de trabajo de mujeres y equidad de género. Ficha de sens lenguaje incluyente y comunicación no sexista textos jurídicos MOV: Ficha sens  Ruta Única de Atención a mujeres víctimas de violencia y en riesgo de feminicidio. Ficha sens. PPMyEG y la transversalización del enfoque de género Empresa Regiotram del Norte. Ficha sen. Estereotipos y cultura libre de sexismos. Ficha sen Conc. enfoque de género al Talento Humano SAL: D.T. lineamientos incorporación del enfoque de género personas en capacidad de lactar. EDU: C.T. Estrategia para el reporte y a casos de violencias contra las mujeres en el ámbito laboral. SEG Taller diagnóstico Cárcel Distrital Ficha sens. implementación de productos PPMyEG CUL  Ficha sens. Derecho a una Cultura Libre de Sexismo. Transversalización del enfoque de género. EDU Ficha sens. Transversalización enfoque de género SENA. " D.T Semana de la Bic con enfoque de género. INT Derecho a la Salud plena Interrupción Voluntaria del Embarazo. IDIPRON SDIS HAC Sens cultura libre de sexismo FONCEP. MOV C.T Plan Integral de Seguridad Transmilenio. CUL: C.T. Estado del arte Antidiscriminación. 
</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</si>
  <si>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</si>
  <si>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</si>
  <si>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</si>
  <si>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</si>
  <si>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</si>
  <si>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</si>
  <si>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</si>
  <si>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Se avanzó en la elaboración de una ficha ciudadana de contexto de la Política Pública de Mujeres y Equidad de Género. Para la elaboración de la segunda ficha se avanzó en la revisión, retroalimentación de los reportes oficiales por parte de los sectores, insumo para la revisión de contenidos de este documento</t>
  </si>
  <si>
    <t>La proyección de la segunda ficha depende del reporte oficial de los sectores. Sin embargo, este no fue recibido de manera oportuna.</t>
  </si>
  <si>
    <t>Se cuenta con los insumos completos, se proyectará la segunda ficha en el mes de septiembre</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</si>
  <si>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</si>
  <si>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</si>
  <si>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</si>
  <si>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Se avanzó en la elaboración de una ficha ciudadana de contexto de la Política Pública de Actividades Sexuales Pagadas en la que se incorpora información general de su actualización.  Para la elaboración de la segunda ficha se avanzó en la revisión, retroalimentación de los reportes oficiales por parte de los sectores, insumo para la revisión de contenidos de este documento</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</si>
  <si>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</si>
  <si>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</si>
  <si>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</si>
  <si>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</si>
  <si>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</si>
  <si>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</si>
  <si>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 </t>
  </si>
  <si>
    <t>Ajustes documento, portafolio y anexos técnicos estrategia transversalización en universidades. Articulación interna DDDP, DEVAJ, Territorialización, Comunicaciones y OMEG para implementar estrategia universidades.Articulación universidades JN Corpas, UNAL, FUCS, Distrital, Pedagógica, Andes, Militar, S.Educ., MinEducación, Mesa Universidades, Colegio Técnico Internacional.
Ajustes documento estrategia sector privado, autodiagnóstico empresas, portafolio, criterios sello igualdad privados  y caja herramientas metodológica. Articulación con Alianzas Estratégicas y 27 empresas para presentación estrategia transversalización. Implementación ciclo 7 sensibilizaciones Alianza Francesa y establecimiento acuerdos acciones afirmativas. Inicio juegos a la mediateca en CIOM Tunjuelito - Alianza Francesa. Articulación Sello Género para privados. Implementación 2 sensibilizaciones Metro L1.</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</si>
  <si>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</si>
  <si>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</si>
  <si>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</si>
  <si>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</si>
  <si>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Estructura metodologías y temas estratégicos sectoriales. Diseño formulario identificación temas clave por sector para equipo transversalizacón. Concertación temas clave para metodologías sectoriales con DDDP. Avances diseño 5 metodologías temas clave sectoriales. Ajustes ABC derechos y ABC de género.</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</si>
  <si>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</si>
  <si>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</si>
  <si>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</si>
  <si>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</si>
  <si>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 xml:space="preserve">Concertación proceso sensibilización CCM con equipo Subsecretaría; insumos de información por derechos para sensibilización al CCM; propuesta fortalecimiento CCM y avance ajustes metodologías 7 derechos.Socialización POT al CCM.
Insumos convocatoria sensibilización ciudadanía. Concertación CIOM Santa Fe para realizar sensibilización a ciudadanía. Implementación de 5 talleres de sensibilización sobre derechos a: una cultura libre de sexismo, salud plena, trabajo en condiciones de igualdad y dignidad, paz y convivencia y participación y representación, con ciudadanía CIOM Santa Fe. 1 taller DSDR a ciudadanía Candelaria. 1 sensibilización menopausia CIOM Teusaquillo. 1 sensibilización comunicación no sexista CLIP Kennedy. 1 conversatorio ODS 5 en Fund. Univ. Ciencias de Salud. Implementación tercer curso paz territorial a mujeres en reincorporación. 2 sesiones narrativas biográficas lideresas procesos paz. </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</si>
  <si>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</si>
  <si>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</si>
  <si>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</si>
  <si>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</si>
  <si>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</si>
  <si>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 xml:space="preserve">Se trabajó el primer aparte del informe de asistencia técnica que hace referencia a la caracterización de los 15 sectores de la Administración Distrital.  Se adelantó el primer capítulo del informe de Asistencia Técnica correspondiente a los meses de febrero y marzo 2022.Se reportó el avance del inf. de Asistencia técnica de los meses de abril y mayo de los 15 sectores de la administración Distrital.Se reportó el avance del inf. de Asistencia técnica del mes de junio de los 15 sectores de la administración Distrital y la Caracterización de los 15 sectores en el nuevo formato. Se reportó el avance del inf. de Asistencia técnica del mes de julio de los 15 sectores.Se reportó el avance del informe de Asistencia técnica para la transversalización del enfoque de género del mes de agosto de cada uno de los 15 sectores de la Administración Distrital. 
</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</si>
  <si>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</si>
  <si>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</si>
  <si>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</si>
  <si>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</si>
  <si>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</si>
  <si>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 xml:space="preserve">Coordinar la Unidad Técnica de Apoyo (UTA) de la Comisión Intersectorial de Mujeres </t>
  </si>
  <si>
    <t>Número de Sesiones de la UTA realizadas</t>
  </si>
  <si>
    <t>Formula: Número  de sesiones de UTA realizadas</t>
  </si>
  <si>
    <t>1. Actas de la UTA 
2. Presentaciones UTA</t>
  </si>
  <si>
    <t xml:space="preserve">Se envió el plan de acción final de la Unidad Técnica de apoyo – UTA de la Comisión Intersectorial de Mujeres – CIM 2022, a los sectores. Se desarrolló la segunda sesión de la Unidad Técnica de Apoyo de la CIM el día 17 de febrero de 2022, se socializó el plan de acción de la CIM-UTA 2022, se presentaron los avances y alertas sobre la implementación de las políticas Públicas de Mujeres y Equidad de Género y Actividades Sexuales Pagadas, se socializó el cronograma de reuniones sectoriales (avances en la implementación de la PPMYEG), se presentaron los logros de transversalización de género 2022 y se dio a conocer el cronograma de talleres sectoriales.  El acta de la primera UTA 2022, fue aprobada. Se Adelantó la tercera sesión de la UTA el 17 de marzo de 2022, se presentó la Organización primera sesión de la Comisión Intersectorial de Mujeres 2022: Sello de Igualdad de Género Distrital-SIGD, se dio a conocer el balance de la conmemoración 8M y la Circular 007 de 2022, el Informe de entidades sobre la realización de actividades conmemorativas del 8M y el cronograma de socialización de buenas prácticas y se dio a conocer el cronograma del Plan de acción de Políticas Públicas. se realizó seguimiento de plan de acción de la instancia CIM y su Unidad Técnica de Apoyo UTA, en el marco de la cuarta sesión vigencia 2022 de la Unidad Técnica de apoyo de la Comisión Intersectorial de Mujeres, en la que se desarrollaron los siguientes temas: i) Socialización ajustes al Trazador Presupuestal para la Igualdad y la Equidad de Género –TPIEG, ii) Presentación de informes sectoriales de actividades 8M, iii) Socialización del manual para una comunicación libre de sexismo y discriminación para la prevención y eliminación de las violencias contra las mujeres. Se realizó la quinta sesión de la Unidad Técnica de Apoyo – UTA de la Comisión Intersectorial de Mujeres CIM, con los siguientes temas: i) Socialización de buenas prácticas entorno al género Sectores Planeación, Gestión Pública y Ambiente, ii) Conmemoración del Día Internacional de Acción por la Salud de las Mujeres 2022, iii) Organización de la primera sesión de la Comisión Intersectorial de Mujeres, iv) Cronograma final de socialización sectorial de buenas prácticas entornos al enfoque de género 2022. Se realizó la sexta sesión de la Unidad Técnica de Apoyo – UTA de la Comisión Intersectorial de Mujeres CIM en la que se socializaron las buenas prácticas entorno al género por parte de los Sectores de Integración Social y Hábitat. Socialización declaratoria de uso de la bicicleta con enfoque de género a cargo del Instituto Distrital de Patrimonio Cultural – IDPC y la presentación de la Conmemoración del día Internacional de la Educación no Sexista (21 de junio). Se realizó la séptima sesión de la Unidad Técnica de Apoyo – UTA de la Comisión Intersectorial de Mujeres CIM en la que se  socializó la línea base de la Política Pública de Mujeres y Equidad de Género – PPMyEG.Se realizó de manera virtual la octava sesión de la Unidad Técnica de Apoyo – UTA de manera asincrónica con la segunda sesión de la Comisión Intersectorial de Mujeres- CIM. En este espacio se trabajaron los siguientes temas: i) Socialización avances Política Pública de Mujeres y Equidad de Género. ii) Socialización avances Política Pública de Actividades Sexuales Pagadas. iii) Socialización línea base de Política Pública de Mujeres y Equidad de Género. iv) Balance de marcación Trazador Presupuestal de Igualdad de Género.
</t>
  </si>
  <si>
    <t>ELABORÓ</t>
  </si>
  <si>
    <t>Firma:</t>
  </si>
  <si>
    <t>APROBÓ (Según aplique Gerenta de proyecto, Lider técnica y responsable de proceso)</t>
  </si>
  <si>
    <t>REVISÓ OFICINA ASESORA DE PLANEACIÓN</t>
  </si>
  <si>
    <t xml:space="preserve">VoBo. </t>
  </si>
  <si>
    <t>Nombre: YURY ANDREA RODRIGUEZ SOTELO</t>
  </si>
  <si>
    <t xml:space="preserve">Nombre: CLARA LÓPEZ </t>
  </si>
  <si>
    <t>Nombre: DIANA MARIA PARRA</t>
  </si>
  <si>
    <t>Nombre:</t>
  </si>
  <si>
    <t>Nombre: SANDRA CATALINA CAMPOS ROMERO</t>
  </si>
  <si>
    <t>Cargo: Profesional Universitaria grado 12</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</si>
  <si>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</si>
  <si>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</si>
  <si>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</si>
  <si>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</si>
  <si>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</si>
  <si>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</si>
  <si>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</si>
  <si>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</si>
  <si>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</si>
  <si>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</si>
  <si>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</si>
  <si>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</si>
  <si>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</si>
  <si>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</si>
  <si>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</si>
  <si>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</si>
  <si>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</si>
  <si>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</si>
  <si>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</si>
  <si>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</si>
  <si>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</si>
  <si>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</si>
  <si>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</si>
  <si>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</si>
  <si>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</si>
  <si>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</si>
  <si>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</si>
  <si>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</si>
  <si>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</si>
  <si>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</si>
  <si>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</si>
  <si>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</si>
  <si>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</si>
  <si>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</si>
  <si>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</si>
  <si>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</si>
  <si>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</si>
  <si>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</si>
  <si>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</si>
  <si>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</si>
  <si>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</si>
  <si>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</si>
  <si>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</si>
  <si>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</si>
  <si>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</si>
  <si>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</si>
  <si>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</si>
  <si>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</si>
  <si>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</si>
  <si>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</si>
  <si>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</si>
  <si>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</si>
  <si>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</si>
  <si>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</si>
  <si>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</si>
  <si>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</si>
  <si>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</si>
  <si>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</si>
  <si>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</si>
  <si>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</si>
  <si>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</si>
  <si>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</si>
  <si>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</si>
  <si>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</si>
  <si>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</si>
  <si>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</si>
  <si>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</si>
  <si>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</si>
  <si>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</si>
  <si>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</si>
  <si>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</si>
  <si>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</si>
  <si>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</si>
  <si>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</si>
  <si>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</si>
  <si>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</si>
  <si>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</si>
  <si>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</si>
  <si>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</si>
  <si>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</si>
  <si>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</si>
  <si>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</si>
  <si>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</si>
  <si>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</si>
  <si>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</si>
  <si>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</si>
  <si>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</si>
  <si>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</si>
  <si>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</si>
  <si>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</si>
  <si>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</si>
  <si>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</si>
  <si>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</si>
  <si>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</si>
  <si>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</si>
  <si>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</si>
  <si>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</si>
  <si>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</si>
  <si>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</si>
  <si>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</si>
  <si>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</si>
  <si>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</si>
  <si>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</si>
  <si>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</si>
  <si>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</si>
  <si>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</si>
  <si>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</si>
  <si>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</si>
  <si>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</si>
  <si>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</si>
  <si>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</si>
  <si>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</si>
  <si>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</si>
  <si>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</si>
  <si>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</si>
  <si>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</si>
  <si>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</si>
  <si>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</si>
  <si>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</si>
  <si>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</si>
  <si>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</si>
  <si>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</si>
  <si>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</si>
  <si>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</si>
  <si>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</si>
  <si>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</si>
  <si>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</si>
  <si>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</si>
  <si>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</si>
  <si>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</si>
  <si>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</si>
  <si>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</si>
  <si>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</si>
  <si>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</si>
  <si>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</si>
  <si>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</si>
  <si>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</si>
  <si>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</si>
  <si>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</si>
  <si>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</si>
  <si>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</si>
  <si>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</si>
  <si>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</si>
  <si>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</si>
  <si>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</si>
  <si>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</si>
  <si>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</si>
  <si>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</si>
  <si>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</si>
  <si>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</si>
  <si>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</si>
  <si>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</si>
  <si>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</si>
  <si>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</si>
  <si>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</si>
  <si>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</si>
  <si>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</si>
  <si>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</si>
  <si>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</si>
  <si>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</si>
  <si>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</si>
  <si>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</si>
  <si>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</si>
  <si>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</si>
  <si>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</si>
  <si>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</si>
  <si>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</si>
  <si>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</si>
  <si>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</si>
  <si>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</si>
  <si>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</si>
  <si>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</si>
  <si>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</si>
  <si>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</si>
  <si>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</si>
  <si>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</si>
  <si>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</si>
  <si>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</si>
  <si>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</si>
  <si>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</si>
  <si>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</si>
  <si>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</si>
  <si>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</si>
  <si>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</si>
  <si>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</si>
  <si>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</si>
  <si>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</si>
  <si>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</si>
  <si>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</si>
  <si>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</si>
  <si>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</si>
  <si>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</si>
  <si>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</si>
  <si>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</si>
  <si>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</si>
  <si>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</si>
  <si>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</si>
  <si>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</si>
  <si>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</si>
  <si>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</si>
  <si>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</si>
  <si>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</si>
  <si>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</si>
  <si>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</si>
  <si>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</si>
  <si>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</si>
  <si>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</si>
  <si>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</si>
  <si>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</si>
  <si>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</si>
  <si>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</si>
  <si>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</si>
  <si>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</si>
  <si>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</si>
  <si>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</si>
  <si>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</si>
  <si>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</si>
  <si>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</si>
  <si>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</si>
  <si>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</si>
  <si>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</si>
  <si>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</si>
  <si>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</si>
  <si>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</si>
  <si>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</si>
  <si>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</si>
  <si>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</si>
  <si>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</si>
  <si>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</si>
  <si>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</si>
  <si>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</si>
  <si>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</si>
  <si>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</si>
  <si>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</si>
  <si>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</si>
  <si>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</si>
  <si>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</si>
  <si>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</si>
  <si>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</si>
  <si>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</si>
  <si>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</si>
  <si>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</si>
  <si>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</si>
  <si>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</si>
  <si>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</si>
  <si>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</si>
  <si>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</si>
  <si>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</si>
  <si>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</si>
  <si>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</si>
  <si>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</si>
  <si>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</si>
  <si>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</si>
  <si>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</si>
  <si>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</si>
  <si>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</si>
  <si>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</si>
  <si>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</si>
  <si>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</si>
  <si>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</si>
  <si>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</si>
  <si>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</si>
  <si>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</si>
  <si>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</si>
  <si>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</si>
  <si>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</si>
  <si>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</si>
  <si>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</si>
  <si>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</si>
  <si>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</si>
  <si>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</si>
  <si>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</si>
  <si>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</si>
  <si>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</si>
  <si>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</si>
  <si>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</si>
  <si>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</si>
  <si>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</si>
  <si>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</si>
  <si>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</si>
  <si>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Se realizó el acompañamiento técnico para la transversalización del enfoque de género a los 15 sectores de la Administración. Se finalizó la propuesta de adecuación de ETG y PIOEG 2022 y se envió a los 15 sectores. Se elaboró el documento técnico de la estrategia de transversalización, su respectivo lineamiento y la hoja de ruta para la implementación de la ETG. Se envió el primer reporte de implementación del TPIEG a SDH y SDP, se remitió el documento final de categorías y subcategorías del TPIEG y el documento de codificación a la SDH y SDP. Proyección de criterios de elegibilidad de las 25 entidades que participara en la primera fase del SIGD. Definición de listado de entidades a participar del pilotaje del SIGD. Se acompaña el proceso de concertación acciones PIOEG y ETG 2022 de los 15 sectores. Se realizó el taller magistral del TPIEG, asistieron 358 personas de las Alcaldías locales, sectores y empresas del Distrito, Se entrega el informe ejecutivo del primer reporte de implementación del TPIEG vigencia 2021.Alistamiento del II Reporte de Implementación del TPIEG 2022. Bullets categoría de Corresponsabilidad social y pública de trabajo doméstico y de cuidados TPIEG. Aprobación Informe ejecutivo primer reporte de implementación del TPIEG vigencia 2021. Se realizó el lanzamiento del SIGD en el marco de la Comisión Intersectorial de Mujeres el 27/05/22. Se realizaron procesos de socialización del SIGD al Comité Primario de la Dirección de Enfoque Diferencial, el área de comunicaciones de la Alcaldía, a la Secretaría General, la SDMujer. / Se realizaron mesas de trabajo con ONU Mujeres y la consultora con el fin de hacer seguimiento al proceso de construcción del diseño metodológico de los diagnósticos institucionales. Se presentaron los resultados de la marcación del TPIEG 2021 i) al Consejo Consultivo de Mujeres- CCM. ii) a la Comisión Intersectorial de Mujeres – CIM y Unidad Técnica de Apoyo – UTA.  </t>
  </si>
  <si>
    <t>SAL DT Subredsur. Plan Bienestar salud. incorporación enfoque de género personas en capacidad de lactar.  Sen maternidad libre SubRedSur. TPIEG.  C.T Ley 229/21MOV: DT Oper Dtal Transporte. CT Política de género. Plan movilidad. Ficha metodológica 8M. Modif. DTO 495/19.PMR-IDU. modif DTO 495 Consejos de la Bicicleta. Sen Gerencia Bici y taxis Metro Línea 2 IDU y UMV. Movilidad y género AVANTIA. RUA mujeres víctimas de violencia. PPMyEG Regiotram Norte. Estereotipos cultura libre de sexismo. Consejos de la Bicicleta. Bull AVANTIA. JUR: CT Circular abordaje disciplinario. Circular lineamiento implementación lenguaje incluyente.  Resol. 114/21 mesa de mujeres y equidad de género. Sen lenguaje incluyente textos jurídicos. PLA: CT bulle y folleto Res 2210/21. Metodología UTL de la SDP bull TPIEG GOB: CT DTO 563 /15 Sen Lenguaje Incluyente comunicación libre de sexismo. Goles en Paz 2.0.EDU: CT Mesa violencias en Uni. Protocolos de atención CDCE 2022 Mesa Prevención de Violencia Edu. Superior Protocolo atención SRPA. Bull Género y Diversidad Sexual.  Estrategia reporte violencias ámbito laboral. HAB: plan de acción mesa SDHT sen Comunicación no sexista CUL: CT PMR SDH Sen cultura libre de sexismo SCRD. Resol 2210/21 IDRD. Declaratoria Uso de la Bici enfoque de género DT Protocolo VBG. Sen OFB, IDARTES, IDPC, FUGA, SCRD comuni libre de sexismo SCRD, IDARTES. MUJ: Sen ETG Comité téc mesa SOFIA plan de acción 2022.  ETG y Sello de Igualdad SEG DT Encuesta UAECOB. DEE: Sen Mujer Emprendedora IPES. AMB: Sen GUIPA SDA. IDIGER masculinidades. Bull acción climática. GEP: Sen Ambientes Laborales DASCD. Reglamento operativo DASCD. INT SOC: comité operativo flias. JUR: Sen derecho al Hábitat y Vivienda Digna. HAC: D.T. Jornadas de Educación Tributaria. C.T. Boletines informativos incorporación enfoque de género.</t>
  </si>
  <si>
    <t xml:space="preserve">INT-SAL salud mental CODFA SEG Encuesta Casa Libertad. C. T. Protocolo Comisión Dtal de futboll. Ficha Casa Libertad. Sen Taller Cárcel Distrital productos PPMyEG CUL CT Estado del arte Antidiscriminación. Sens Cultura Libre de Sexismo. Transversalización del enfoque de género. Estado del arte Antidiscriminación. indicadores IDPC. Bull Declaratoria uso de la bicicleta con enfoque de género. HAC D.T caracterización mujeres loteras. Sens cultura libre de sexismo FONCEP. Capacitación fiscal. HAB C.T. Instru socio- ocupacional SDDE. PP de Ruralidad. PP Servicios Públicos mujeres rurales. Ruta de Formación y Empleabilidad. Bullet Mujeres Recicladoras UAESP, DED y SIDICU. Taller de Transversalización PREVEC – UAESP.EDU C.T Comité Dtal de Convivencia Escolar. Convenio 914 Edu Flexible. Bull comité Dtal Convivencia Escolar. Mesa Interinstitucional Col. Técnico Menorah. Sen Transversalización SENA. D.T. Semana de la Bic con enfoque de género. Sens IED Inst Téc Internacional. INT SOC bull El Plan para las Flias de Bogotá. INT D.T. PP primera infancia y adolescencia. Derecho a la Salud plena Interrupción Voluntaria del Embarazo. IDIPRON SDIS SAL comité Intersectorial Dtal de salud. Bull salud mental y saludSyR. Piezas lactancia materna Plan de acción comité de lactancia y comité intersectorial de salud. Sens Sororidad veedoras. Comunicación no sexista. MUJ Sens ETG CCM. socialización de la ETG al DNP.  GOB Ficha Goles en Paz 2.0 MOV ficha IDU Ecoconducción. Bull Sistema de Bicicletas Compartidas. C.T Plan Integral de Seguridad Transmilenio. GOB ficha Masculinidades goles en paz 2.0. DEE C.T. publicaciones del IDT. AMB: módulo virtual mujeres y ambiente. Metodología Escuelas de campo. GEP DT. registros de inf y asistencia Sens lenguaje incluyente ruta acoso sexual y laboral DNP presentación ETG MIPG. PLA taller enfoque de género Res. 2210 IDRD
</t>
  </si>
  <si>
    <t>Se remitió versión final de las capsulas para socializar el lineamiento de transversalización del enfoque de género en los 15 sectores. Se pilotea el curso virtual de transversalización del enfoque de género y conceptos básicos TPIEG. D.T conmemoración del Día internacional de los derechos de las mujeres 2022 y Ficha metodológica 8M. JUR: CT Circular para el abordaje disciplinario casos de violencia o discriminación contra la mujer. PLA: CT bullets y folleto implementación de metodología resolución 2210/21. Retroalimentación cápsulas para la socialización del Documento ajustado "Lineamientos para la transversalización de enfoques en el Distrito" y que hacen parte de la propuesta ETG. En revisión ajuste de los 5 cursos del módulo 4 sobre TPIEG. (pendiente de aprobación). Ficha metodológica capacitación de indicadores con enfoque de género. MIPG C.T. Liderazgo para la innovación en el marco del reto de “buenas prácticas. Metodología Reto Brigada de Rescate- botón de denuncias de corrupción. Estrategia de integridad, senda de integridad. Política de Transparencia e integridad. ficha de evaluación Speed Dating Rendición de Cuentas con Enfoque de Derechos Humanos de las Mujeres, Género y Diferencial. Guía metodológica construcción de mapas de conocimiento para entidades distritales. metodología de identificación de mejores prácticas de gestión para el fortalecimiento institucional en el Distrito Capital.D.T Comunicación no sexista política de Integridad. Bullet y presentación visita delegación de la Habana.</t>
  </si>
  <si>
    <t xml:space="preserve">Realización de la evaluación de las propuestas presentadas de la firma que ejecutará el sello en los sectores. Propuesta de criterios de elegibilidad de las 25 entidades inicio del diagnóstico de la primera fase del sello. Contacto inicial con la consultora encargada de la puesta en marcha y pedagogía del SIGD, socialización de la estrategia de transversalización de la SDMujer y retroalimentación del plan de trabajo preliminar diseñado por la firma. Definición de listado de entidades pilotaje del SIGD, documento sobre articulación de módulos del SIGD con la ETGD, como insumo para la consultora, bullets como parte de los preparativos del lanzamiento del SIGD. CT Producto 1. Informe metodológico – SIGD y anexos, con recomendaciones técnicas para la transversalización de género en el proceso de implementación de instrumentos diagnósticos. Se generó revisión del III Informe Bimensual en el marco de la supervisión del Convenio 819-2021. Se realizó el lanzamiento del SIGD en el marco de la Comisión Intersectorial de Mujeres el 27/05/22. Se realizaron procesos de socialización del SIGD al Comité Primario de la Dirección de Enfoque Diferencial, el área de comunicaciones de la Alcaldía Mayor, a la Secretaría General, la SDMujer. Se realizaron mesas de trabajo con ONU Mujeres y la consultora con el fin de hacer seguimiento al proceso de construcción del diseño metodológico de los diagnósticos institucionales. La consultora elaboró la metodología e instrumentos diagnósticos del sello, la cual fue aprobada por la dirección. Se desarrollaron reuniones con directivas de 20 entidades participantes en el pilotaje del SDIG con el fin de socializar su funcionamiento.	</t>
  </si>
  <si>
    <t>Se realizó asistencia técnica al equipo de profesionales de transversalización de género frente a la retroalimentación del PIOEG y ETG - 2021. Se realizó acompañamiento técnico a las mesas de implementación de la PPMyEG y PPASP incorporando en la agenda recomendaciones generales asociadas a la cualificación de los reportes de los planes de acción.
Se acompañó técnicamente la revisión de la concertación de los logros de transversalización de género 2022 y el seguimiento a corte de julio del 2022. Se realizó asistencia técnica de la propuesta de concertación y ajuste de las versiones oficiales de la matriz de PIOEG y ETG realizadas por las profesionales de transversalización de género. Así como acompañamiento al proceso de retroalimentación de lo reportado oficialmente por los sectores semestralmente en el PIOEG y ETG. Se elaboraron documentos insumo de reporte de la PPMyEG para las COLMYG de Barrios Unidos, Chapinero, Engativá, Santa fe, Rafael Uribe Uribe, Tunjuelito, Fontibón y Teusaquillo. Así como para el CLOPS de Fontibón.
En el seguimiento de los planes de acción de la PPMyEG y PPASP se realizaron retroalimentaciones a todos los reportes oficiales del primer y segundo trimestre y consolidación de matriz, con su respectivo semáforo de avance.
Se socializó en la UTA el avance de las políticas públicas que lidera la Sdmujer correspondiente al seguimiento de los años 2020 y 2021 y se elaboraron dos fichas ciudadanas asociadas a las políticas que lidera la SDMujer.</t>
  </si>
  <si>
    <t xml:space="preserve">Se realizó revisión bibliográfica, de ejercicios de buenas prácticas y se cuenta con la formulación de una estructura preliminar, se presentó estructura base del documento a la directora, contando con su validación. Se realizó articulación interna con profesionales expertas en los derechos de las mujeres orientado a fortalecer las categorías de análisis identificadas y se cuenta con una lista de chequeo preliminar para la guía como su instrumento principal. Se avanzara en la actividad para dar cumplimiento en el ultimo cuatrimestre del año. </t>
  </si>
  <si>
    <t xml:space="preserve">DEE-PRIV: Avance 2 estrategias transversalización: universidades y sector privado. Paz: Articulación interna e intersectorial temas paz; finalización 2º curso paz y reconciliación; 2 sesiones proceso memorias y trayectorias políticas lideresas; seguimiento Acuerdo Paz; articulación pruebas Saber mujeres reincorporadas. Participación: Apoyo CCM: convocatoria, asambleas eleccionarias 5 derechos, 3 diversidades y 3 localidades; articulación temas participación. Trabajo: Documento buenas prácticas sector transporte; articulación temas trabajo y generación ingresos. Documento de sentido 8M y conmemoración 22Julio. Salud: Articulación intersectorial: IVE, parto humanizado, prevención maternidades tempranas, lactancia materna, salud mental y DSDR. Conmemoración 28M y avances conmemoración 28S. Educación: Articulación interna e intersectorial estrategia universidades. Conmemoración 21Junio. SP-DEE: Articulación universidad JN Corpas y UNAL. Cultura: Avances manual comunicación empresa privada, articulación cultura ciudadana, SOFA y Smartfilms. Hábitat: Articulación intersectorial: reglamentación POT, SDHáb, S. Plan, UAESP, Empresa Renovación Urbana, Plan movilidad sostenible. Privado: Articulación Alianzas Estratégicas y 27 empresas privadas. Proceso transversalización Alianza Francesa y Metro L1. TID-PRIV-PyR: Articulación equipo empleo y sello de género. 8M: bullets, documentos y ponencias eventos conmemoración. 7D: Ajustes PIOEG. Avances metodologías sensibilización sectores. Propuesta fortalecimiento CCM; ajustes metodologías 7 derechos. Avances sensibilización derechos cultura, salud, trabajo, paz y educación con talento humano SDMujer y ciudadanía.	</t>
  </si>
  <si>
    <r>
      <t>DEE:</t>
    </r>
    <r>
      <rPr>
        <sz val="11"/>
        <color rgb="FF000000"/>
        <rFont val="Times New Roman"/>
      </rPr>
      <t xml:space="preserve"> Ajustes documento, portafolio y anexos estrategia universidades. Articulación interna, U.Distrital, S.Educ, MinEduc, Mesa Universidades, Colegio Téc.Intern. Documento estrategia colegios. </t>
    </r>
    <r>
      <rPr>
        <u/>
        <sz val="11"/>
        <color rgb="FF000000"/>
        <rFont val="Times New Roman"/>
      </rPr>
      <t>SP-DEE</t>
    </r>
    <r>
      <rPr>
        <sz val="11"/>
        <color rgb="FF000000"/>
        <rFont val="Times New Roman"/>
      </rPr>
      <t xml:space="preserve">: Articulación U.Corpas y UNAL. </t>
    </r>
    <r>
      <rPr>
        <u/>
        <sz val="11"/>
        <color rgb="FF000000"/>
        <rFont val="Times New Roman"/>
      </rPr>
      <t>Paz:</t>
    </r>
    <r>
      <rPr>
        <sz val="11"/>
        <color rgb="FF000000"/>
        <rFont val="Times New Roman"/>
      </rPr>
      <t xml:space="preserve"> Articulación intersectorial: territorios PDET, mesas enfoque diferencial, reincorporación, pueblos indígenas, ruta protección lideresas, Consejo Paz, comité justicia transicional, seguimiento Acuerdo Paz, seguimiento PAD, PP Paz. Articulación pruebas ICFES y Saber reincorporadas. </t>
    </r>
    <r>
      <rPr>
        <u/>
        <sz val="11"/>
        <color rgb="FF000000"/>
        <rFont val="Times New Roman"/>
      </rPr>
      <t>PyR</t>
    </r>
    <r>
      <rPr>
        <sz val="11"/>
        <color rgb="FF000000"/>
        <rFont val="Times New Roman"/>
      </rPr>
      <t xml:space="preserve">: Apoyo proceso eleccionario CCM. Articulación normatividad participación y movilización social, estrategia 50/50. </t>
    </r>
    <r>
      <rPr>
        <u/>
        <sz val="11"/>
        <color rgb="FF000000"/>
        <rFont val="Times New Roman"/>
      </rPr>
      <t>PyR-DEE-DCLS-PC-TID</t>
    </r>
    <r>
      <rPr>
        <sz val="11"/>
        <color rgb="FF000000"/>
        <rFont val="Times New Roman"/>
      </rPr>
      <t xml:space="preserve">: Convocatoria y apoyo asambleas eleccionarias 5 derechos, 5 diversidades, 3 localidades. </t>
    </r>
    <r>
      <rPr>
        <u/>
        <sz val="11"/>
        <color rgb="FF000000"/>
        <rFont val="Times New Roman"/>
      </rPr>
      <t>TID:</t>
    </r>
    <r>
      <rPr>
        <sz val="11"/>
        <color rgb="FF000000"/>
        <rFont val="Times New Roman"/>
      </rPr>
      <t xml:space="preserve"> Manual buenas prácticas sector transporte, orientaciones proyectos empleo y generación ingresos mujeres; articulación S.DesEcon, IDT; lineamientos adecuación institucional personas lactantes. </t>
    </r>
    <r>
      <rPr>
        <u/>
        <sz val="11"/>
        <color rgb="FF000000"/>
        <rFont val="Times New Roman"/>
      </rPr>
      <t>SP:</t>
    </r>
    <r>
      <rPr>
        <sz val="11"/>
        <color rgb="FF000000"/>
        <rFont val="Times New Roman"/>
      </rPr>
      <t xml:space="preserve"> Avances documento barreras acceso salud. Articulación intersectorial: IVE, salud mental, prevención maternidades tempranas, lactancia materna, estrategia aborto. </t>
    </r>
    <r>
      <rPr>
        <u/>
        <sz val="11"/>
        <color rgb="FF000000"/>
        <rFont val="Times New Roman"/>
      </rPr>
      <t>DCLS</t>
    </r>
    <r>
      <rPr>
        <sz val="11"/>
        <color rgb="FF000000"/>
        <rFont val="Times New Roman"/>
      </rPr>
      <t xml:space="preserve">: Avance manual comunicación privados. Participación estrategia contra discriminación laboral. Articulación intersectorial: SOFA, Smartfilms, mesa cultura ciudadana. </t>
    </r>
    <r>
      <rPr>
        <u/>
        <sz val="11"/>
        <color rgb="FF000000"/>
        <rFont val="Times New Roman"/>
      </rPr>
      <t>Hábitat:</t>
    </r>
    <r>
      <rPr>
        <sz val="11"/>
        <color rgb="FF000000"/>
        <rFont val="Times New Roman"/>
      </rPr>
      <t xml:space="preserve"> Articulación intersectorial: SDHáb, UAESP, Caja Vivienda, Empresa Renovación Urbana, SDPlan, plan Bosque Bavaria, asentamientos humanos, Sistema Cuidado, planes maestros e instrumentos reglamentarios POT. </t>
    </r>
    <r>
      <rPr>
        <u/>
        <sz val="11"/>
        <color rgb="FF000000"/>
        <rFont val="Times New Roman"/>
      </rPr>
      <t>PRIV:</t>
    </r>
    <r>
      <rPr>
        <sz val="11"/>
        <color rgb="FF000000"/>
        <rFont val="Times New Roman"/>
      </rPr>
      <t xml:space="preserve"> Ajustes documento, autodiagnóstico, portafolio y anexos privados. Articulación empresas: Google, Adidas, DIDI Foods, Camacol, GOYn-Corona, CEMEX, Xuus, Tigo, Fidupopular, Wom, Envía, Terpel, Alianza Francesa, Proing, Colfondos, Falabella, Metro L1, Supernotariado, Alkosto, Asofiduciaria, Securitas. Articulación grupo Género, Empresa y DDHH.  </t>
    </r>
    <r>
      <rPr>
        <u/>
        <sz val="11"/>
        <color rgb="FF000000"/>
        <rFont val="Times New Roman"/>
      </rPr>
      <t>TID-PRIV</t>
    </r>
    <r>
      <rPr>
        <sz val="11"/>
        <color rgb="FF000000"/>
        <rFont val="Times New Roman"/>
      </rPr>
      <t xml:space="preserve">: Articulación equipo empleo y sello de género.  </t>
    </r>
    <r>
      <rPr>
        <u/>
        <sz val="11"/>
        <color rgb="FF000000"/>
        <rFont val="Times New Roman"/>
      </rPr>
      <t>7D</t>
    </r>
    <r>
      <rPr>
        <sz val="11"/>
        <color rgb="FF000000"/>
        <rFont val="Times New Roman"/>
      </rPr>
      <t>: Ajustes PIOEG. Aportes productos PPASP.</t>
    </r>
  </si>
  <si>
    <r>
      <t>7D:</t>
    </r>
    <r>
      <rPr>
        <sz val="11"/>
        <color rgb="FF000000"/>
        <rFont val="Times New Roman"/>
      </rPr>
      <t xml:space="preserve"> Propuesta estructura metodologías y temas clave. Formulario identificación temas clave para equipo transversalización DDDP. 15 reuniones concertación temas por sector con equipo transversalización DDDP. Concertación definitiva temas estratégicos sensibilización sectores con DDDP. Avance diseño 5 metodologías sectoriales, ABC género y ABC derechos. </t>
    </r>
    <r>
      <rPr>
        <u/>
        <sz val="11"/>
        <color rgb="FF000000"/>
        <rFont val="Times New Roman"/>
      </rPr>
      <t>Cultura:</t>
    </r>
    <r>
      <rPr>
        <sz val="11"/>
        <color rgb="FF000000"/>
        <rFont val="Times New Roman"/>
      </rPr>
      <t xml:space="preserve"> Sensibilizaciones: Género a Policía; Masculinidades a: S.Gob, IDIGER, Goles en paz; Comunicación no sexista a: S.Cult, IDRD, IDPC, IDARTES, FUGA, OFB, DASCD, Alcaldía Tunjuelito, CLIP Kennedy, IDT; socialización manual comunicación en UTA y Oficinas Asesoras Comunicación entidades distritales. Ajustes material masculinidades sector privado y universidades. Evaluación iniciativas entidades reconocimiento acciones afirmativas DASCD. </t>
    </r>
    <r>
      <rPr>
        <u/>
        <sz val="11"/>
        <color rgb="FF000000"/>
        <rFont val="Times New Roman"/>
      </rPr>
      <t>Hábitat:</t>
    </r>
    <r>
      <rPr>
        <sz val="11"/>
        <color rgb="FF000000"/>
        <rFont val="Times New Roman"/>
      </rPr>
      <t xml:space="preserve"> Sensibilización funcionariado Empresa Renovación Urbana sobre derecho de las mujeres y diversidades a la ciudad. Bullets evento PP cambio climático. </t>
    </r>
    <r>
      <rPr>
        <u/>
        <sz val="11"/>
        <color rgb="FF000000"/>
        <rFont val="Times New Roman"/>
      </rPr>
      <t>PyR-DHVD</t>
    </r>
    <r>
      <rPr>
        <sz val="11"/>
        <color rgb="FF000000"/>
        <rFont val="Times New Roman"/>
      </rPr>
      <t xml:space="preserve">: Sensibilización enfoque género a S.Plan. </t>
    </r>
    <r>
      <rPr>
        <u/>
        <sz val="11"/>
        <color rgb="FF000000"/>
        <rFont val="Times New Roman"/>
      </rPr>
      <t>Privado:</t>
    </r>
    <r>
      <rPr>
        <sz val="11"/>
        <color rgb="FF000000"/>
        <rFont val="Times New Roman"/>
      </rPr>
      <t xml:space="preserve"> Ajustes metodologías enfoque género, discriminación laboral, masculinidades, trabajo de cuidar, talento humano y cultura libre de sexismo para sector privado. </t>
    </r>
    <r>
      <rPr>
        <u/>
        <sz val="11"/>
        <color rgb="FF000000"/>
        <rFont val="Times New Roman"/>
      </rPr>
      <t>Educación:</t>
    </r>
    <r>
      <rPr>
        <sz val="11"/>
        <color rgb="FF000000"/>
        <rFont val="Times New Roman"/>
      </rPr>
      <t xml:space="preserve"> Sensibilización incorporación enfoque género en procesos educativos a S.Amb. Bullets educación y género eventos U.Distrital e IDEP. Metodología sector seguridad fortalecimiento acciones PPMyEG. </t>
    </r>
    <r>
      <rPr>
        <u/>
        <sz val="11"/>
        <color rgb="FF000000"/>
        <rFont val="Times New Roman"/>
      </rPr>
      <t>Trabajo:</t>
    </r>
    <r>
      <rPr>
        <sz val="11"/>
        <color rgb="FF000000"/>
        <rFont val="Times New Roman"/>
      </rPr>
      <t xml:space="preserve"> Metodología enfoque género e intermediación laboral; bullets evento lanzamiento manual sector transporte. </t>
    </r>
    <r>
      <rPr>
        <u/>
        <sz val="11"/>
        <color rgb="FF000000"/>
        <rFont val="Times New Roman"/>
      </rPr>
      <t>Salud:</t>
    </r>
    <r>
      <rPr>
        <sz val="11"/>
        <color rgb="FF000000"/>
        <rFont val="Times New Roman"/>
      </rPr>
      <t xml:space="preserve"> Bullets evento desafíos educación en derechos sexuales en instituciones educativas. 2 sensibilizaciones aborto a IDIPRON y SDIS.</t>
    </r>
  </si>
  <si>
    <r>
      <t>Sensibilización CCM</t>
    </r>
    <r>
      <rPr>
        <sz val="11"/>
        <color rgb="FF000000"/>
        <rFont val="Times New Roman"/>
      </rPr>
      <t xml:space="preserve">: </t>
    </r>
    <r>
      <rPr>
        <u/>
        <sz val="11"/>
        <color rgb="FF000000"/>
        <rFont val="Times New Roman"/>
      </rPr>
      <t>7D:</t>
    </r>
    <r>
      <rPr>
        <sz val="11"/>
        <color rgb="FF000000"/>
        <rFont val="Times New Roman"/>
      </rPr>
      <t xml:space="preserve"> Concertación proceso con Subsecretaría; insumos material informativo; propuesta fortalecimiento; avances metodologías 7 derechos.
Sensibilización talento humano SDMujer: 7D: 5 sensibilizaciones: derecho a la cultura (07.04.2022), comunicación no sexista (06.05.2022), trabajo (09.06.2022), paz (14.07.2022), educación (11.08.2022). Cualificación equipos Dir. Territorialización: 2 sensibilizaciones: derecho al hábitat (22.07.2022) y participación (26.08.2022). </t>
    </r>
    <r>
      <rPr>
        <u/>
        <sz val="11"/>
        <color rgb="FF000000"/>
        <rFont val="Times New Roman"/>
      </rPr>
      <t>Salud:</t>
    </r>
    <r>
      <rPr>
        <sz val="11"/>
        <color rgb="FF000000"/>
        <rFont val="Times New Roman"/>
      </rPr>
      <t xml:space="preserve"> Sensibilización IVE y barreras aborto a equipos psicosociales, primera atención línea púrpura, Trabajadoras Sociales y Psicólogas CIOM. </t>
    </r>
    <r>
      <rPr>
        <u/>
        <sz val="11"/>
        <color rgb="FF000000"/>
        <rFont val="Times New Roman"/>
      </rPr>
      <t>Trabajo:</t>
    </r>
    <r>
      <rPr>
        <sz val="11"/>
        <color rgb="FF000000"/>
        <rFont val="Times New Roman"/>
      </rPr>
      <t xml:space="preserve"> Sensibilización enfoque género y derecho al trabajo a equipo empleo y emprendimiento.
</t>
    </r>
    <r>
      <rPr>
        <b/>
        <sz val="11"/>
        <color rgb="FF000000"/>
        <rFont val="Times New Roman"/>
      </rPr>
      <t>Sensibilización ciudadanía</t>
    </r>
    <r>
      <rPr>
        <sz val="11"/>
        <color rgb="FF000000"/>
        <rFont val="Times New Roman"/>
      </rPr>
      <t xml:space="preserve">: </t>
    </r>
    <r>
      <rPr>
        <u/>
        <sz val="11"/>
        <color rgb="FF000000"/>
        <rFont val="Times New Roman"/>
      </rPr>
      <t>7D:</t>
    </r>
    <r>
      <rPr>
        <sz val="11"/>
        <color rgb="FF000000"/>
        <rFont val="Times New Roman"/>
      </rPr>
      <t xml:space="preserve"> Ajustes metodologías para sensibilización a ciudadanía. 5 sensibilizaciones sobre derechos articulación CIOM Santa Fe: cultura, salud, trabajo, paz y participación. </t>
    </r>
    <r>
      <rPr>
        <u/>
        <sz val="11"/>
        <color rgb="FF000000"/>
        <rFont val="Times New Roman"/>
      </rPr>
      <t>Salud:</t>
    </r>
    <r>
      <rPr>
        <sz val="11"/>
        <color rgb="FF000000"/>
        <rFont val="Times New Roman"/>
      </rPr>
      <t xml:space="preserve"> Insumos piezas comunicativas despenalización aborto y lactancia. Sensibilización menopausia CIOM Teusaquillo. </t>
    </r>
    <r>
      <rPr>
        <u/>
        <sz val="11"/>
        <color rgb="FF000000"/>
        <rFont val="Times New Roman"/>
      </rPr>
      <t>Cultura:</t>
    </r>
    <r>
      <rPr>
        <sz val="11"/>
        <color rgb="FF000000"/>
        <rFont val="Times New Roman"/>
      </rPr>
      <t xml:space="preserve"> Metodología encuentros mujeres bordadoras evento SOFA. </t>
    </r>
    <r>
      <rPr>
        <u/>
        <sz val="11"/>
        <color rgb="FF000000"/>
        <rFont val="Times New Roman"/>
      </rPr>
      <t>Educación:</t>
    </r>
    <r>
      <rPr>
        <sz val="11"/>
        <color rgb="FF000000"/>
        <rFont val="Times New Roman"/>
      </rPr>
      <t xml:space="preserve"> Sensibilización derecho educación y acciones afirmativas a ICFES, Fund. Ciencias Salud, U.Militar. Bullets evento ODS 5 – Fund.  Ciencias Salud. </t>
    </r>
    <r>
      <rPr>
        <u/>
        <sz val="11"/>
        <color rgb="FF000000"/>
        <rFont val="Times New Roman"/>
      </rPr>
      <t>Paz:</t>
    </r>
    <r>
      <rPr>
        <sz val="11"/>
        <color rgb="FF000000"/>
        <rFont val="Times New Roman"/>
      </rPr>
      <t xml:space="preserve"> Implementación módulo participación política mujeres 2º y 3º curso paz y reconciliación; socialización Pruebas Saber con mujeres reincorporación; 2 sesiones proceso memorias y trayectorias políticas lideresas. </t>
    </r>
    <r>
      <rPr>
        <u/>
        <sz val="11"/>
        <color rgb="FF000000"/>
        <rFont val="Times New Roman"/>
      </rPr>
      <t>Hábitat:</t>
    </r>
    <r>
      <rPr>
        <sz val="11"/>
        <color rgb="FF000000"/>
        <rFont val="Times New Roman"/>
      </rPr>
      <t xml:space="preserve"> Socialización POT al CCM. </t>
    </r>
    <r>
      <rPr>
        <u/>
        <sz val="11"/>
        <color rgb="FF000000"/>
        <rFont val="Times New Roman"/>
      </rPr>
      <t>Salud- Cultura</t>
    </r>
    <r>
      <rPr>
        <sz val="11"/>
        <color rgb="FF000000"/>
        <rFont val="Times New Roman"/>
      </rPr>
      <t xml:space="preserve">: 4 sensibilizaciones U.Nal: PPMyEG, derechos sexuales, comunicación no sexista y vida libre violencias. </t>
    </r>
    <r>
      <rPr>
        <u/>
        <sz val="11"/>
        <color rgb="FF000000"/>
        <rFont val="Times New Roman"/>
      </rPr>
      <t>Salud-Educación</t>
    </r>
    <r>
      <rPr>
        <sz val="11"/>
        <color rgb="FF000000"/>
        <rFont val="Times New Roman"/>
      </rPr>
      <t xml:space="preserve">: Sensibilización estudiantes medicina U.Corpas: PPMyEG e inducción curso virtual eliminación violencias. </t>
    </r>
    <r>
      <rPr>
        <u/>
        <sz val="11"/>
        <color rgb="FF000000"/>
        <rFont val="Times New Roman"/>
      </rPr>
      <t>Privado</t>
    </r>
    <r>
      <rPr>
        <sz val="11"/>
        <color rgb="FF000000"/>
        <rFont val="Times New Roman"/>
      </rPr>
      <t xml:space="preserve">: 1 sesión juegos a la mediateca CIOM Tunjuelito – Alianza Francesa.
</t>
    </r>
    <r>
      <rPr>
        <b/>
        <sz val="11"/>
        <color rgb="FF000000"/>
        <rFont val="Times New Roman"/>
      </rPr>
      <t>Sensibilización privados</t>
    </r>
    <r>
      <rPr>
        <sz val="11"/>
        <color rgb="FF000000"/>
        <rFont val="Times New Roman"/>
      </rPr>
      <t>: 7 sensibilizaciones Alianza Francesa. 2 sensibilizaciones género: Inst.Nal. Meteorología y Und. Minero Energética. 2 sensibilizaciones Metro L1.</t>
    </r>
  </si>
  <si>
    <r>
      <t>8M</t>
    </r>
    <r>
      <rPr>
        <sz val="11"/>
        <color rgb="FF000000"/>
        <rFont val="Times New Roman"/>
      </rPr>
      <t xml:space="preserve">: </t>
    </r>
    <r>
      <rPr>
        <u/>
        <sz val="11"/>
        <color rgb="FF000000"/>
        <rFont val="Times New Roman"/>
      </rPr>
      <t>Trabajo:</t>
    </r>
    <r>
      <rPr>
        <sz val="11"/>
        <color rgb="FF000000"/>
        <rFont val="Times New Roman"/>
      </rPr>
      <t xml:space="preserve"> Documento de sentido, insumos piezas comunicativas y bullets para eventos conmemoración. </t>
    </r>
    <r>
      <rPr>
        <u/>
        <sz val="11"/>
        <color rgb="FF000000"/>
        <rFont val="Times New Roman"/>
      </rPr>
      <t>TID-PRIV</t>
    </r>
    <r>
      <rPr>
        <sz val="11"/>
        <color rgb="FF000000"/>
        <rFont val="Times New Roman"/>
      </rPr>
      <t xml:space="preserve">: Documento blog de Pacto Global. Participación evento virtual redistribución del cuidado para autonomía económica con servidorxs públicxs Distrito. </t>
    </r>
    <r>
      <rPr>
        <u/>
        <sz val="11"/>
        <color rgb="FF000000"/>
        <rFont val="Times New Roman"/>
      </rPr>
      <t>SP-PRIV</t>
    </r>
    <r>
      <rPr>
        <sz val="11"/>
        <color rgb="FF000000"/>
        <rFont val="Times New Roman"/>
      </rPr>
      <t xml:space="preserve">: Participación conversatorio United Airlines. </t>
    </r>
    <r>
      <rPr>
        <u/>
        <sz val="11"/>
        <color rgb="FF000000"/>
        <rFont val="Times New Roman"/>
      </rPr>
      <t>PyR:</t>
    </r>
    <r>
      <rPr>
        <sz val="11"/>
        <color rgb="FF000000"/>
        <rFont val="Times New Roman"/>
      </rPr>
      <t xml:space="preserve"> Ponencia evolución derechos humanos de las mujeres en evento DASCD.
</t>
    </r>
    <r>
      <rPr>
        <b/>
        <sz val="11"/>
        <color rgb="FF000000"/>
        <rFont val="Times New Roman"/>
      </rPr>
      <t>28 Mayo</t>
    </r>
    <r>
      <rPr>
        <sz val="11"/>
        <color rgb="FF000000"/>
        <rFont val="Times New Roman"/>
      </rPr>
      <t xml:space="preserve">: </t>
    </r>
    <r>
      <rPr>
        <u/>
        <sz val="11"/>
        <color rgb="FF000000"/>
        <rFont val="Times New Roman"/>
      </rPr>
      <t>Salud:</t>
    </r>
    <r>
      <rPr>
        <sz val="11"/>
        <color rgb="FF000000"/>
        <rFont val="Times New Roman"/>
      </rPr>
      <t xml:space="preserve"> Documento de sentido e insumos piezas comunicativas. Articulación Dir. Territorialización encuentros locales e interlocales. Metodología taller para encuentros locales. Sensibilización derechos sexuales en feria servicios Santa Fe – Candelaria. Sensibilizaciones derecho salud e IVE a DASCD y S.Salud.
</t>
    </r>
    <r>
      <rPr>
        <b/>
        <sz val="11"/>
        <color rgb="FF000000"/>
        <rFont val="Times New Roman"/>
      </rPr>
      <t>21 Junio</t>
    </r>
    <r>
      <rPr>
        <sz val="11"/>
        <color rgb="FF000000"/>
        <rFont val="Times New Roman"/>
      </rPr>
      <t xml:space="preserve">: </t>
    </r>
    <r>
      <rPr>
        <u/>
        <sz val="11"/>
        <color rgb="FF000000"/>
        <rFont val="Times New Roman"/>
      </rPr>
      <t>Educación:</t>
    </r>
    <r>
      <rPr>
        <sz val="11"/>
        <color rgb="FF000000"/>
        <rFont val="Times New Roman"/>
      </rPr>
      <t xml:space="preserve"> Documento de sentido e insumos piezas comunicativas. Eventos conmemoración articulados con Dir. Enf. Dif. y S.Educación. Metodología y participación conversatorio feria universidades. Metodología y sensibilización docentes Inst. Técnico Internacional. Metodología conmemoración para colegios. Evaluación eventos conmemoración.
</t>
    </r>
    <r>
      <rPr>
        <b/>
        <sz val="11"/>
        <color rgb="FF000000"/>
        <rFont val="Times New Roman"/>
      </rPr>
      <t>22 Julio</t>
    </r>
    <r>
      <rPr>
        <sz val="11"/>
        <color rgb="FF000000"/>
        <rFont val="Times New Roman"/>
      </rPr>
      <t xml:space="preserve">: </t>
    </r>
    <r>
      <rPr>
        <u/>
        <sz val="11"/>
        <color rgb="FF000000"/>
        <rFont val="Times New Roman"/>
      </rPr>
      <t>Trabajo:</t>
    </r>
    <r>
      <rPr>
        <sz val="11"/>
        <color rgb="FF000000"/>
        <rFont val="Times New Roman"/>
      </rPr>
      <t xml:space="preserve"> Documento de sentido, piezas comunicativas, evento conmemoración articulado con Dir. Cuidado y Gestión Conocimiento.
</t>
    </r>
    <r>
      <rPr>
        <b/>
        <sz val="11"/>
        <color rgb="FF000000"/>
        <rFont val="Times New Roman"/>
      </rPr>
      <t>28 Septiembre</t>
    </r>
    <r>
      <rPr>
        <sz val="11"/>
        <color rgb="FF000000"/>
        <rFont val="Times New Roman"/>
      </rPr>
      <t xml:space="preserve">: </t>
    </r>
    <r>
      <rPr>
        <u/>
        <sz val="11"/>
        <color rgb="FF000000"/>
        <rFont val="Times New Roman"/>
      </rPr>
      <t>Salud</t>
    </r>
    <r>
      <rPr>
        <sz val="11"/>
        <color rgb="FF000000"/>
        <rFont val="Times New Roman"/>
      </rPr>
      <t xml:space="preserve">: Propuesta conmemoración. Propuesta documento de sentido. Avances coordinación interna e intersectorial eventos conmemoración.
</t>
    </r>
    <r>
      <rPr>
        <b/>
        <sz val="11"/>
        <color rgb="FF000000"/>
        <rFont val="Times New Roman"/>
      </rPr>
      <t>Semana Paz</t>
    </r>
    <r>
      <rPr>
        <sz val="11"/>
        <color rgb="FF000000"/>
        <rFont val="Times New Roman"/>
      </rPr>
      <t xml:space="preserve">: Diseño y gestión eventos conmemoración. Presentación conmemoración día nacional solidaridad con las víctimas para Concejo. </t>
    </r>
  </si>
  <si>
    <t xml:space="preserve">De enero a agosto se realizaron 30 jornadas de socialización de la PPMyEG con las candidatas al proceso eleccionario del CCM y funcionarios y funcionarias de 6 sectores y entidades de la administracion Distrital, así como 43 jornadas se socialización de la PPASP con personas que realizan ASP, personal de la MEBOG y entidades del Distrito; igualmente se desarrollaron 96 mesas de trabajo para el acompañamiento técnico a la implementación de la PPASP y 48 mesas para la implementación de la PPMyEG con sectores responsables de productos. Se desarrollaron 10 mesas de trabajo con sectores que solicitaron ajustes a productos de la PPASP y se logró la actualización del plan de acción de la PPASP con la Publicación oficial en el sitio web de la Secretaría de Planeación.  Se brindó acompañamiento a la formulación de productos en 16 políticas públicas distritales y se dio respuesta a 24 solicitudes de seguimiento de políticas públicas distritales en las que la entidad tiene responsabilidad	</t>
  </si>
  <si>
    <t>De enero a agosto de 2022 se realizaron 30 jornadas de socialización la PPMyEG: 2 jornadas con candidatas al proceso eleccionario del Consejo Consultivo de Mujeres, 4 jornadas en el marco de las sesiones de inducción y reinducción de la Secretaría Distrital de Integración Social, 1 con Departamento Administrativo del Servicio Civil, 4 con dependencias internas de la Secretaría Distrital de la Mujer, 10 en COLMYG: Ciudad Bolívar, Usaquén, Chapinero, Barrios Unidos, Suba, Rafael Uribe,  Tunjuelito, 2 en Santa Fé y Engativá; 1 con Sector Desarrollo Económico, 1 con Secretaría Distrital del Hábitat, 1 con Concejo de Bogotá, 1 con Caja de Vivienda Popular, 1 con el Consejo Consultivo de Mujeres, 1 con entidades del COLMYG de Usme, 1 con la Empresa de Renovación Urbana, 1 con Bomberos y 1 con la Mesa Local de Mujeres de Puente Aranda. Se desarrollaron 48 mesas técnicas de implementación de la PPMYEG con los siguientes sectores: 2 con Salud, Desarrollo Económico, 3 con Movilidad, educación, 2 Gestión Pública, 2 Gestión Jurídica, 2 con Gobierno, 2 Hacienda, 2 Planeación, Ambiente, 3 con Hábitat, Seguridad, 3 Integración Social, 2 Cultura, 4 con el sector Mujeres, 1 Alta Consejería para las Víctimas, la Paz y la Reconciliación, 2 Secretaría Distrital de Gobierno, 1 con IDIPRON, 4 con IPES, 2 con Secretaría Distrital de Desarrollo Económico, 2 con el Instituto Distrital de Turismo, 2 con Secretaría Jurídica Distrital, 1 con DASC, 1 con IDRD y 1 con la Orquesta Filarmónica de Bogotá . Se elaboró 1 concepto técnico para incorporación de los enfoques de derechos de las mujeres, de género y diferencial en los productos 5.1.1 y 5.1.2 de la PPMyEG, responsabilidad del Instituto Distrital de Turismo</t>
  </si>
  <si>
    <t xml:space="preserve">De enero a agosto se emitieron 12 conceptos técnicos y/o recomendaciones en el ciclo de formulación de políticas públicas distritales y 2 conceptos de aprobación de políticas públicas por Decreto: Discapacidad, Servicios Públicos ; se realizaron  24 reportes de seguimiento de políticas públicas distritales de: 2 de Adultez, 2 de Familias, 2 Fenómeno de Habitabilidad en Calle, 2 de Transparencia Integridad y no Tolerancia con la Corrupción, 3 de Servicio a la Ciudadanía, 2 de Juventud, 2 Política Pública LGBTI, 3 de Economía Cultural, 2 de Ruralidad 1 Lucha contra la trata de personas, 1 Seguridad Alimentaria,  y 1 de Derechos Humanos; y se elaboraron 4  informes: Informe de Balance Social de la Política Pública de Familias, Informe anual del Sistema de Monitoreo de las Condiciones de Vida de la Infancia y la Adolescencia de Bogotá D.C., Informe de gestión de  Política Pública para las Familias y el Informe Cualitativo de la Política Pública de Fenómeno de Habitabilidad en Calle. Se brindó acompañamiento a la formulación de productos para 16 Política Públicas: Acción comunal, Discapacidad, Lectura, escritura y oralidad; Deporte, recreación, actividad física y escenarios, el Programa de Agricultura Urbana y Periurbana, Movilidad motorizada, Niños, Niñas y Adolescentes, Servicios Públicos, Paz, Cambio Climático, Bogotá Territorio TIC Peatón, Gestión Integral del Hábitat, Lucha Contra la Trata de Personas, Producción y consumo sostenible, Ruralidad y Educación. Se consolidó concepto de inclusión de enfoque de género en 1 activad con mujeres rurales para la Política Pública de Servicios Públicos. Se realizó la solicitud ajustes la Política Pública de Transparencia y no Tolerancia contra la Corrupción y se diligenció el formato de información para diagnóstico de las Políticas Públicas Étnicas	</t>
  </si>
  <si>
    <t>Se solicitó reporte de seguimiento de Plan de Acción primer y segundo trimestre de la PPMyEG y se realizó retroalimentación de la información recibida.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julio.
Se retroalimentó el reporte de plan de acción IV Trimestre 2021 de la PPMyEG, se consolidaron las matrices de plan de acción y se realizó informe de la política. 
De enero a agosto de 2022 se realizaron 30 jornadas de socialización la PPMyEG: 2 jornadas con candidatas al proceso eleccionario del Consejo Consultivo de Mujeres, 4 jornadas en el marco de las sesiones de inducción y reinducción de la Secretaría Distrital de Integración Social, 1 con Departamento Administrativo del Servicio Civil, 4 con dependencias internas de la Secretaría Distrital de la Mujer, 10 en COLMYG: Ciudad Bolívar, Usaquén, Chapinero, Barrios Unidos, Suba, Rafael Uribe,  Tunjuelito, 2 en Santa Fé y Engativá; 1 con Sector Desarrollo Económico, 1 con Secretaría Distrital del Hábitat, 1 con Concejo de Bogotá, 1 con Caja de Vivienda Popular, 1 con el Consejo Consultivo de Mujeres, 1 con entidades del COLMYG de Usme, 1 con la Empresa de Renovación Urbana, 1 con Bomberos y 1 con la Mesa Local de Mujeres de Puente Aranda. Se desarrollaron 48 mesas técnicas de implementación de la PPMYEG con los siguientes sectores: 2 con Salud, Desarrollo Económico, 3 con Movilidad, educación, 2 Gestión Pública, 2 Gestión Jurídica, 2 con Gobierno, 2 Hacienda, 2 Planeación, Ambiente, 3 con Hábitat, Seguridad, 3 Integración Social, 2 Cultura, 4 con el sector Mujeres, 1 Alta Consejería para las Víctimas, la Paz y la Reconciliación, 2 Secretaría Distrital de Gobierno, 1 con IDIPRON, 4 con IPES, 2 con Secretaría Distrital de Desarrollo Económico, 2 con el Instituto Distrital de Turismo, 2 con Secretaría Jurídica Distrital, 1 con DASC, 1 con IDRD y 1 con la Orquesta Filarmónica de Bogotá . Se elaboró 1 concepto técnico para incorporación de los enfoques de derechos de las mujeres, de género y diferencial en los productos 5.1.1 y 5.1.2 de la PPMyEG, responsabilidad del Instituto Distrital de Turismo.</t>
  </si>
  <si>
    <t xml:space="preserve">Por agenda de la señora alcaldesa no se llevo a cabo la primera sesión de  la secretaría técnica de la CIM en el mes de abril como se tenia programada, se llevará a cabo en el mes de mayo. Se realizó la primera sesión de la Comisión Intersectorial de Mujeres- CIM, con el siguiente orden del día i) saludo, ii)Verificación del Quórum, iii) Lanzamiento del Sello de Igualdad de Género Distrital SIGD, iv) Firma memorando de entendimiento ONUMUJERES y Alcaldía Mayor de Bogotá, evento presidido por la señora Alcaldesa Mayor de Bogotá.27/05/2022. Informe de gestión trimestral de la CIM primer trimestre aprobado. Acta de la primera sesión CIM aprobada.  Se realizó la segunda sesión de la Comisión Intersectorial de Mujeres el día 24/08/2022 de manera asincrónica con la octava sesión de la Unidad Técnica de Apoyo – UTA de manera virtual, en la que se trabajaron los siguientes temas:  i) Socialización avances Política Pública de Mujeres y Equidad de Género. ii) Socialización avances Política Pública de Actividades Sexuales Pagadas. iii) Socialización línea base de Política Pública de Mujeres y Equidad de Género.iv) Balance de marcación Trazador Presupuestal de Igualdad de Género. Se aprobó el segundo Informe de gestión trimestral de la CIM. </t>
  </si>
  <si>
    <t xml:space="preserve">Se realizó revisión y retroalimentación de los reportes oficiales recibidos del primer y segundo trimestre 2022 y consolidación del plan de acción semestral. Se elaboró una ficha ciudadana asociadas a la PPASP.
Se realizó retroalimentación al reporte de plan de acción de la PPASP del IV trimestre de los sectores responsables y corresponsables de su implementación, se realizó consolidación de matriz con semaforización de avance de productos e informe de cierre 2021. 
Se remitieron 3 oficios de aclaración de reporte vigencia 2021 y se realizó actualización de la matriz de consolidación conforme a la información recibida y el informe de política.
Se actualizó informe y matriz de consolidación de la vigencia 2020, conforme a ajuste de productos que se registraban como indeterminados.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</si>
</sst>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s>
  <fonts count="5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b/>
      <sz val="18"/>
      <color theme="0" tint="-0.34998626667073579"/>
      <name val="Calibri"/>
      <family val="2"/>
      <scheme val="minor"/>
    </font>
    <font>
      <b/>
      <sz val="11"/>
      <color theme="0" tint="-0.34998626667073579"/>
      <name val="Times New Roman"/>
      <family val="1"/>
    </font>
    <font>
      <u/>
      <sz val="11"/>
      <name val="Times New Roman"/>
      <family val="1"/>
    </font>
    <font>
      <sz val="11"/>
      <color theme="1"/>
      <name val="Times New Roman"/>
      <family val="1"/>
      <charset val="1"/>
    </font>
    <font>
      <sz val="12"/>
      <color theme="1"/>
      <name val="Times New Roman"/>
      <family val="1"/>
      <charset val="1"/>
    </font>
    <font>
      <sz val="12"/>
      <color rgb="FF000000"/>
      <name val="Times New Roman"/>
    </font>
    <font>
      <sz val="11"/>
      <color rgb="FF000000"/>
      <name val="Times New Roman"/>
    </font>
    <font>
      <sz val="11"/>
      <color rgb="FF000000"/>
      <name val="Calibri"/>
      <family val="2"/>
      <charset val="1"/>
    </font>
    <font>
      <b/>
      <sz val="11"/>
      <color rgb="FF000000"/>
      <name val="Times New Roman"/>
    </font>
    <font>
      <u/>
      <sz val="11"/>
      <color rgb="FF000000"/>
      <name val="Times New Roman"/>
    </font>
    <font>
      <sz val="11"/>
      <color theme="1"/>
      <name val="Times New Roman"/>
    </font>
    <font>
      <u/>
      <sz val="11"/>
      <color rgb="FF000000"/>
      <name val="Times New Roman"/>
      <family val="1"/>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
      <patternFill patternType="solid">
        <fgColor rgb="FFFFFFFF"/>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705">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6" fontId="8" fillId="0" borderId="10" xfId="11" applyFont="1" applyFill="1" applyBorder="1" applyAlignment="1" applyProtection="1">
      <alignment horizontal="center" vertical="center" wrapText="1"/>
    </xf>
    <xf numFmtId="165"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5"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8"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6"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1" xfId="28" applyNumberFormat="1" applyFont="1" applyBorder="1" applyAlignment="1">
      <alignment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0" xfId="0" applyFont="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8" fillId="9" borderId="19" xfId="28" applyNumberFormat="1" applyFont="1" applyFill="1" applyBorder="1" applyAlignment="1" applyProtection="1">
      <alignment vertical="center" wrapText="1"/>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0" fontId="35" fillId="9" borderId="19" xfId="30" applyNumberFormat="1" applyFont="1" applyFill="1" applyBorder="1" applyAlignment="1" applyProtection="1">
      <alignment horizontal="center" vertical="center" wrapText="1"/>
    </xf>
    <xf numFmtId="9"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9" fontId="32" fillId="0" borderId="1" xfId="0" applyNumberFormat="1" applyFont="1" applyBorder="1" applyAlignment="1">
      <alignment vertical="center"/>
    </xf>
    <xf numFmtId="9" fontId="32" fillId="0" borderId="1" xfId="28" applyFont="1" applyBorder="1" applyAlignment="1">
      <alignment horizontal="left" vertical="top" wrapText="1"/>
    </xf>
    <xf numFmtId="0" fontId="7" fillId="9" borderId="19" xfId="28" applyNumberFormat="1" applyFont="1" applyFill="1" applyBorder="1" applyAlignment="1" applyProtection="1">
      <alignment horizontal="center" vertical="center" wrapText="1"/>
    </xf>
    <xf numFmtId="173" fontId="0" fillId="0" borderId="1" xfId="0" applyNumberFormat="1" applyBorder="1" applyAlignment="1">
      <alignment vertical="center"/>
    </xf>
    <xf numFmtId="0" fontId="38" fillId="0" borderId="5" xfId="0" applyFont="1" applyBorder="1" applyAlignment="1">
      <alignment vertical="center"/>
    </xf>
    <xf numFmtId="0" fontId="35" fillId="0" borderId="5" xfId="0" applyFont="1" applyBorder="1" applyAlignment="1">
      <alignment vertical="center" wrapText="1"/>
    </xf>
    <xf numFmtId="9" fontId="35" fillId="0" borderId="5" xfId="0" applyNumberFormat="1" applyFont="1" applyBorder="1" applyAlignment="1">
      <alignment vertical="center" wrapText="1"/>
    </xf>
    <xf numFmtId="9" fontId="35" fillId="9" borderId="19" xfId="30" applyFont="1" applyFill="1" applyBorder="1" applyAlignment="1">
      <alignment horizontal="center" vertical="center" wrapText="1"/>
    </xf>
    <xf numFmtId="9" fontId="7" fillId="0" borderId="2" xfId="29" applyFont="1" applyFill="1" applyBorder="1" applyAlignment="1" applyProtection="1">
      <alignment horizontal="center" vertical="center" wrapText="1"/>
      <protection locked="0"/>
    </xf>
    <xf numFmtId="9" fontId="8" fillId="0" borderId="85" xfId="22" applyNumberFormat="1" applyFont="1" applyBorder="1" applyAlignment="1">
      <alignment horizontal="center" vertical="center" wrapText="1"/>
    </xf>
    <xf numFmtId="9" fontId="8" fillId="0" borderId="56" xfId="22" applyNumberFormat="1" applyFont="1" applyBorder="1" applyAlignment="1">
      <alignment horizontal="center" vertical="center" wrapText="1"/>
    </xf>
    <xf numFmtId="0" fontId="8" fillId="9" borderId="21" xfId="28" applyNumberFormat="1" applyFont="1" applyFill="1" applyBorder="1" applyAlignment="1" applyProtection="1">
      <alignment horizontal="center" vertical="center" wrapText="1"/>
    </xf>
    <xf numFmtId="9" fontId="7" fillId="0" borderId="5" xfId="0" applyNumberFormat="1" applyFont="1" applyBorder="1" applyAlignment="1">
      <alignment vertical="center" wrapText="1"/>
    </xf>
    <xf numFmtId="0" fontId="35" fillId="0" borderId="1" xfId="0" applyFont="1" applyBorder="1" applyAlignment="1">
      <alignment wrapText="1"/>
    </xf>
    <xf numFmtId="9" fontId="8" fillId="9" borderId="19" xfId="28" applyFont="1" applyFill="1" applyBorder="1" applyAlignment="1" applyProtection="1">
      <alignment vertical="center" wrapText="1"/>
    </xf>
    <xf numFmtId="2" fontId="8" fillId="0" borderId="0" xfId="22" applyNumberFormat="1" applyFont="1" applyAlignment="1">
      <alignment vertical="center" wrapText="1"/>
    </xf>
    <xf numFmtId="173" fontId="0" fillId="0" borderId="0" xfId="0" applyNumberFormat="1" applyAlignment="1">
      <alignment vertical="center"/>
    </xf>
    <xf numFmtId="9" fontId="7" fillId="19" borderId="10" xfId="28" applyFont="1" applyFill="1" applyBorder="1" applyAlignment="1" applyProtection="1">
      <alignment horizontal="center" vertical="center" wrapText="1"/>
      <protection locked="0"/>
    </xf>
    <xf numFmtId="9" fontId="7" fillId="19" borderId="4" xfId="28" applyFont="1" applyFill="1" applyBorder="1" applyAlignment="1" applyProtection="1">
      <alignment horizontal="center" vertical="center" wrapText="1"/>
      <protection locked="0"/>
    </xf>
    <xf numFmtId="9" fontId="7" fillId="19" borderId="56" xfId="28" applyFont="1" applyFill="1" applyBorder="1" applyAlignment="1" applyProtection="1">
      <alignment horizontal="center" vertical="center" wrapText="1"/>
      <protection locked="0"/>
    </xf>
    <xf numFmtId="9" fontId="7" fillId="19" borderId="20" xfId="28" applyFont="1" applyFill="1" applyBorder="1" applyAlignment="1" applyProtection="1">
      <alignment horizontal="center" vertical="center" wrapText="1"/>
      <protection locked="0"/>
    </xf>
    <xf numFmtId="9" fontId="7" fillId="9" borderId="10" xfId="28" applyFont="1" applyFill="1" applyBorder="1" applyAlignment="1" applyProtection="1">
      <alignment horizontal="center" vertical="center" wrapText="1"/>
      <protection locked="0"/>
    </xf>
    <xf numFmtId="9" fontId="7" fillId="9" borderId="4" xfId="28" applyFont="1" applyFill="1" applyBorder="1" applyAlignment="1" applyProtection="1">
      <alignment horizontal="center" vertical="center" wrapText="1"/>
      <protection locked="0"/>
    </xf>
    <xf numFmtId="9" fontId="8" fillId="0" borderId="33" xfId="22" applyNumberFormat="1" applyFont="1" applyBorder="1" applyAlignment="1">
      <alignment horizontal="center" vertical="center" wrapText="1"/>
    </xf>
    <xf numFmtId="9" fontId="7" fillId="9" borderId="33" xfId="28" applyFont="1" applyFill="1" applyBorder="1" applyAlignment="1" applyProtection="1">
      <alignment horizontal="center" vertical="center" wrapText="1"/>
      <protection locked="0"/>
    </xf>
    <xf numFmtId="0" fontId="8" fillId="9" borderId="10" xfId="22" applyFont="1" applyFill="1" applyBorder="1" applyAlignment="1">
      <alignment horizontal="center" vertical="center" wrapText="1"/>
    </xf>
    <xf numFmtId="0" fontId="8" fillId="9" borderId="4" xfId="22" applyFont="1" applyFill="1" applyBorder="1" applyAlignment="1">
      <alignment horizontal="center" vertical="center" wrapText="1"/>
    </xf>
    <xf numFmtId="9" fontId="8" fillId="0" borderId="85" xfId="22" applyNumberFormat="1" applyFont="1" applyBorder="1" applyAlignment="1">
      <alignment horizontal="center" vertical="center" wrapText="1"/>
    </xf>
    <xf numFmtId="0" fontId="8" fillId="9" borderId="33" xfId="22" applyFont="1" applyFill="1" applyBorder="1" applyAlignment="1">
      <alignment horizontal="center" vertical="center" wrapText="1"/>
    </xf>
    <xf numFmtId="2" fontId="7" fillId="0" borderId="30" xfId="22" applyNumberFormat="1" applyFont="1" applyBorder="1" applyAlignment="1">
      <alignment horizontal="left" vertical="center" wrapText="1"/>
    </xf>
    <xf numFmtId="2" fontId="7" fillId="0" borderId="8" xfId="22" applyNumberFormat="1" applyFont="1" applyBorder="1" applyAlignment="1">
      <alignment horizontal="left" vertical="center" wrapText="1"/>
    </xf>
    <xf numFmtId="2" fontId="7" fillId="0" borderId="33"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2" fontId="7" fillId="0" borderId="18" xfId="22" applyNumberFormat="1" applyFont="1" applyBorder="1" applyAlignment="1">
      <alignment horizontal="center" vertical="center" wrapText="1"/>
    </xf>
    <xf numFmtId="2" fontId="7" fillId="0" borderId="65" xfId="22" applyNumberFormat="1" applyFont="1" applyBorder="1" applyAlignment="1">
      <alignment horizontal="center" vertical="center" wrapText="1"/>
    </xf>
    <xf numFmtId="0" fontId="8" fillId="19" borderId="10" xfId="22" applyFont="1" applyFill="1" applyBorder="1" applyAlignment="1">
      <alignment horizontal="center" vertical="center" wrapText="1"/>
    </xf>
    <xf numFmtId="0" fontId="8" fillId="19" borderId="4" xfId="22" applyFont="1" applyFill="1" applyBorder="1" applyAlignment="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9" fontId="7" fillId="0" borderId="34" xfId="22" applyNumberFormat="1" applyFont="1" applyBorder="1" applyAlignment="1">
      <alignment horizontal="left" vertical="top" wrapText="1"/>
    </xf>
    <xf numFmtId="9" fontId="33" fillId="0" borderId="0" xfId="22" applyNumberFormat="1" applyFont="1" applyAlignment="1">
      <alignment horizontal="left" vertical="top" wrapText="1"/>
    </xf>
    <xf numFmtId="9" fontId="33" fillId="0" borderId="14" xfId="22" applyNumberFormat="1" applyFont="1" applyBorder="1" applyAlignment="1">
      <alignment horizontal="left" vertical="top" wrapText="1"/>
    </xf>
    <xf numFmtId="9" fontId="33" fillId="0" borderId="60" xfId="22" applyNumberFormat="1" applyFont="1" applyBorder="1" applyAlignment="1">
      <alignment horizontal="left" vertical="top" wrapText="1"/>
    </xf>
    <xf numFmtId="9" fontId="33" fillId="0" borderId="15" xfId="22" applyNumberFormat="1" applyFont="1" applyBorder="1" applyAlignment="1">
      <alignment horizontal="left" vertical="top" wrapText="1"/>
    </xf>
    <xf numFmtId="9" fontId="33" fillId="0" borderId="16" xfId="22" applyNumberFormat="1" applyFont="1" applyBorder="1" applyAlignment="1">
      <alignment horizontal="left" vertical="top" wrapText="1"/>
    </xf>
    <xf numFmtId="9" fontId="7" fillId="0" borderId="56" xfId="22" applyNumberFormat="1" applyFont="1" applyBorder="1" applyAlignment="1">
      <alignment vertical="top" wrapText="1"/>
    </xf>
    <xf numFmtId="9" fontId="7" fillId="0" borderId="27" xfId="22" applyNumberFormat="1" applyFont="1" applyBorder="1" applyAlignment="1">
      <alignment vertical="top" wrapText="1"/>
    </xf>
    <xf numFmtId="9" fontId="7" fillId="0" borderId="62" xfId="22" applyNumberFormat="1" applyFont="1" applyBorder="1" applyAlignment="1">
      <alignment vertical="top" wrapText="1"/>
    </xf>
    <xf numFmtId="9" fontId="7" fillId="0" borderId="20" xfId="22" applyNumberFormat="1" applyFont="1" applyBorder="1" applyAlignment="1">
      <alignment vertical="top" wrapText="1"/>
    </xf>
    <xf numFmtId="9" fontId="7" fillId="0" borderId="3" xfId="22" applyNumberFormat="1" applyFont="1" applyBorder="1" applyAlignment="1">
      <alignment vertical="top" wrapText="1"/>
    </xf>
    <xf numFmtId="9" fontId="7" fillId="0" borderId="7" xfId="22" applyNumberFormat="1" applyFont="1" applyBorder="1" applyAlignment="1">
      <alignment vertical="top" wrapText="1"/>
    </xf>
    <xf numFmtId="0" fontId="49" fillId="0" borderId="27" xfId="0" applyFont="1" applyBorder="1" applyAlignment="1">
      <alignment horizontal="left" vertical="top" wrapText="1"/>
    </xf>
    <xf numFmtId="0" fontId="42" fillId="0" borderId="27" xfId="0" applyFont="1" applyBorder="1" applyAlignment="1">
      <alignment horizontal="left" vertical="top" wrapText="1"/>
    </xf>
    <xf numFmtId="0" fontId="42" fillId="0" borderId="62" xfId="0" applyFont="1" applyBorder="1" applyAlignment="1">
      <alignment horizontal="left" vertical="top" wrapText="1"/>
    </xf>
    <xf numFmtId="0" fontId="42" fillId="0" borderId="0" xfId="0" applyFont="1" applyAlignment="1">
      <alignment horizontal="left" vertical="top" wrapText="1"/>
    </xf>
    <xf numFmtId="0" fontId="42" fillId="0" borderId="14" xfId="0" applyFont="1" applyBorder="1" applyAlignment="1">
      <alignment horizontal="left" vertical="top" wrapText="1"/>
    </xf>
    <xf numFmtId="0" fontId="42" fillId="0" borderId="3" xfId="0" applyFont="1" applyBorder="1" applyAlignment="1">
      <alignment horizontal="left" vertical="top" wrapText="1"/>
    </xf>
    <xf numFmtId="0" fontId="42" fillId="0" borderId="7" xfId="0" applyFont="1" applyBorder="1" applyAlignment="1">
      <alignment horizontal="left" vertical="top" wrapText="1"/>
    </xf>
    <xf numFmtId="2" fontId="7" fillId="0" borderId="65" xfId="22" applyNumberFormat="1" applyFont="1" applyBorder="1" applyAlignment="1">
      <alignment horizontal="left" vertical="center" wrapText="1"/>
    </xf>
    <xf numFmtId="2" fontId="7" fillId="0" borderId="85" xfId="22" applyNumberFormat="1" applyFont="1" applyBorder="1" applyAlignment="1">
      <alignment horizontal="left" vertical="center" wrapText="1"/>
    </xf>
    <xf numFmtId="2" fontId="7" fillId="19" borderId="28" xfId="22" applyNumberFormat="1" applyFont="1" applyFill="1" applyBorder="1" applyAlignment="1">
      <alignment horizontal="center" vertical="center" wrapText="1"/>
    </xf>
    <xf numFmtId="2" fontId="7" fillId="19" borderId="35" xfId="22" applyNumberFormat="1" applyFont="1" applyFill="1" applyBorder="1" applyAlignment="1">
      <alignment horizontal="center" vertical="center" wrapText="1"/>
    </xf>
    <xf numFmtId="2" fontId="7" fillId="19" borderId="36" xfId="22" applyNumberFormat="1" applyFont="1" applyFill="1" applyBorder="1" applyAlignment="1">
      <alignment horizontal="center" vertical="center" wrapText="1"/>
    </xf>
    <xf numFmtId="0" fontId="44" fillId="26" borderId="86" xfId="0" applyFont="1" applyFill="1" applyBorder="1" applyAlignment="1">
      <alignment horizontal="left" vertical="top" wrapText="1"/>
    </xf>
    <xf numFmtId="0" fontId="43" fillId="26" borderId="87" xfId="0" applyFont="1" applyFill="1" applyBorder="1" applyAlignment="1">
      <alignment horizontal="left" vertical="top" wrapText="1"/>
    </xf>
    <xf numFmtId="0" fontId="43" fillId="26" borderId="88" xfId="0" applyFont="1" applyFill="1" applyBorder="1" applyAlignment="1">
      <alignment horizontal="left" vertical="top" wrapText="1"/>
    </xf>
    <xf numFmtId="0" fontId="43" fillId="26" borderId="89" xfId="0" applyFont="1" applyFill="1" applyBorder="1" applyAlignment="1">
      <alignment horizontal="left" vertical="top" wrapText="1"/>
    </xf>
    <xf numFmtId="0" fontId="43" fillId="26" borderId="0" xfId="0" applyFont="1" applyFill="1" applyAlignment="1">
      <alignment horizontal="left" vertical="top" wrapText="1"/>
    </xf>
    <xf numFmtId="0" fontId="43" fillId="26" borderId="90" xfId="0" applyFont="1" applyFill="1" applyBorder="1" applyAlignment="1">
      <alignment horizontal="left" vertical="top" wrapText="1"/>
    </xf>
    <xf numFmtId="0" fontId="43" fillId="26" borderId="91" xfId="0" applyFont="1" applyFill="1" applyBorder="1" applyAlignment="1">
      <alignment horizontal="left" vertical="top" wrapText="1"/>
    </xf>
    <xf numFmtId="0" fontId="43" fillId="26" borderId="92" xfId="0" applyFont="1" applyFill="1" applyBorder="1" applyAlignment="1">
      <alignment horizontal="left" vertical="top" wrapText="1"/>
    </xf>
    <xf numFmtId="0" fontId="43" fillId="26" borderId="93" xfId="0" applyFont="1" applyFill="1" applyBorder="1" applyAlignment="1">
      <alignment horizontal="left" vertical="top" wrapText="1"/>
    </xf>
    <xf numFmtId="9" fontId="7" fillId="0" borderId="10" xfId="29" applyFont="1" applyFill="1" applyBorder="1" applyAlignment="1" applyProtection="1">
      <alignment horizontal="center" vertical="center" wrapText="1"/>
      <protection locked="0"/>
    </xf>
    <xf numFmtId="9" fontId="7" fillId="0" borderId="4" xfId="29" applyFont="1" applyFill="1" applyBorder="1" applyAlignment="1" applyProtection="1">
      <alignment horizontal="center" vertical="center" wrapText="1"/>
      <protection locked="0"/>
    </xf>
    <xf numFmtId="0" fontId="8" fillId="20" borderId="42"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22"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65"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9" xfId="22" applyFont="1" applyBorder="1" applyAlignment="1">
      <alignment horizontal="center" vertical="center" wrapText="1"/>
    </xf>
    <xf numFmtId="0" fontId="46" fillId="26" borderId="0" xfId="0" applyFont="1" applyFill="1" applyAlignment="1">
      <alignment horizontal="left" vertical="top" wrapText="1"/>
    </xf>
    <xf numFmtId="0" fontId="46" fillId="26" borderId="90" xfId="0" applyFont="1" applyFill="1" applyBorder="1" applyAlignment="1">
      <alignment horizontal="left" vertical="top" wrapText="1"/>
    </xf>
    <xf numFmtId="0" fontId="46" fillId="26" borderId="92" xfId="0" applyFont="1" applyFill="1" applyBorder="1" applyAlignment="1">
      <alignment horizontal="left" vertical="top" wrapText="1"/>
    </xf>
    <xf numFmtId="0" fontId="46" fillId="26" borderId="93" xfId="0" applyFont="1" applyFill="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0" xfId="30" applyFont="1" applyBorder="1" applyAlignment="1">
      <alignment horizontal="left" vertical="top" wrapText="1"/>
    </xf>
    <xf numFmtId="9" fontId="35" fillId="0" borderId="35"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34" xfId="30" applyFont="1" applyBorder="1" applyAlignment="1">
      <alignment horizontal="center" vertical="center" wrapText="1"/>
    </xf>
    <xf numFmtId="9" fontId="35" fillId="0" borderId="0" xfId="30" applyFont="1" applyBorder="1" applyAlignment="1">
      <alignment horizontal="center" vertical="center" wrapText="1"/>
    </xf>
    <xf numFmtId="9" fontId="35" fillId="0" borderId="14"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center" vertical="center" wrapText="1"/>
    </xf>
    <xf numFmtId="168" fontId="8" fillId="0" borderId="56" xfId="10" applyFont="1" applyFill="1" applyBorder="1" applyAlignment="1" applyProtection="1">
      <alignment horizontal="center" vertical="center" wrapText="1"/>
    </xf>
    <xf numFmtId="168" fontId="8" fillId="0" borderId="20" xfId="10" applyFont="1" applyFill="1" applyBorder="1" applyAlignment="1" applyProtection="1">
      <alignment horizontal="center" vertical="center" wrapText="1"/>
    </xf>
    <xf numFmtId="0" fontId="8" fillId="20" borderId="1" xfId="22" applyFont="1" applyFill="1" applyBorder="1" applyAlignment="1">
      <alignment horizontal="center" vertical="center" wrapText="1"/>
    </xf>
    <xf numFmtId="0" fontId="7"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0" fontId="8" fillId="20" borderId="34"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35"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40" xfId="22" applyFont="1" applyFill="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20" borderId="39" xfId="22" applyFont="1" applyFill="1" applyBorder="1" applyAlignment="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5"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47"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43" xfId="22" applyFont="1" applyFill="1" applyBorder="1" applyAlignment="1">
      <alignment horizontal="center" vertical="center"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9" fontId="7" fillId="0" borderId="56" xfId="29" applyFont="1" applyFill="1" applyBorder="1" applyAlignment="1" applyProtection="1">
      <alignment horizontal="center" vertical="center" wrapText="1"/>
      <protection locked="0"/>
    </xf>
    <xf numFmtId="9" fontId="7" fillId="0" borderId="20" xfId="29" applyFont="1" applyFill="1" applyBorder="1" applyAlignment="1" applyProtection="1">
      <alignment horizontal="center" vertical="center" wrapText="1"/>
      <protection locked="0"/>
    </xf>
    <xf numFmtId="9" fontId="8" fillId="0" borderId="94" xfId="22" applyNumberFormat="1" applyFont="1" applyBorder="1" applyAlignment="1">
      <alignment horizontal="center" vertical="center" wrapText="1"/>
    </xf>
    <xf numFmtId="9" fontId="7" fillId="9" borderId="34" xfId="28" applyFont="1" applyFill="1" applyBorder="1" applyAlignment="1" applyProtection="1">
      <alignment horizontal="center" vertical="center" wrapText="1"/>
      <protection locked="0"/>
    </xf>
    <xf numFmtId="9" fontId="7" fillId="9" borderId="20" xfId="28" applyFont="1" applyFill="1" applyBorder="1" applyAlignment="1" applyProtection="1">
      <alignment horizontal="center" vertical="center" wrapText="1"/>
      <protection locked="0"/>
    </xf>
    <xf numFmtId="0" fontId="8" fillId="20" borderId="13" xfId="22" applyFont="1" applyFill="1" applyBorder="1" applyAlignment="1">
      <alignment horizontal="center" vertical="center" wrapText="1"/>
    </xf>
    <xf numFmtId="0" fontId="8" fillId="20" borderId="14" xfId="22" applyFont="1" applyFill="1" applyBorder="1" applyAlignment="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9" fontId="35" fillId="0" borderId="56" xfId="22" applyNumberFormat="1" applyFont="1" applyBorder="1" applyAlignment="1">
      <alignment horizontal="left" vertical="center" wrapText="1"/>
    </xf>
    <xf numFmtId="9" fontId="35" fillId="0" borderId="27" xfId="22" applyNumberFormat="1" applyFont="1" applyBorder="1" applyAlignment="1">
      <alignment horizontal="left" vertical="center" wrapText="1"/>
    </xf>
    <xf numFmtId="9" fontId="35" fillId="0" borderId="62" xfId="22" applyNumberFormat="1" applyFont="1" applyBorder="1" applyAlignment="1">
      <alignment horizontal="left" vertical="center" wrapText="1"/>
    </xf>
    <xf numFmtId="9" fontId="35" fillId="0" borderId="20" xfId="22" applyNumberFormat="1" applyFont="1" applyBorder="1" applyAlignment="1">
      <alignment horizontal="left" vertical="center" wrapText="1"/>
    </xf>
    <xf numFmtId="9" fontId="35" fillId="0" borderId="3" xfId="22" applyNumberFormat="1" applyFont="1" applyBorder="1" applyAlignment="1">
      <alignment horizontal="left" vertical="center" wrapText="1"/>
    </xf>
    <xf numFmtId="9" fontId="35" fillId="0" borderId="7" xfId="22" applyNumberFormat="1" applyFont="1" applyBorder="1" applyAlignment="1">
      <alignment horizontal="left" vertical="center" wrapText="1"/>
    </xf>
    <xf numFmtId="9" fontId="35" fillId="0" borderId="56" xfId="30" applyFont="1" applyFill="1" applyBorder="1" applyAlignment="1" applyProtection="1">
      <alignment horizontal="left" vertical="center" wrapText="1"/>
    </xf>
    <xf numFmtId="9" fontId="35" fillId="0" borderId="27" xfId="30" applyFont="1" applyFill="1" applyBorder="1" applyAlignment="1" applyProtection="1">
      <alignment horizontal="left" vertical="center" wrapText="1"/>
    </xf>
    <xf numFmtId="9" fontId="35" fillId="0" borderId="28" xfId="30" applyFont="1" applyFill="1" applyBorder="1" applyAlignment="1" applyProtection="1">
      <alignment horizontal="left" vertical="center" wrapText="1"/>
    </xf>
    <xf numFmtId="9" fontId="35" fillId="0" borderId="60" xfId="30" applyFont="1" applyFill="1" applyBorder="1" applyAlignment="1" applyProtection="1">
      <alignment horizontal="left" vertical="center" wrapText="1"/>
    </xf>
    <xf numFmtId="9" fontId="35" fillId="0" borderId="15" xfId="30" applyFont="1" applyFill="1" applyBorder="1" applyAlignment="1" applyProtection="1">
      <alignment horizontal="left" vertical="center" wrapText="1"/>
    </xf>
    <xf numFmtId="9" fontId="35" fillId="0" borderId="61" xfId="30" applyFont="1" applyFill="1" applyBorder="1" applyAlignment="1" applyProtection="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9" fontId="35" fillId="0" borderId="34" xfId="22" applyNumberFormat="1" applyFont="1" applyBorder="1" applyAlignment="1">
      <alignment horizontal="left" vertical="center" wrapText="1"/>
    </xf>
    <xf numFmtId="9" fontId="35" fillId="0" borderId="0" xfId="22" applyNumberFormat="1" applyFont="1" applyAlignment="1">
      <alignment horizontal="left" vertical="center" wrapText="1"/>
    </xf>
    <xf numFmtId="9" fontId="35" fillId="0" borderId="14" xfId="22" applyNumberFormat="1" applyFont="1" applyBorder="1" applyAlignment="1">
      <alignment horizontal="left" vertical="center" wrapText="1"/>
    </xf>
    <xf numFmtId="2" fontId="7" fillId="0" borderId="18" xfId="22" applyNumberFormat="1" applyFont="1" applyBorder="1" applyAlignment="1">
      <alignment horizontal="left" vertical="center" wrapText="1"/>
    </xf>
    <xf numFmtId="9" fontId="35" fillId="0" borderId="28" xfId="22" applyNumberFormat="1" applyFont="1" applyBorder="1" applyAlignment="1">
      <alignment horizontal="left" vertical="center" wrapText="1"/>
    </xf>
    <xf numFmtId="9" fontId="35" fillId="0" borderId="36" xfId="22" applyNumberFormat="1" applyFont="1" applyBorder="1" applyAlignment="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30" xfId="22" applyNumberFormat="1" applyFont="1" applyBorder="1" applyAlignment="1">
      <alignment vertical="center" wrapText="1"/>
    </xf>
    <xf numFmtId="2" fontId="7" fillId="0" borderId="8" xfId="22" applyNumberFormat="1"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0" fontId="50" fillId="0" borderId="56" xfId="0" applyFont="1" applyBorder="1" applyAlignment="1">
      <alignment vertical="center" wrapText="1"/>
    </xf>
    <xf numFmtId="0" fontId="41" fillId="0" borderId="27" xfId="0" applyFont="1" applyBorder="1" applyAlignment="1">
      <alignment vertical="center" wrapText="1"/>
    </xf>
    <xf numFmtId="0" fontId="41" fillId="0" borderId="82" xfId="0" applyFont="1" applyBorder="1" applyAlignment="1">
      <alignment vertical="center" wrapText="1"/>
    </xf>
    <xf numFmtId="0" fontId="41" fillId="0" borderId="34" xfId="0" applyFont="1" applyBorder="1" applyAlignment="1">
      <alignment vertical="center" wrapText="1"/>
    </xf>
    <xf numFmtId="0" fontId="41" fillId="0" borderId="0" xfId="0" applyFont="1" applyAlignment="1">
      <alignment vertical="center" wrapText="1"/>
    </xf>
    <xf numFmtId="0" fontId="41" fillId="0" borderId="83" xfId="0" applyFont="1" applyBorder="1" applyAlignment="1">
      <alignment vertical="center" wrapText="1"/>
    </xf>
    <xf numFmtId="0" fontId="35" fillId="0" borderId="56" xfId="0" applyFont="1" applyBorder="1" applyAlignment="1">
      <alignment vertical="center" wrapText="1"/>
    </xf>
    <xf numFmtId="0" fontId="41" fillId="0" borderId="78" xfId="0" applyFont="1" applyBorder="1" applyAlignment="1">
      <alignment vertical="center" wrapText="1"/>
    </xf>
    <xf numFmtId="0" fontId="41" fillId="0" borderId="79" xfId="0" applyFont="1" applyBorder="1" applyAlignment="1">
      <alignment vertical="center" wrapText="1"/>
    </xf>
    <xf numFmtId="0" fontId="41" fillId="0" borderId="80" xfId="0" applyFont="1" applyBorder="1" applyAlignment="1">
      <alignment vertical="center" wrapText="1"/>
    </xf>
    <xf numFmtId="0" fontId="41" fillId="0" borderId="81" xfId="0" applyFont="1" applyBorder="1" applyAlignment="1">
      <alignment vertical="center"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62"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0" fontId="34" fillId="0" borderId="56" xfId="0" applyFont="1" applyBorder="1" applyAlignment="1">
      <alignment vertical="center" wrapText="1"/>
    </xf>
    <xf numFmtId="0" fontId="8" fillId="0" borderId="27" xfId="0" applyFont="1" applyBorder="1" applyAlignment="1">
      <alignment vertical="center" wrapText="1"/>
    </xf>
    <xf numFmtId="0" fontId="8" fillId="0" borderId="82" xfId="0" applyFont="1" applyBorder="1" applyAlignment="1">
      <alignment vertical="center" wrapText="1"/>
    </xf>
    <xf numFmtId="0" fontId="8" fillId="0" borderId="79" xfId="0" applyFont="1" applyBorder="1" applyAlignment="1">
      <alignment vertical="center" wrapText="1"/>
    </xf>
    <xf numFmtId="0" fontId="8" fillId="0" borderId="80" xfId="0" applyFont="1" applyBorder="1" applyAlignment="1">
      <alignment vertical="center" wrapText="1"/>
    </xf>
    <xf numFmtId="0" fontId="8" fillId="0" borderId="84" xfId="0" applyFont="1" applyBorder="1" applyAlignment="1">
      <alignment vertical="center" wrapText="1"/>
    </xf>
    <xf numFmtId="0" fontId="8" fillId="0" borderId="34" xfId="0" applyFont="1" applyBorder="1" applyAlignment="1">
      <alignment vertical="center" wrapText="1"/>
    </xf>
    <xf numFmtId="0" fontId="8" fillId="0" borderId="0" xfId="0" applyFont="1" applyAlignment="1">
      <alignment vertical="center" wrapText="1"/>
    </xf>
    <xf numFmtId="0" fontId="8" fillId="0" borderId="83" xfId="0" applyFont="1" applyBorder="1" applyAlignment="1">
      <alignment vertical="center" wrapText="1"/>
    </xf>
    <xf numFmtId="0" fontId="8" fillId="19" borderId="20"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8" fillId="20" borderId="44"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0" fontId="8" fillId="19" borderId="5"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0" borderId="2" xfId="22" applyFont="1" applyBorder="1" applyAlignment="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8" fillId="19" borderId="0" xfId="22" applyFont="1" applyFill="1" applyAlignment="1">
      <alignment horizontal="center"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19" borderId="6"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11" xfId="22" applyFont="1" applyFill="1" applyBorder="1" applyAlignment="1">
      <alignment horizontal="center" vertical="center" wrapText="1"/>
    </xf>
    <xf numFmtId="0" fontId="8" fillId="19" borderId="2" xfId="22" applyFont="1" applyFill="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2" fontId="7" fillId="0" borderId="30" xfId="22" applyNumberFormat="1" applyFont="1" applyBorder="1" applyAlignment="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9" fontId="7" fillId="0" borderId="56" xfId="22" applyNumberFormat="1" applyFont="1" applyBorder="1" applyAlignment="1">
      <alignment horizontal="left" vertical="top" wrapText="1"/>
    </xf>
    <xf numFmtId="9" fontId="33" fillId="0" borderId="27" xfId="22" applyNumberFormat="1" applyFont="1" applyBorder="1" applyAlignment="1">
      <alignment horizontal="left" vertical="top" wrapText="1"/>
    </xf>
    <xf numFmtId="9" fontId="33" fillId="0" borderId="62" xfId="22" applyNumberFormat="1" applyFont="1" applyBorder="1" applyAlignment="1">
      <alignment horizontal="left" vertical="top" wrapText="1"/>
    </xf>
    <xf numFmtId="9" fontId="33" fillId="0" borderId="34" xfId="22" applyNumberFormat="1" applyFont="1" applyBorder="1" applyAlignment="1">
      <alignment horizontal="left" vertical="top" wrapText="1"/>
    </xf>
    <xf numFmtId="9" fontId="35" fillId="0" borderId="62" xfId="30" applyFont="1" applyFill="1" applyBorder="1" applyAlignment="1" applyProtection="1">
      <alignment horizontal="left" vertical="center" wrapText="1"/>
    </xf>
    <xf numFmtId="9" fontId="35" fillId="0" borderId="16" xfId="30" applyFont="1" applyFill="1" applyBorder="1" applyAlignment="1" applyProtection="1">
      <alignment horizontal="left" vertical="center"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8" fillId="23" borderId="1" xfId="22" applyFont="1" applyFill="1" applyBorder="1" applyAlignment="1">
      <alignment horizontal="center"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2"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1" xfId="22"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33" xfId="0" applyFont="1" applyFill="1" applyBorder="1" applyAlignment="1">
      <alignment horizontal="center" vertical="center" wrapText="1"/>
    </xf>
    <xf numFmtId="0" fontId="36"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1" xfId="0" applyFont="1" applyBorder="1" applyAlignment="1">
      <alignment horizontal="left" vertical="center" wrapText="1"/>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abSelected="1" topLeftCell="P2" zoomScale="60" zoomScaleNormal="60" workbookViewId="0">
      <selection activeCell="AH26" sqref="AH26"/>
    </sheetView>
  </sheetViews>
  <sheetFormatPr baseColWidth="10" defaultColWidth="10.6640625" defaultRowHeight="14.4" x14ac:dyDescent="0.3"/>
  <cols>
    <col min="1" max="1" width="40" style="50" customWidth="1"/>
    <col min="2" max="2" width="15.44140625" style="50" customWidth="1"/>
    <col min="3" max="3" width="13" style="50" customWidth="1"/>
    <col min="4" max="4" width="15.109375" style="50" customWidth="1"/>
    <col min="5" max="5" width="13.88671875" style="50" customWidth="1"/>
    <col min="6" max="6" width="14.44140625" style="50" customWidth="1"/>
    <col min="7" max="14" width="12.33203125" style="50" customWidth="1"/>
    <col min="15" max="16" width="15" style="50" customWidth="1"/>
    <col min="17" max="17" width="18.33203125" style="50" customWidth="1"/>
    <col min="18" max="18" width="14.6640625" style="50" customWidth="1"/>
    <col min="19" max="19" width="17" style="50" customWidth="1"/>
    <col min="20" max="20" width="18.5546875" style="50" customWidth="1"/>
    <col min="21" max="21" width="17.33203125" style="50" customWidth="1"/>
    <col min="22" max="22" width="16.6640625" style="50" customWidth="1"/>
    <col min="23" max="23" width="17.33203125" style="50" customWidth="1"/>
    <col min="24" max="24" width="16.88671875" style="50" customWidth="1"/>
    <col min="25" max="25" width="16.33203125" style="50" customWidth="1"/>
    <col min="26" max="26" width="17" style="50" customWidth="1"/>
    <col min="27" max="27" width="16.88671875" style="50" customWidth="1"/>
    <col min="28" max="28" width="16.44140625" style="50" customWidth="1"/>
    <col min="29" max="29" width="17.33203125" style="50" customWidth="1"/>
    <col min="30" max="30" width="14.6640625" style="50" customWidth="1"/>
    <col min="31" max="31" width="13.21875" style="50" customWidth="1"/>
    <col min="32" max="32" width="22.6640625" style="50" customWidth="1"/>
    <col min="33" max="33" width="18.44140625" style="50" bestFit="1" customWidth="1"/>
    <col min="34" max="34" width="15.8867187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99"/>
      <c r="B1" s="402" t="s">
        <v>0</v>
      </c>
      <c r="C1" s="403"/>
      <c r="D1" s="403"/>
      <c r="E1" s="403"/>
      <c r="F1" s="403"/>
      <c r="G1" s="403"/>
      <c r="H1" s="403"/>
      <c r="I1" s="403"/>
      <c r="J1" s="403"/>
      <c r="K1" s="403"/>
      <c r="L1" s="403"/>
      <c r="M1" s="403"/>
      <c r="N1" s="403"/>
      <c r="O1" s="403"/>
      <c r="P1" s="403"/>
      <c r="Q1" s="403"/>
      <c r="R1" s="403"/>
      <c r="S1" s="403"/>
      <c r="T1" s="403"/>
      <c r="U1" s="403"/>
      <c r="V1" s="403"/>
      <c r="W1" s="403"/>
      <c r="X1" s="403"/>
      <c r="Y1" s="403"/>
      <c r="Z1" s="403"/>
      <c r="AA1" s="404"/>
      <c r="AB1" s="405" t="s">
        <v>1</v>
      </c>
      <c r="AC1" s="406"/>
      <c r="AD1" s="407"/>
    </row>
    <row r="2" spans="1:30" ht="30.75" customHeight="1" x14ac:dyDescent="0.3">
      <c r="A2" s="400"/>
      <c r="B2" s="408" t="s">
        <v>2</v>
      </c>
      <c r="C2" s="409"/>
      <c r="D2" s="409"/>
      <c r="E2" s="409"/>
      <c r="F2" s="409"/>
      <c r="G2" s="409"/>
      <c r="H2" s="409"/>
      <c r="I2" s="409"/>
      <c r="J2" s="409"/>
      <c r="K2" s="409"/>
      <c r="L2" s="409"/>
      <c r="M2" s="409"/>
      <c r="N2" s="409"/>
      <c r="O2" s="409"/>
      <c r="P2" s="409"/>
      <c r="Q2" s="409"/>
      <c r="R2" s="409"/>
      <c r="S2" s="409"/>
      <c r="T2" s="409"/>
      <c r="U2" s="409"/>
      <c r="V2" s="409"/>
      <c r="W2" s="409"/>
      <c r="X2" s="409"/>
      <c r="Y2" s="409"/>
      <c r="Z2" s="409"/>
      <c r="AA2" s="410"/>
      <c r="AB2" s="411" t="s">
        <v>3</v>
      </c>
      <c r="AC2" s="412"/>
      <c r="AD2" s="413"/>
    </row>
    <row r="3" spans="1:30" ht="24" customHeight="1" x14ac:dyDescent="0.3">
      <c r="A3" s="400"/>
      <c r="B3" s="414" t="s">
        <v>4</v>
      </c>
      <c r="C3" s="415"/>
      <c r="D3" s="415"/>
      <c r="E3" s="415"/>
      <c r="F3" s="415"/>
      <c r="G3" s="415"/>
      <c r="H3" s="415"/>
      <c r="I3" s="415"/>
      <c r="J3" s="415"/>
      <c r="K3" s="415"/>
      <c r="L3" s="415"/>
      <c r="M3" s="415"/>
      <c r="N3" s="415"/>
      <c r="O3" s="415"/>
      <c r="P3" s="415"/>
      <c r="Q3" s="415"/>
      <c r="R3" s="415"/>
      <c r="S3" s="415"/>
      <c r="T3" s="415"/>
      <c r="U3" s="415"/>
      <c r="V3" s="415"/>
      <c r="W3" s="415"/>
      <c r="X3" s="415"/>
      <c r="Y3" s="415"/>
      <c r="Z3" s="415"/>
      <c r="AA3" s="416"/>
      <c r="AB3" s="411" t="s">
        <v>5</v>
      </c>
      <c r="AC3" s="412"/>
      <c r="AD3" s="413"/>
    </row>
    <row r="4" spans="1:30" ht="22.5" customHeight="1" thickBot="1" x14ac:dyDescent="0.35">
      <c r="A4" s="401"/>
      <c r="B4" s="417"/>
      <c r="C4" s="418"/>
      <c r="D4" s="418"/>
      <c r="E4" s="418"/>
      <c r="F4" s="418"/>
      <c r="G4" s="418"/>
      <c r="H4" s="418"/>
      <c r="I4" s="418"/>
      <c r="J4" s="418"/>
      <c r="K4" s="418"/>
      <c r="L4" s="418"/>
      <c r="M4" s="418"/>
      <c r="N4" s="418"/>
      <c r="O4" s="418"/>
      <c r="P4" s="418"/>
      <c r="Q4" s="418"/>
      <c r="R4" s="418"/>
      <c r="S4" s="418"/>
      <c r="T4" s="418"/>
      <c r="U4" s="418"/>
      <c r="V4" s="418"/>
      <c r="W4" s="418"/>
      <c r="X4" s="418"/>
      <c r="Y4" s="418"/>
      <c r="Z4" s="418"/>
      <c r="AA4" s="419"/>
      <c r="AB4" s="420" t="s">
        <v>6</v>
      </c>
      <c r="AC4" s="421"/>
      <c r="AD4" s="422"/>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23" t="s">
        <v>7</v>
      </c>
      <c r="B7" s="424"/>
      <c r="C7" s="429" t="s">
        <v>8</v>
      </c>
      <c r="D7" s="423" t="s">
        <v>9</v>
      </c>
      <c r="E7" s="432"/>
      <c r="F7" s="432"/>
      <c r="G7" s="432"/>
      <c r="H7" s="424"/>
      <c r="I7" s="435">
        <v>44806</v>
      </c>
      <c r="J7" s="436"/>
      <c r="K7" s="423" t="s">
        <v>10</v>
      </c>
      <c r="L7" s="424"/>
      <c r="M7" s="451" t="s">
        <v>11</v>
      </c>
      <c r="N7" s="452"/>
      <c r="O7" s="441"/>
      <c r="P7" s="442"/>
      <c r="Q7" s="54"/>
      <c r="R7" s="54"/>
      <c r="S7" s="54"/>
      <c r="T7" s="54"/>
      <c r="U7" s="54"/>
      <c r="V7" s="54"/>
      <c r="W7" s="54"/>
      <c r="X7" s="54"/>
      <c r="Y7" s="54"/>
      <c r="Z7" s="55"/>
      <c r="AA7" s="54"/>
      <c r="AB7" s="54"/>
      <c r="AC7" s="60"/>
      <c r="AD7" s="61"/>
    </row>
    <row r="8" spans="1:30" x14ac:dyDescent="0.3">
      <c r="A8" s="425"/>
      <c r="B8" s="426"/>
      <c r="C8" s="430"/>
      <c r="D8" s="425"/>
      <c r="E8" s="433"/>
      <c r="F8" s="433"/>
      <c r="G8" s="433"/>
      <c r="H8" s="426"/>
      <c r="I8" s="437"/>
      <c r="J8" s="438"/>
      <c r="K8" s="425"/>
      <c r="L8" s="426"/>
      <c r="M8" s="443" t="s">
        <v>12</v>
      </c>
      <c r="N8" s="444"/>
      <c r="O8" s="445"/>
      <c r="P8" s="446"/>
      <c r="Q8" s="54"/>
      <c r="R8" s="54"/>
      <c r="S8" s="54"/>
      <c r="T8" s="54"/>
      <c r="U8" s="54"/>
      <c r="V8" s="54"/>
      <c r="W8" s="54"/>
      <c r="X8" s="54"/>
      <c r="Y8" s="54"/>
      <c r="Z8" s="55"/>
      <c r="AA8" s="54"/>
      <c r="AB8" s="54"/>
      <c r="AC8" s="60"/>
      <c r="AD8" s="61"/>
    </row>
    <row r="9" spans="1:30" ht="15.75" customHeight="1" x14ac:dyDescent="0.3">
      <c r="A9" s="427"/>
      <c r="B9" s="428"/>
      <c r="C9" s="431"/>
      <c r="D9" s="427"/>
      <c r="E9" s="434"/>
      <c r="F9" s="434"/>
      <c r="G9" s="434"/>
      <c r="H9" s="428"/>
      <c r="I9" s="439"/>
      <c r="J9" s="440"/>
      <c r="K9" s="427"/>
      <c r="L9" s="428"/>
      <c r="M9" s="447" t="s">
        <v>13</v>
      </c>
      <c r="N9" s="448"/>
      <c r="O9" s="449" t="s">
        <v>14</v>
      </c>
      <c r="P9" s="450"/>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423" t="s">
        <v>15</v>
      </c>
      <c r="B11" s="424"/>
      <c r="C11" s="465" t="s">
        <v>16</v>
      </c>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7"/>
    </row>
    <row r="12" spans="1:30" ht="15" customHeight="1" x14ac:dyDescent="0.3">
      <c r="A12" s="425"/>
      <c r="B12" s="426"/>
      <c r="C12" s="414"/>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6"/>
    </row>
    <row r="13" spans="1:30" ht="15" customHeight="1" thickBot="1" x14ac:dyDescent="0.35">
      <c r="A13" s="427"/>
      <c r="B13" s="428"/>
      <c r="C13" s="417"/>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9"/>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459" t="s">
        <v>17</v>
      </c>
      <c r="B15" s="460"/>
      <c r="C15" s="396" t="s">
        <v>18</v>
      </c>
      <c r="D15" s="397"/>
      <c r="E15" s="397"/>
      <c r="F15" s="397"/>
      <c r="G15" s="397"/>
      <c r="H15" s="397"/>
      <c r="I15" s="397"/>
      <c r="J15" s="397"/>
      <c r="K15" s="398"/>
      <c r="L15" s="373" t="s">
        <v>19</v>
      </c>
      <c r="M15" s="377"/>
      <c r="N15" s="377"/>
      <c r="O15" s="377"/>
      <c r="P15" s="377"/>
      <c r="Q15" s="374"/>
      <c r="R15" s="370" t="s">
        <v>20</v>
      </c>
      <c r="S15" s="371"/>
      <c r="T15" s="371"/>
      <c r="U15" s="371"/>
      <c r="V15" s="371"/>
      <c r="W15" s="371"/>
      <c r="X15" s="372"/>
      <c r="Y15" s="373" t="s">
        <v>21</v>
      </c>
      <c r="Z15" s="374"/>
      <c r="AA15" s="396" t="s">
        <v>22</v>
      </c>
      <c r="AB15" s="397"/>
      <c r="AC15" s="397"/>
      <c r="AD15" s="398"/>
    </row>
    <row r="16" spans="1:30" ht="9" customHeight="1" thickBot="1" x14ac:dyDescent="0.35">
      <c r="A16" s="59"/>
      <c r="B16" s="54"/>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73"/>
      <c r="AD16" s="74"/>
    </row>
    <row r="17" spans="1:41" s="76" customFormat="1" ht="37.5" customHeight="1" thickBot="1" x14ac:dyDescent="0.35">
      <c r="A17" s="459" t="s">
        <v>23</v>
      </c>
      <c r="B17" s="460"/>
      <c r="C17" s="462" t="s">
        <v>24</v>
      </c>
      <c r="D17" s="463"/>
      <c r="E17" s="463"/>
      <c r="F17" s="463"/>
      <c r="G17" s="463"/>
      <c r="H17" s="463"/>
      <c r="I17" s="463"/>
      <c r="J17" s="463"/>
      <c r="K17" s="463"/>
      <c r="L17" s="463"/>
      <c r="M17" s="463"/>
      <c r="N17" s="463"/>
      <c r="O17" s="463"/>
      <c r="P17" s="463"/>
      <c r="Q17" s="464"/>
      <c r="R17" s="373" t="s">
        <v>25</v>
      </c>
      <c r="S17" s="377"/>
      <c r="T17" s="377"/>
      <c r="U17" s="377"/>
      <c r="V17" s="374"/>
      <c r="W17" s="375">
        <v>15</v>
      </c>
      <c r="X17" s="376"/>
      <c r="Y17" s="377" t="s">
        <v>26</v>
      </c>
      <c r="Z17" s="377"/>
      <c r="AA17" s="377"/>
      <c r="AB17" s="374"/>
      <c r="AC17" s="457">
        <v>0.45</v>
      </c>
      <c r="AD17" s="458"/>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73" t="s">
        <v>27</v>
      </c>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4"/>
      <c r="AE19" s="83"/>
      <c r="AF19" s="83"/>
    </row>
    <row r="20" spans="1:41" ht="32.25" customHeight="1" thickBot="1" x14ac:dyDescent="0.35">
      <c r="A20" s="82"/>
      <c r="B20" s="60"/>
      <c r="C20" s="453" t="s">
        <v>28</v>
      </c>
      <c r="D20" s="454"/>
      <c r="E20" s="454"/>
      <c r="F20" s="454"/>
      <c r="G20" s="454"/>
      <c r="H20" s="454"/>
      <c r="I20" s="454"/>
      <c r="J20" s="454"/>
      <c r="K20" s="454"/>
      <c r="L20" s="454"/>
      <c r="M20" s="454"/>
      <c r="N20" s="454"/>
      <c r="O20" s="454"/>
      <c r="P20" s="455"/>
      <c r="Q20" s="473" t="s">
        <v>29</v>
      </c>
      <c r="R20" s="366"/>
      <c r="S20" s="366"/>
      <c r="T20" s="366"/>
      <c r="U20" s="366"/>
      <c r="V20" s="366"/>
      <c r="W20" s="366"/>
      <c r="X20" s="366"/>
      <c r="Y20" s="366"/>
      <c r="Z20" s="366"/>
      <c r="AA20" s="366"/>
      <c r="AB20" s="366"/>
      <c r="AC20" s="366"/>
      <c r="AD20" s="474"/>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8</v>
      </c>
      <c r="K21" s="154" t="s">
        <v>37</v>
      </c>
      <c r="L21" s="154" t="s">
        <v>38</v>
      </c>
      <c r="M21" s="154" t="s">
        <v>39</v>
      </c>
      <c r="N21" s="154" t="s">
        <v>40</v>
      </c>
      <c r="O21" s="154" t="s">
        <v>41</v>
      </c>
      <c r="P21" s="155" t="s">
        <v>42</v>
      </c>
      <c r="Q21" s="153" t="s">
        <v>30</v>
      </c>
      <c r="R21" s="154" t="s">
        <v>31</v>
      </c>
      <c r="S21" s="154" t="s">
        <v>32</v>
      </c>
      <c r="T21" s="154" t="s">
        <v>33</v>
      </c>
      <c r="U21" s="154" t="s">
        <v>34</v>
      </c>
      <c r="V21" s="154" t="s">
        <v>35</v>
      </c>
      <c r="W21" s="154" t="s">
        <v>36</v>
      </c>
      <c r="X21" s="154" t="s">
        <v>8</v>
      </c>
      <c r="Y21" s="154" t="s">
        <v>37</v>
      </c>
      <c r="Z21" s="154" t="s">
        <v>38</v>
      </c>
      <c r="AA21" s="154" t="s">
        <v>39</v>
      </c>
      <c r="AB21" s="154" t="s">
        <v>40</v>
      </c>
      <c r="AC21" s="154" t="s">
        <v>41</v>
      </c>
      <c r="AD21" s="155" t="s">
        <v>42</v>
      </c>
      <c r="AE21" s="3"/>
      <c r="AF21" s="3"/>
    </row>
    <row r="22" spans="1:41" ht="32.25" customHeight="1" x14ac:dyDescent="0.3">
      <c r="A22" s="322" t="s">
        <v>43</v>
      </c>
      <c r="B22" s="456"/>
      <c r="C22" s="175"/>
      <c r="D22" s="173"/>
      <c r="E22" s="173"/>
      <c r="F22" s="173"/>
      <c r="G22" s="173"/>
      <c r="H22" s="173"/>
      <c r="I22" s="173"/>
      <c r="J22" s="173"/>
      <c r="K22" s="173"/>
      <c r="L22" s="173"/>
      <c r="M22" s="173"/>
      <c r="N22" s="173"/>
      <c r="O22" s="173">
        <f>SUM(C22:N22)</f>
        <v>0</v>
      </c>
      <c r="P22" s="176"/>
      <c r="Q22" s="213">
        <f>1403643083+39216000</f>
        <v>1442859083</v>
      </c>
      <c r="R22" s="214"/>
      <c r="S22" s="214"/>
      <c r="T22" s="214"/>
      <c r="U22" s="193">
        <f>20000000</f>
        <v>20000000</v>
      </c>
      <c r="V22" s="214"/>
      <c r="W22" s="214"/>
      <c r="X22" s="214">
        <v>1083213</v>
      </c>
      <c r="Y22" s="214"/>
      <c r="Z22" s="214"/>
      <c r="AA22" s="214"/>
      <c r="AB22" s="214"/>
      <c r="AC22" s="214">
        <f>SUM(Q22:AB22)</f>
        <v>1463942296</v>
      </c>
      <c r="AD22" s="180"/>
      <c r="AE22" s="3"/>
      <c r="AF22" s="3"/>
    </row>
    <row r="23" spans="1:41" ht="32.25" customHeight="1" x14ac:dyDescent="0.3">
      <c r="A23" s="323" t="s">
        <v>44</v>
      </c>
      <c r="B23" s="331"/>
      <c r="C23" s="170"/>
      <c r="D23" s="169"/>
      <c r="E23" s="169"/>
      <c r="F23" s="169"/>
      <c r="G23" s="169"/>
      <c r="H23" s="169"/>
      <c r="I23" s="169"/>
      <c r="J23" s="169"/>
      <c r="K23" s="169"/>
      <c r="L23" s="169"/>
      <c r="M23" s="169"/>
      <c r="N23" s="169"/>
      <c r="O23" s="169">
        <f>SUM(C23:N23)</f>
        <v>0</v>
      </c>
      <c r="P23" s="188" t="str">
        <f>IFERROR(O23/(SUMIF(C23:N23,"&gt;0",C22:N22))," ")</f>
        <v xml:space="preserve"> </v>
      </c>
      <c r="Q23" s="213">
        <v>1403643083</v>
      </c>
      <c r="R23" s="215"/>
      <c r="S23" s="169">
        <v>-15352236</v>
      </c>
      <c r="T23" s="215"/>
      <c r="U23" s="215"/>
      <c r="V23" s="169">
        <v>20000000</v>
      </c>
      <c r="W23" s="215"/>
      <c r="X23" s="215"/>
      <c r="Y23" s="215"/>
      <c r="Z23" s="215"/>
      <c r="AA23" s="215"/>
      <c r="AB23" s="215"/>
      <c r="AC23" s="214">
        <f>SUM(Q23:AB23)</f>
        <v>1408290847</v>
      </c>
      <c r="AD23" s="178" t="str">
        <f>IFERROR(AC22/(SUMIF(Q22:AB22,"&gt;0",#REF!))," ")</f>
        <v xml:space="preserve"> </v>
      </c>
      <c r="AE23" s="3"/>
      <c r="AF23" s="3"/>
    </row>
    <row r="24" spans="1:41" ht="32.25" customHeight="1" x14ac:dyDescent="0.3">
      <c r="A24" s="323" t="s">
        <v>45</v>
      </c>
      <c r="B24" s="331"/>
      <c r="C24" s="170"/>
      <c r="D24" s="169">
        <f>7804231+687500+729666</f>
        <v>9221397</v>
      </c>
      <c r="E24" s="169"/>
      <c r="F24" s="169">
        <f>132530+10000000</f>
        <v>10132530</v>
      </c>
      <c r="G24" s="169"/>
      <c r="H24" s="169"/>
      <c r="I24" s="169"/>
      <c r="J24" s="169"/>
      <c r="K24" s="169"/>
      <c r="L24" s="169"/>
      <c r="M24" s="169"/>
      <c r="N24" s="169"/>
      <c r="O24" s="169">
        <f>SUM(C24:N24)</f>
        <v>19353927</v>
      </c>
      <c r="P24" s="174"/>
      <c r="Q24" s="170"/>
      <c r="R24" s="218">
        <v>90854583</v>
      </c>
      <c r="S24" s="169">
        <v>122909500</v>
      </c>
      <c r="T24" s="169">
        <v>122909500</v>
      </c>
      <c r="U24" s="169">
        <v>122909500</v>
      </c>
      <c r="V24" s="169">
        <v>125409500</v>
      </c>
      <c r="W24" s="169">
        <v>125409500</v>
      </c>
      <c r="X24" s="169">
        <v>125409500</v>
      </c>
      <c r="Y24" s="169">
        <v>125409500</v>
      </c>
      <c r="Z24" s="169">
        <v>125770571</v>
      </c>
      <c r="AA24" s="169">
        <v>125770571</v>
      </c>
      <c r="AB24" s="169">
        <v>251180071</v>
      </c>
      <c r="AC24" s="169">
        <f>SUM(Q24:AB24)</f>
        <v>1463942296</v>
      </c>
      <c r="AD24" s="178"/>
      <c r="AE24" s="3"/>
      <c r="AF24" s="3"/>
    </row>
    <row r="25" spans="1:41" ht="32.25" customHeight="1" thickBot="1" x14ac:dyDescent="0.35">
      <c r="A25" s="382" t="s">
        <v>46</v>
      </c>
      <c r="B25" s="383"/>
      <c r="C25" s="171"/>
      <c r="D25" s="172">
        <v>9221397</v>
      </c>
      <c r="E25" s="172">
        <v>10132530</v>
      </c>
      <c r="F25" s="172"/>
      <c r="G25" s="172"/>
      <c r="H25" s="172"/>
      <c r="I25" s="172"/>
      <c r="J25" s="172"/>
      <c r="K25" s="172"/>
      <c r="L25" s="172"/>
      <c r="M25" s="172"/>
      <c r="N25" s="172"/>
      <c r="O25" s="172">
        <f>SUM(C25:N25)</f>
        <v>19353927</v>
      </c>
      <c r="P25" s="177">
        <v>1</v>
      </c>
      <c r="Q25" s="171"/>
      <c r="R25" s="172">
        <v>75373014</v>
      </c>
      <c r="S25" s="172">
        <v>118022832</v>
      </c>
      <c r="T25" s="172">
        <v>119489500</v>
      </c>
      <c r="U25" s="172">
        <v>119489500</v>
      </c>
      <c r="V25" s="172">
        <v>119489500</v>
      </c>
      <c r="W25" s="172">
        <v>117927333</v>
      </c>
      <c r="X25" s="172">
        <v>123189366</v>
      </c>
      <c r="Y25" s="172"/>
      <c r="Z25" s="172"/>
      <c r="AA25" s="172"/>
      <c r="AB25" s="172"/>
      <c r="AC25" s="172">
        <f>SUM(Q25:AB25)</f>
        <v>792981045</v>
      </c>
      <c r="AD25" s="179">
        <f>IFERROR(AC25/(SUMIF(Q25:AB25,"&gt;0",Q24:AB24))," ")</f>
        <v>0.9487557496556015</v>
      </c>
      <c r="AE25" s="3"/>
      <c r="AF25" s="3"/>
      <c r="AH25" s="256"/>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c r="AH26" s="83"/>
    </row>
    <row r="27" spans="1:41" ht="34.5" customHeight="1" x14ac:dyDescent="0.3">
      <c r="A27" s="378" t="s">
        <v>47</v>
      </c>
      <c r="B27" s="379"/>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1"/>
    </row>
    <row r="28" spans="1:41" ht="15" customHeight="1" x14ac:dyDescent="0.3">
      <c r="A28" s="384" t="s">
        <v>48</v>
      </c>
      <c r="B28" s="386" t="s">
        <v>49</v>
      </c>
      <c r="C28" s="387"/>
      <c r="D28" s="331" t="s">
        <v>50</v>
      </c>
      <c r="E28" s="332"/>
      <c r="F28" s="332"/>
      <c r="G28" s="332"/>
      <c r="H28" s="332"/>
      <c r="I28" s="332"/>
      <c r="J28" s="332"/>
      <c r="K28" s="332"/>
      <c r="L28" s="332"/>
      <c r="M28" s="332"/>
      <c r="N28" s="332"/>
      <c r="O28" s="388"/>
      <c r="P28" s="362" t="s">
        <v>41</v>
      </c>
      <c r="Q28" s="362" t="s">
        <v>51</v>
      </c>
      <c r="R28" s="362"/>
      <c r="S28" s="362"/>
      <c r="T28" s="362"/>
      <c r="U28" s="362"/>
      <c r="V28" s="362"/>
      <c r="W28" s="362"/>
      <c r="X28" s="362"/>
      <c r="Y28" s="362"/>
      <c r="Z28" s="362"/>
      <c r="AA28" s="362"/>
      <c r="AB28" s="362"/>
      <c r="AC28" s="362"/>
      <c r="AD28" s="364"/>
    </row>
    <row r="29" spans="1:41" ht="27" customHeight="1" x14ac:dyDescent="0.3">
      <c r="A29" s="385"/>
      <c r="B29" s="327"/>
      <c r="C29" s="368"/>
      <c r="D29" s="88" t="s">
        <v>30</v>
      </c>
      <c r="E29" s="88" t="s">
        <v>31</v>
      </c>
      <c r="F29" s="88" t="s">
        <v>32</v>
      </c>
      <c r="G29" s="88" t="s">
        <v>33</v>
      </c>
      <c r="H29" s="88" t="s">
        <v>34</v>
      </c>
      <c r="I29" s="88" t="s">
        <v>35</v>
      </c>
      <c r="J29" s="88" t="s">
        <v>36</v>
      </c>
      <c r="K29" s="88" t="s">
        <v>8</v>
      </c>
      <c r="L29" s="88" t="s">
        <v>37</v>
      </c>
      <c r="M29" s="88" t="s">
        <v>38</v>
      </c>
      <c r="N29" s="88" t="s">
        <v>39</v>
      </c>
      <c r="O29" s="88" t="s">
        <v>40</v>
      </c>
      <c r="P29" s="388"/>
      <c r="Q29" s="362"/>
      <c r="R29" s="362"/>
      <c r="S29" s="362"/>
      <c r="T29" s="362"/>
      <c r="U29" s="362"/>
      <c r="V29" s="362"/>
      <c r="W29" s="362"/>
      <c r="X29" s="362"/>
      <c r="Y29" s="362"/>
      <c r="Z29" s="362"/>
      <c r="AA29" s="362"/>
      <c r="AB29" s="362"/>
      <c r="AC29" s="362"/>
      <c r="AD29" s="364"/>
    </row>
    <row r="30" spans="1:41" ht="81" customHeight="1" thickBot="1" x14ac:dyDescent="0.35">
      <c r="A30" s="190" t="str">
        <f>C17</f>
        <v>1 - Acompañar técnicamente a 15 sectores de la Administración Distrital en la inclusión del enfoque de género en las políticas, planes,  programas y proyectos así como en su cultura organizacional e institucional</v>
      </c>
      <c r="B30" s="389" t="s">
        <v>52</v>
      </c>
      <c r="C30" s="39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91" t="s">
        <v>53</v>
      </c>
      <c r="R30" s="391"/>
      <c r="S30" s="391"/>
      <c r="T30" s="391"/>
      <c r="U30" s="391"/>
      <c r="V30" s="391"/>
      <c r="W30" s="391"/>
      <c r="X30" s="391"/>
      <c r="Y30" s="391"/>
      <c r="Z30" s="391"/>
      <c r="AA30" s="391"/>
      <c r="AB30" s="391"/>
      <c r="AC30" s="391"/>
      <c r="AD30" s="392"/>
    </row>
    <row r="31" spans="1:41" ht="45" customHeight="1" x14ac:dyDescent="0.3">
      <c r="A31" s="393" t="s">
        <v>54</v>
      </c>
      <c r="B31" s="394"/>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5"/>
    </row>
    <row r="32" spans="1:41" ht="23.25" customHeight="1" x14ac:dyDescent="0.3">
      <c r="A32" s="323" t="s">
        <v>55</v>
      </c>
      <c r="B32" s="362" t="s">
        <v>56</v>
      </c>
      <c r="C32" s="362" t="s">
        <v>49</v>
      </c>
      <c r="D32" s="362" t="s">
        <v>57</v>
      </c>
      <c r="E32" s="362"/>
      <c r="F32" s="362"/>
      <c r="G32" s="362"/>
      <c r="H32" s="362"/>
      <c r="I32" s="362"/>
      <c r="J32" s="362"/>
      <c r="K32" s="362"/>
      <c r="L32" s="362"/>
      <c r="M32" s="362"/>
      <c r="N32" s="362"/>
      <c r="O32" s="362"/>
      <c r="P32" s="362"/>
      <c r="Q32" s="362" t="s">
        <v>58</v>
      </c>
      <c r="R32" s="362"/>
      <c r="S32" s="362"/>
      <c r="T32" s="362"/>
      <c r="U32" s="362"/>
      <c r="V32" s="362"/>
      <c r="W32" s="362"/>
      <c r="X32" s="362"/>
      <c r="Y32" s="362"/>
      <c r="Z32" s="362"/>
      <c r="AA32" s="362"/>
      <c r="AB32" s="362"/>
      <c r="AC32" s="362"/>
      <c r="AD32" s="364"/>
      <c r="AG32" s="87"/>
      <c r="AH32" s="87"/>
      <c r="AI32" s="87"/>
      <c r="AJ32" s="87"/>
      <c r="AK32" s="87"/>
      <c r="AL32" s="87"/>
      <c r="AM32" s="87"/>
      <c r="AN32" s="87"/>
      <c r="AO32" s="87"/>
    </row>
    <row r="33" spans="1:41" ht="23.25" customHeight="1" x14ac:dyDescent="0.3">
      <c r="A33" s="323"/>
      <c r="B33" s="362"/>
      <c r="C33" s="363"/>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365" t="s">
        <v>59</v>
      </c>
      <c r="R33" s="366"/>
      <c r="S33" s="366"/>
      <c r="T33" s="366"/>
      <c r="U33" s="366"/>
      <c r="V33" s="367"/>
      <c r="W33" s="327" t="s">
        <v>60</v>
      </c>
      <c r="X33" s="328"/>
      <c r="Y33" s="328"/>
      <c r="Z33" s="368"/>
      <c r="AA33" s="327" t="s">
        <v>61</v>
      </c>
      <c r="AB33" s="328"/>
      <c r="AC33" s="328"/>
      <c r="AD33" s="369"/>
      <c r="AG33" s="87"/>
      <c r="AH33" s="87"/>
      <c r="AI33" s="87"/>
      <c r="AJ33" s="87"/>
      <c r="AK33" s="87"/>
      <c r="AL33" s="87"/>
      <c r="AM33" s="87"/>
      <c r="AN33" s="87"/>
      <c r="AO33" s="87"/>
    </row>
    <row r="34" spans="1:41" ht="42" customHeight="1" x14ac:dyDescent="0.3">
      <c r="A34" s="334" t="str">
        <f>A30</f>
        <v>1 - Acompañar técnicamente a 15 sectores de la Administración Distrital en la inclusión del enfoque de género en las políticas, planes,  programas y proyectos así como en su cultura organizacional e institucional</v>
      </c>
      <c r="B34" s="337">
        <v>0.45</v>
      </c>
      <c r="C34" s="358" t="s">
        <v>62</v>
      </c>
      <c r="D34" s="358">
        <v>15</v>
      </c>
      <c r="E34" s="358">
        <v>15</v>
      </c>
      <c r="F34" s="358">
        <v>15</v>
      </c>
      <c r="G34" s="358">
        <v>15</v>
      </c>
      <c r="H34" s="358">
        <v>15</v>
      </c>
      <c r="I34" s="358">
        <v>15</v>
      </c>
      <c r="J34" s="358">
        <v>15</v>
      </c>
      <c r="K34" s="358">
        <v>15</v>
      </c>
      <c r="L34" s="358">
        <v>15</v>
      </c>
      <c r="M34" s="358">
        <v>15</v>
      </c>
      <c r="N34" s="358">
        <v>15</v>
      </c>
      <c r="O34" s="358">
        <v>15</v>
      </c>
      <c r="P34" s="360">
        <v>15</v>
      </c>
      <c r="Q34" s="339" t="s">
        <v>520</v>
      </c>
      <c r="R34" s="339"/>
      <c r="S34" s="339"/>
      <c r="T34" s="339"/>
      <c r="U34" s="339"/>
      <c r="V34" s="340"/>
      <c r="W34" s="343" t="s">
        <v>63</v>
      </c>
      <c r="X34" s="343"/>
      <c r="Y34" s="343"/>
      <c r="Z34" s="344"/>
      <c r="AA34" s="349" t="s">
        <v>64</v>
      </c>
      <c r="AB34" s="350"/>
      <c r="AC34" s="350"/>
      <c r="AD34" s="351"/>
      <c r="AG34" s="87"/>
      <c r="AH34" s="87"/>
      <c r="AI34" s="87"/>
      <c r="AJ34" s="87"/>
      <c r="AK34" s="87"/>
      <c r="AL34" s="87"/>
      <c r="AM34" s="87"/>
      <c r="AN34" s="87"/>
      <c r="AO34" s="87"/>
    </row>
    <row r="35" spans="1:41" ht="100.5" customHeight="1" x14ac:dyDescent="0.3">
      <c r="A35" s="335"/>
      <c r="B35" s="263"/>
      <c r="C35" s="359"/>
      <c r="D35" s="359"/>
      <c r="E35" s="359"/>
      <c r="F35" s="359"/>
      <c r="G35" s="359"/>
      <c r="H35" s="359"/>
      <c r="I35" s="359"/>
      <c r="J35" s="359"/>
      <c r="K35" s="359"/>
      <c r="L35" s="359"/>
      <c r="M35" s="359"/>
      <c r="N35" s="359"/>
      <c r="O35" s="359"/>
      <c r="P35" s="361"/>
      <c r="Q35" s="339"/>
      <c r="R35" s="339"/>
      <c r="S35" s="339"/>
      <c r="T35" s="339"/>
      <c r="U35" s="339"/>
      <c r="V35" s="340"/>
      <c r="W35" s="345"/>
      <c r="X35" s="345"/>
      <c r="Y35" s="345"/>
      <c r="Z35" s="346"/>
      <c r="AA35" s="352"/>
      <c r="AB35" s="353"/>
      <c r="AC35" s="353"/>
      <c r="AD35" s="354"/>
      <c r="AG35" s="87"/>
      <c r="AH35" s="87"/>
      <c r="AI35" s="87"/>
      <c r="AJ35" s="87"/>
      <c r="AK35" s="87"/>
      <c r="AL35" s="87"/>
      <c r="AM35" s="87"/>
      <c r="AN35" s="87"/>
      <c r="AO35" s="87"/>
    </row>
    <row r="36" spans="1:41" ht="238.5" customHeight="1" x14ac:dyDescent="0.3">
      <c r="A36" s="336"/>
      <c r="B36" s="338"/>
      <c r="C36" s="91" t="s">
        <v>65</v>
      </c>
      <c r="D36" s="234">
        <v>15</v>
      </c>
      <c r="E36" s="237">
        <v>15</v>
      </c>
      <c r="F36" s="237">
        <v>15</v>
      </c>
      <c r="G36" s="242">
        <v>15</v>
      </c>
      <c r="H36" s="242">
        <v>15</v>
      </c>
      <c r="I36" s="242">
        <v>15</v>
      </c>
      <c r="J36" s="242">
        <v>15</v>
      </c>
      <c r="K36" s="242">
        <v>15</v>
      </c>
      <c r="L36" s="233"/>
      <c r="M36" s="233"/>
      <c r="N36" s="233"/>
      <c r="O36" s="233"/>
      <c r="P36" s="251">
        <v>15</v>
      </c>
      <c r="Q36" s="341"/>
      <c r="R36" s="341"/>
      <c r="S36" s="341"/>
      <c r="T36" s="341"/>
      <c r="U36" s="341"/>
      <c r="V36" s="342"/>
      <c r="W36" s="347"/>
      <c r="X36" s="347"/>
      <c r="Y36" s="347"/>
      <c r="Z36" s="348"/>
      <c r="AA36" s="355"/>
      <c r="AB36" s="356"/>
      <c r="AC36" s="356"/>
      <c r="AD36" s="357"/>
      <c r="AE36" s="49"/>
      <c r="AG36" s="87"/>
      <c r="AH36" s="87"/>
      <c r="AI36" s="87"/>
      <c r="AJ36" s="87"/>
      <c r="AK36" s="87"/>
      <c r="AL36" s="87"/>
      <c r="AM36" s="87"/>
      <c r="AN36" s="87"/>
      <c r="AO36" s="87"/>
    </row>
    <row r="37" spans="1:41" ht="26.25" customHeight="1" x14ac:dyDescent="0.3">
      <c r="A37" s="322" t="s">
        <v>66</v>
      </c>
      <c r="B37" s="324" t="s">
        <v>67</v>
      </c>
      <c r="C37" s="326" t="s">
        <v>68</v>
      </c>
      <c r="D37" s="326"/>
      <c r="E37" s="326"/>
      <c r="F37" s="326"/>
      <c r="G37" s="326"/>
      <c r="H37" s="326"/>
      <c r="I37" s="326"/>
      <c r="J37" s="326"/>
      <c r="K37" s="326"/>
      <c r="L37" s="326"/>
      <c r="M37" s="326"/>
      <c r="N37" s="326"/>
      <c r="O37" s="326"/>
      <c r="P37" s="326"/>
      <c r="Q37" s="327" t="s">
        <v>69</v>
      </c>
      <c r="R37" s="328"/>
      <c r="S37" s="328"/>
      <c r="T37" s="328"/>
      <c r="U37" s="328"/>
      <c r="V37" s="328"/>
      <c r="W37" s="329"/>
      <c r="X37" s="329"/>
      <c r="Y37" s="329"/>
      <c r="Z37" s="329"/>
      <c r="AA37" s="329"/>
      <c r="AB37" s="329"/>
      <c r="AC37" s="329"/>
      <c r="AD37" s="330"/>
      <c r="AG37" s="87"/>
      <c r="AH37" s="87"/>
      <c r="AI37" s="87"/>
      <c r="AJ37" s="87"/>
      <c r="AK37" s="87"/>
      <c r="AL37" s="87"/>
      <c r="AM37" s="87"/>
      <c r="AN37" s="87"/>
      <c r="AO37" s="87"/>
    </row>
    <row r="38" spans="1:41" ht="26.25" customHeight="1" x14ac:dyDescent="0.3">
      <c r="A38" s="323"/>
      <c r="B38" s="325"/>
      <c r="C38" s="88" t="s">
        <v>70</v>
      </c>
      <c r="D38" s="88" t="s">
        <v>71</v>
      </c>
      <c r="E38" s="88" t="s">
        <v>72</v>
      </c>
      <c r="F38" s="88" t="s">
        <v>73</v>
      </c>
      <c r="G38" s="88" t="s">
        <v>74</v>
      </c>
      <c r="H38" s="88" t="s">
        <v>75</v>
      </c>
      <c r="I38" s="88" t="s">
        <v>76</v>
      </c>
      <c r="J38" s="88" t="s">
        <v>77</v>
      </c>
      <c r="K38" s="88" t="s">
        <v>78</v>
      </c>
      <c r="L38" s="88" t="s">
        <v>79</v>
      </c>
      <c r="M38" s="88" t="s">
        <v>80</v>
      </c>
      <c r="N38" s="88" t="s">
        <v>81</v>
      </c>
      <c r="O38" s="88" t="s">
        <v>82</v>
      </c>
      <c r="P38" s="88" t="s">
        <v>83</v>
      </c>
      <c r="Q38" s="331" t="s">
        <v>84</v>
      </c>
      <c r="R38" s="332"/>
      <c r="S38" s="332"/>
      <c r="T38" s="332"/>
      <c r="U38" s="332"/>
      <c r="V38" s="332"/>
      <c r="W38" s="332"/>
      <c r="X38" s="332"/>
      <c r="Y38" s="332"/>
      <c r="Z38" s="332"/>
      <c r="AA38" s="332"/>
      <c r="AB38" s="332"/>
      <c r="AC38" s="332"/>
      <c r="AD38" s="333"/>
      <c r="AG38" s="94"/>
      <c r="AH38" s="94"/>
      <c r="AI38" s="94"/>
      <c r="AJ38" s="94"/>
      <c r="AK38" s="94"/>
      <c r="AL38" s="94"/>
      <c r="AM38" s="94"/>
      <c r="AN38" s="94"/>
      <c r="AO38" s="94"/>
    </row>
    <row r="39" spans="1:41" ht="42.9" customHeight="1" x14ac:dyDescent="0.3">
      <c r="A39" s="269" t="s">
        <v>85</v>
      </c>
      <c r="B39" s="271">
        <v>2</v>
      </c>
      <c r="C39" s="90" t="s">
        <v>62</v>
      </c>
      <c r="D39" s="95">
        <v>0.35</v>
      </c>
      <c r="E39" s="191">
        <v>0.35</v>
      </c>
      <c r="F39" s="95">
        <v>0.3</v>
      </c>
      <c r="G39" s="95">
        <v>0</v>
      </c>
      <c r="H39" s="95">
        <v>0</v>
      </c>
      <c r="I39" s="95">
        <v>0</v>
      </c>
      <c r="J39" s="95">
        <v>0</v>
      </c>
      <c r="K39" s="95">
        <v>0</v>
      </c>
      <c r="L39" s="95">
        <v>0</v>
      </c>
      <c r="M39" s="95">
        <v>0</v>
      </c>
      <c r="N39" s="95">
        <v>0</v>
      </c>
      <c r="O39" s="95">
        <v>0</v>
      </c>
      <c r="P39" s="96">
        <f t="shared" ref="P39:P55" si="0">SUM(D39:O39)</f>
        <v>1</v>
      </c>
      <c r="Q39" s="277" t="s">
        <v>86</v>
      </c>
      <c r="R39" s="278"/>
      <c r="S39" s="278"/>
      <c r="T39" s="278"/>
      <c r="U39" s="278"/>
      <c r="V39" s="278"/>
      <c r="W39" s="278"/>
      <c r="X39" s="278"/>
      <c r="Y39" s="278"/>
      <c r="Z39" s="278"/>
      <c r="AA39" s="278"/>
      <c r="AB39" s="278"/>
      <c r="AC39" s="278"/>
      <c r="AD39" s="279"/>
      <c r="AE39" s="97"/>
      <c r="AG39" s="98"/>
      <c r="AH39" s="98"/>
      <c r="AI39" s="98"/>
      <c r="AJ39" s="98"/>
      <c r="AK39" s="98"/>
      <c r="AL39" s="98"/>
      <c r="AM39" s="98"/>
      <c r="AN39" s="98"/>
      <c r="AO39" s="98"/>
    </row>
    <row r="40" spans="1:41" ht="42.9" customHeight="1" x14ac:dyDescent="0.3">
      <c r="A40" s="270"/>
      <c r="B40" s="272"/>
      <c r="C40" s="99" t="s">
        <v>65</v>
      </c>
      <c r="D40" s="100">
        <v>0.35</v>
      </c>
      <c r="E40" s="100">
        <v>0.35</v>
      </c>
      <c r="F40" s="100">
        <v>0.3</v>
      </c>
      <c r="G40" s="100">
        <v>0</v>
      </c>
      <c r="H40" s="100">
        <v>0</v>
      </c>
      <c r="I40" s="100">
        <v>0</v>
      </c>
      <c r="J40" s="100">
        <v>0</v>
      </c>
      <c r="K40" s="100">
        <v>0</v>
      </c>
      <c r="L40" s="100"/>
      <c r="M40" s="100"/>
      <c r="N40" s="100"/>
      <c r="O40" s="100"/>
      <c r="P40" s="101">
        <f t="shared" si="0"/>
        <v>1</v>
      </c>
      <c r="Q40" s="280"/>
      <c r="R40" s="281"/>
      <c r="S40" s="281"/>
      <c r="T40" s="281"/>
      <c r="U40" s="281"/>
      <c r="V40" s="281"/>
      <c r="W40" s="281"/>
      <c r="X40" s="281"/>
      <c r="Y40" s="281"/>
      <c r="Z40" s="281"/>
      <c r="AA40" s="281"/>
      <c r="AB40" s="281"/>
      <c r="AC40" s="281"/>
      <c r="AD40" s="282"/>
      <c r="AE40" s="97"/>
    </row>
    <row r="41" spans="1:41" ht="93" customHeight="1" x14ac:dyDescent="0.3">
      <c r="A41" s="270" t="s">
        <v>87</v>
      </c>
      <c r="B41" s="285">
        <v>12</v>
      </c>
      <c r="C41" s="102" t="s">
        <v>62</v>
      </c>
      <c r="D41" s="103">
        <v>0</v>
      </c>
      <c r="E41" s="103">
        <v>0.05</v>
      </c>
      <c r="F41" s="103">
        <v>0.1</v>
      </c>
      <c r="G41" s="103">
        <v>0.1</v>
      </c>
      <c r="H41" s="103">
        <v>0.1</v>
      </c>
      <c r="I41" s="103">
        <v>0.1</v>
      </c>
      <c r="J41" s="103">
        <v>0.1</v>
      </c>
      <c r="K41" s="103">
        <v>0.1</v>
      </c>
      <c r="L41" s="103">
        <v>0.1</v>
      </c>
      <c r="M41" s="103">
        <v>0.1</v>
      </c>
      <c r="N41" s="103">
        <v>0.1</v>
      </c>
      <c r="O41" s="103">
        <v>0.05</v>
      </c>
      <c r="P41" s="101">
        <f t="shared" si="0"/>
        <v>0.99999999999999989</v>
      </c>
      <c r="Q41" s="293" t="s">
        <v>521</v>
      </c>
      <c r="R41" s="294"/>
      <c r="S41" s="294"/>
      <c r="T41" s="294"/>
      <c r="U41" s="294"/>
      <c r="V41" s="294"/>
      <c r="W41" s="294"/>
      <c r="X41" s="294"/>
      <c r="Y41" s="294"/>
      <c r="Z41" s="294"/>
      <c r="AA41" s="294"/>
      <c r="AB41" s="294"/>
      <c r="AC41" s="294"/>
      <c r="AD41" s="295"/>
      <c r="AE41" s="97"/>
    </row>
    <row r="42" spans="1:41" ht="90.75" customHeight="1" x14ac:dyDescent="0.3">
      <c r="A42" s="270"/>
      <c r="B42" s="272"/>
      <c r="C42" s="99" t="s">
        <v>65</v>
      </c>
      <c r="D42" s="100">
        <v>0</v>
      </c>
      <c r="E42" s="100">
        <v>0.05</v>
      </c>
      <c r="F42" s="100">
        <v>0.1</v>
      </c>
      <c r="G42" s="100">
        <v>0.1</v>
      </c>
      <c r="H42" s="100">
        <v>0.1</v>
      </c>
      <c r="I42" s="100">
        <v>0.1</v>
      </c>
      <c r="J42" s="100">
        <v>0.1</v>
      </c>
      <c r="K42" s="100">
        <v>0.1</v>
      </c>
      <c r="L42" s="104"/>
      <c r="M42" s="104"/>
      <c r="N42" s="104"/>
      <c r="O42" s="104"/>
      <c r="P42" s="250">
        <f t="shared" si="0"/>
        <v>0.64999999999999991</v>
      </c>
      <c r="Q42" s="296"/>
      <c r="R42" s="297"/>
      <c r="S42" s="297"/>
      <c r="T42" s="297"/>
      <c r="U42" s="297"/>
      <c r="V42" s="297"/>
      <c r="W42" s="297"/>
      <c r="X42" s="297"/>
      <c r="Y42" s="297"/>
      <c r="Z42" s="297"/>
      <c r="AA42" s="297"/>
      <c r="AB42" s="297"/>
      <c r="AC42" s="297"/>
      <c r="AD42" s="298"/>
      <c r="AE42" s="97"/>
    </row>
    <row r="43" spans="1:41" ht="95.25" customHeight="1" x14ac:dyDescent="0.3">
      <c r="A43" s="273" t="s">
        <v>88</v>
      </c>
      <c r="B43" s="285">
        <v>12</v>
      </c>
      <c r="C43" s="102" t="s">
        <v>62</v>
      </c>
      <c r="D43" s="103">
        <v>0</v>
      </c>
      <c r="E43" s="103">
        <v>0.06</v>
      </c>
      <c r="F43" s="103">
        <v>0.09</v>
      </c>
      <c r="G43" s="103">
        <v>0.1</v>
      </c>
      <c r="H43" s="103">
        <v>0.09</v>
      </c>
      <c r="I43" s="103">
        <v>0.09</v>
      </c>
      <c r="J43" s="103">
        <v>0.1</v>
      </c>
      <c r="K43" s="103">
        <v>0.09</v>
      </c>
      <c r="L43" s="103">
        <v>0.09</v>
      </c>
      <c r="M43" s="103">
        <v>0.09</v>
      </c>
      <c r="N43" s="103">
        <v>0.1</v>
      </c>
      <c r="O43" s="248">
        <v>0.1</v>
      </c>
      <c r="P43" s="249">
        <f t="shared" si="0"/>
        <v>0.99999999999999978</v>
      </c>
      <c r="Q43" s="299" t="s">
        <v>522</v>
      </c>
      <c r="R43" s="300"/>
      <c r="S43" s="300"/>
      <c r="T43" s="300"/>
      <c r="U43" s="300"/>
      <c r="V43" s="300"/>
      <c r="W43" s="300"/>
      <c r="X43" s="300"/>
      <c r="Y43" s="300"/>
      <c r="Z43" s="300"/>
      <c r="AA43" s="300"/>
      <c r="AB43" s="300"/>
      <c r="AC43" s="300"/>
      <c r="AD43" s="301"/>
      <c r="AE43" s="255"/>
    </row>
    <row r="44" spans="1:41" ht="61.5" customHeight="1" x14ac:dyDescent="0.3">
      <c r="A44" s="274"/>
      <c r="B44" s="271"/>
      <c r="C44" s="265" t="s">
        <v>65</v>
      </c>
      <c r="D44" s="261">
        <v>0</v>
      </c>
      <c r="E44" s="261">
        <v>0.06</v>
      </c>
      <c r="F44" s="261">
        <v>0.09</v>
      </c>
      <c r="G44" s="261">
        <v>0.1</v>
      </c>
      <c r="H44" s="261">
        <v>0.09</v>
      </c>
      <c r="I44" s="261">
        <v>0.09</v>
      </c>
      <c r="J44" s="261">
        <v>0.1</v>
      </c>
      <c r="K44" s="261">
        <v>0.09</v>
      </c>
      <c r="L44" s="261"/>
      <c r="M44" s="261"/>
      <c r="N44" s="261"/>
      <c r="O44" s="261"/>
      <c r="P44" s="263">
        <f>SUM(D44:O44)</f>
        <v>0.61999999999999988</v>
      </c>
      <c r="Q44" s="302"/>
      <c r="R44" s="302"/>
      <c r="S44" s="302"/>
      <c r="T44" s="302"/>
      <c r="U44" s="302"/>
      <c r="V44" s="302"/>
      <c r="W44" s="302"/>
      <c r="X44" s="302"/>
      <c r="Y44" s="302"/>
      <c r="Z44" s="302"/>
      <c r="AA44" s="302"/>
      <c r="AB44" s="302"/>
      <c r="AC44" s="302"/>
      <c r="AD44" s="303"/>
      <c r="AE44" s="97"/>
    </row>
    <row r="45" spans="1:41" ht="10.5" customHeight="1" x14ac:dyDescent="0.3">
      <c r="A45" s="274"/>
      <c r="B45" s="272"/>
      <c r="C45" s="266"/>
      <c r="D45" s="262"/>
      <c r="E45" s="262"/>
      <c r="F45" s="262"/>
      <c r="G45" s="262"/>
      <c r="H45" s="262"/>
      <c r="I45" s="262"/>
      <c r="J45" s="262"/>
      <c r="K45" s="262"/>
      <c r="L45" s="262"/>
      <c r="M45" s="262"/>
      <c r="N45" s="262"/>
      <c r="O45" s="262"/>
      <c r="P45" s="263"/>
      <c r="Q45" s="304"/>
      <c r="R45" s="304"/>
      <c r="S45" s="304"/>
      <c r="T45" s="304"/>
      <c r="U45" s="304"/>
      <c r="V45" s="304"/>
      <c r="W45" s="304"/>
      <c r="X45" s="304"/>
      <c r="Y45" s="304"/>
      <c r="Z45" s="304"/>
      <c r="AA45" s="304"/>
      <c r="AB45" s="304"/>
      <c r="AC45" s="304"/>
      <c r="AD45" s="305"/>
      <c r="AE45" s="97"/>
    </row>
    <row r="46" spans="1:41" ht="66" customHeight="1" x14ac:dyDescent="0.3">
      <c r="A46" s="307" t="s">
        <v>89</v>
      </c>
      <c r="B46" s="308">
        <v>7</v>
      </c>
      <c r="C46" s="275" t="s">
        <v>62</v>
      </c>
      <c r="D46" s="257">
        <v>0</v>
      </c>
      <c r="E46" s="257">
        <v>0</v>
      </c>
      <c r="F46" s="257">
        <v>0.25</v>
      </c>
      <c r="G46" s="257">
        <v>0</v>
      </c>
      <c r="H46" s="257">
        <v>0</v>
      </c>
      <c r="I46" s="257">
        <v>0.25</v>
      </c>
      <c r="J46" s="257">
        <v>0</v>
      </c>
      <c r="K46" s="257">
        <v>0</v>
      </c>
      <c r="L46" s="257">
        <v>0.25</v>
      </c>
      <c r="M46" s="257">
        <v>0</v>
      </c>
      <c r="N46" s="257">
        <v>0</v>
      </c>
      <c r="O46" s="259">
        <v>0.25</v>
      </c>
      <c r="P46" s="267">
        <f t="shared" si="0"/>
        <v>1</v>
      </c>
      <c r="Q46" s="300" t="s">
        <v>523</v>
      </c>
      <c r="R46" s="300"/>
      <c r="S46" s="300"/>
      <c r="T46" s="300"/>
      <c r="U46" s="300"/>
      <c r="V46" s="300"/>
      <c r="W46" s="300"/>
      <c r="X46" s="300"/>
      <c r="Y46" s="300"/>
      <c r="Z46" s="300"/>
      <c r="AA46" s="300"/>
      <c r="AB46" s="300"/>
      <c r="AC46" s="300"/>
      <c r="AD46" s="301"/>
      <c r="AE46" s="97"/>
    </row>
    <row r="47" spans="1:41" ht="30.75" customHeight="1" x14ac:dyDescent="0.3">
      <c r="A47" s="307"/>
      <c r="B47" s="309"/>
      <c r="C47" s="276"/>
      <c r="D47" s="258"/>
      <c r="E47" s="258"/>
      <c r="F47" s="258"/>
      <c r="G47" s="258"/>
      <c r="H47" s="258"/>
      <c r="I47" s="258"/>
      <c r="J47" s="258"/>
      <c r="K47" s="258"/>
      <c r="L47" s="258"/>
      <c r="M47" s="258"/>
      <c r="N47" s="258"/>
      <c r="O47" s="260"/>
      <c r="P47" s="267"/>
      <c r="Q47" s="302"/>
      <c r="R47" s="302"/>
      <c r="S47" s="302"/>
      <c r="T47" s="302"/>
      <c r="U47" s="302"/>
      <c r="V47" s="302"/>
      <c r="W47" s="302"/>
      <c r="X47" s="302"/>
      <c r="Y47" s="302"/>
      <c r="Z47" s="302"/>
      <c r="AA47" s="302"/>
      <c r="AB47" s="302"/>
      <c r="AC47" s="302"/>
      <c r="AD47" s="303"/>
      <c r="AE47" s="97"/>
    </row>
    <row r="48" spans="1:41" ht="42.9" customHeight="1" x14ac:dyDescent="0.3">
      <c r="A48" s="307"/>
      <c r="B48" s="309"/>
      <c r="C48" s="265" t="s">
        <v>65</v>
      </c>
      <c r="D48" s="261">
        <v>0</v>
      </c>
      <c r="E48" s="261">
        <v>0</v>
      </c>
      <c r="F48" s="261">
        <v>0.25</v>
      </c>
      <c r="G48" s="261">
        <v>0</v>
      </c>
      <c r="H48" s="261">
        <v>0</v>
      </c>
      <c r="I48" s="261">
        <v>0.25</v>
      </c>
      <c r="J48" s="261">
        <v>0</v>
      </c>
      <c r="K48" s="261">
        <v>0</v>
      </c>
      <c r="L48" s="261"/>
      <c r="M48" s="261"/>
      <c r="N48" s="261"/>
      <c r="O48" s="261"/>
      <c r="P48" s="263">
        <f>SUM(D48:O48)</f>
        <v>0.5</v>
      </c>
      <c r="Q48" s="302"/>
      <c r="R48" s="302"/>
      <c r="S48" s="302"/>
      <c r="T48" s="302"/>
      <c r="U48" s="302"/>
      <c r="V48" s="302"/>
      <c r="W48" s="302"/>
      <c r="X48" s="302"/>
      <c r="Y48" s="302"/>
      <c r="Z48" s="302"/>
      <c r="AA48" s="302"/>
      <c r="AB48" s="302"/>
      <c r="AC48" s="302"/>
      <c r="AD48" s="303"/>
      <c r="AE48" s="255"/>
    </row>
    <row r="49" spans="1:31" ht="42.9" customHeight="1" x14ac:dyDescent="0.3">
      <c r="A49" s="307"/>
      <c r="B49" s="309"/>
      <c r="C49" s="268"/>
      <c r="D49" s="264"/>
      <c r="E49" s="264"/>
      <c r="F49" s="264"/>
      <c r="G49" s="264"/>
      <c r="H49" s="264"/>
      <c r="I49" s="264"/>
      <c r="J49" s="264"/>
      <c r="K49" s="264"/>
      <c r="L49" s="264"/>
      <c r="M49" s="264"/>
      <c r="N49" s="264"/>
      <c r="O49" s="264"/>
      <c r="P49" s="263"/>
      <c r="Q49" s="302"/>
      <c r="R49" s="302"/>
      <c r="S49" s="302"/>
      <c r="T49" s="302"/>
      <c r="U49" s="302"/>
      <c r="V49" s="302"/>
      <c r="W49" s="302"/>
      <c r="X49" s="302"/>
      <c r="Y49" s="302"/>
      <c r="Z49" s="302"/>
      <c r="AA49" s="302"/>
      <c r="AB49" s="302"/>
      <c r="AC49" s="302"/>
      <c r="AD49" s="303"/>
      <c r="AE49" s="97"/>
    </row>
    <row r="50" spans="1:31" ht="30" hidden="1" customHeight="1" x14ac:dyDescent="0.3">
      <c r="A50" s="307"/>
      <c r="B50" s="310"/>
      <c r="C50" s="266"/>
      <c r="D50" s="262"/>
      <c r="E50" s="262"/>
      <c r="F50" s="262"/>
      <c r="G50" s="262"/>
      <c r="H50" s="262"/>
      <c r="I50" s="262"/>
      <c r="J50" s="262"/>
      <c r="K50" s="262"/>
      <c r="L50" s="262"/>
      <c r="M50" s="262"/>
      <c r="N50" s="262"/>
      <c r="O50" s="262"/>
      <c r="P50" s="263"/>
      <c r="Q50" s="302"/>
      <c r="R50" s="302"/>
      <c r="S50" s="302"/>
      <c r="T50" s="302"/>
      <c r="U50" s="302"/>
      <c r="V50" s="302"/>
      <c r="W50" s="302"/>
      <c r="X50" s="302"/>
      <c r="Y50" s="302"/>
      <c r="Z50" s="302"/>
      <c r="AA50" s="302"/>
      <c r="AB50" s="302"/>
      <c r="AC50" s="302"/>
      <c r="AD50" s="303"/>
      <c r="AE50" s="97"/>
    </row>
    <row r="51" spans="1:31" ht="76.5" customHeight="1" x14ac:dyDescent="0.3">
      <c r="A51" s="306" t="s">
        <v>90</v>
      </c>
      <c r="B51" s="285">
        <v>5</v>
      </c>
      <c r="C51" s="275" t="s">
        <v>62</v>
      </c>
      <c r="D51" s="320">
        <v>0.02</v>
      </c>
      <c r="E51" s="320">
        <v>0.06</v>
      </c>
      <c r="F51" s="320">
        <v>0.09</v>
      </c>
      <c r="G51" s="320">
        <v>0.1</v>
      </c>
      <c r="H51" s="320">
        <v>0.09</v>
      </c>
      <c r="I51" s="320">
        <v>0.09</v>
      </c>
      <c r="J51" s="320">
        <v>0.1</v>
      </c>
      <c r="K51" s="320">
        <v>0.09</v>
      </c>
      <c r="L51" s="320">
        <v>0.09</v>
      </c>
      <c r="M51" s="320">
        <v>0.09</v>
      </c>
      <c r="N51" s="320">
        <v>0.09</v>
      </c>
      <c r="O51" s="468">
        <v>0.09</v>
      </c>
      <c r="P51" s="470">
        <f t="shared" si="0"/>
        <v>0.99999999999999978</v>
      </c>
      <c r="Q51" s="311" t="s">
        <v>91</v>
      </c>
      <c r="R51" s="312"/>
      <c r="S51" s="312"/>
      <c r="T51" s="312"/>
      <c r="U51" s="312"/>
      <c r="V51" s="312"/>
      <c r="W51" s="312"/>
      <c r="X51" s="312"/>
      <c r="Y51" s="312"/>
      <c r="Z51" s="312"/>
      <c r="AA51" s="312"/>
      <c r="AB51" s="312"/>
      <c r="AC51" s="312"/>
      <c r="AD51" s="313"/>
      <c r="AE51" s="97"/>
    </row>
    <row r="52" spans="1:31" ht="48" customHeight="1" x14ac:dyDescent="0.3">
      <c r="A52" s="306"/>
      <c r="B52" s="271"/>
      <c r="C52" s="276"/>
      <c r="D52" s="321"/>
      <c r="E52" s="321"/>
      <c r="F52" s="321"/>
      <c r="G52" s="321"/>
      <c r="H52" s="321"/>
      <c r="I52" s="321"/>
      <c r="J52" s="321"/>
      <c r="K52" s="321"/>
      <c r="L52" s="321"/>
      <c r="M52" s="321"/>
      <c r="N52" s="321"/>
      <c r="O52" s="469"/>
      <c r="P52" s="470"/>
      <c r="Q52" s="314"/>
      <c r="R52" s="315"/>
      <c r="S52" s="315"/>
      <c r="T52" s="315"/>
      <c r="U52" s="315"/>
      <c r="V52" s="315"/>
      <c r="W52" s="315"/>
      <c r="X52" s="315"/>
      <c r="Y52" s="315"/>
      <c r="Z52" s="315"/>
      <c r="AA52" s="315"/>
      <c r="AB52" s="315"/>
      <c r="AC52" s="315"/>
      <c r="AD52" s="316"/>
      <c r="AE52" s="97"/>
    </row>
    <row r="53" spans="1:31" ht="48" customHeight="1" x14ac:dyDescent="0.3">
      <c r="A53" s="306"/>
      <c r="B53" s="271"/>
      <c r="C53" s="265" t="s">
        <v>65</v>
      </c>
      <c r="D53" s="261">
        <v>0.02</v>
      </c>
      <c r="E53" s="261">
        <v>0.06</v>
      </c>
      <c r="F53" s="261">
        <v>0.09</v>
      </c>
      <c r="G53" s="261">
        <v>0.1</v>
      </c>
      <c r="H53" s="261">
        <v>0.09</v>
      </c>
      <c r="I53" s="261">
        <v>0.09</v>
      </c>
      <c r="J53" s="261">
        <v>0.1</v>
      </c>
      <c r="K53" s="261">
        <v>0.09</v>
      </c>
      <c r="L53" s="261"/>
      <c r="M53" s="261"/>
      <c r="N53" s="261"/>
      <c r="O53" s="261"/>
      <c r="P53" s="471">
        <f>SUM(D53:O53)</f>
        <v>0.6399999999999999</v>
      </c>
      <c r="Q53" s="314"/>
      <c r="R53" s="315"/>
      <c r="S53" s="315"/>
      <c r="T53" s="315"/>
      <c r="U53" s="315"/>
      <c r="V53" s="315"/>
      <c r="W53" s="315"/>
      <c r="X53" s="315"/>
      <c r="Y53" s="315"/>
      <c r="Z53" s="315"/>
      <c r="AA53" s="315"/>
      <c r="AB53" s="315"/>
      <c r="AC53" s="315"/>
      <c r="AD53" s="316"/>
      <c r="AE53" s="97"/>
    </row>
    <row r="54" spans="1:31" ht="48.75" customHeight="1" x14ac:dyDescent="0.3">
      <c r="A54" s="269"/>
      <c r="B54" s="272"/>
      <c r="C54" s="266"/>
      <c r="D54" s="262"/>
      <c r="E54" s="262"/>
      <c r="F54" s="262"/>
      <c r="G54" s="262"/>
      <c r="H54" s="262"/>
      <c r="I54" s="262"/>
      <c r="J54" s="262"/>
      <c r="K54" s="262"/>
      <c r="L54" s="262"/>
      <c r="M54" s="262"/>
      <c r="N54" s="262"/>
      <c r="O54" s="262"/>
      <c r="P54" s="472"/>
      <c r="Q54" s="317"/>
      <c r="R54" s="318"/>
      <c r="S54" s="318"/>
      <c r="T54" s="318"/>
      <c r="U54" s="318"/>
      <c r="V54" s="318"/>
      <c r="W54" s="318"/>
      <c r="X54" s="318"/>
      <c r="Y54" s="318"/>
      <c r="Z54" s="318"/>
      <c r="AA54" s="318"/>
      <c r="AB54" s="318"/>
      <c r="AC54" s="318"/>
      <c r="AD54" s="319"/>
      <c r="AE54" s="97"/>
    </row>
    <row r="55" spans="1:31" ht="42.9" customHeight="1" x14ac:dyDescent="0.3">
      <c r="A55" s="283" t="s">
        <v>92</v>
      </c>
      <c r="B55" s="285">
        <v>7</v>
      </c>
      <c r="C55" s="102" t="s">
        <v>62</v>
      </c>
      <c r="D55" s="103">
        <v>0.02</v>
      </c>
      <c r="E55" s="103">
        <v>0.08</v>
      </c>
      <c r="F55" s="103">
        <v>0.09</v>
      </c>
      <c r="G55" s="103">
        <v>0.09</v>
      </c>
      <c r="H55" s="103">
        <v>0.09</v>
      </c>
      <c r="I55" s="103">
        <v>0.09</v>
      </c>
      <c r="J55" s="103">
        <v>0.09</v>
      </c>
      <c r="K55" s="103">
        <v>0.09</v>
      </c>
      <c r="L55" s="103">
        <v>0.09</v>
      </c>
      <c r="M55" s="103">
        <v>0.09</v>
      </c>
      <c r="N55" s="103">
        <v>0.09</v>
      </c>
      <c r="O55" s="103">
        <v>0.09</v>
      </c>
      <c r="P55" s="101">
        <f t="shared" si="0"/>
        <v>0.99999999999999978</v>
      </c>
      <c r="Q55" s="287" t="s">
        <v>524</v>
      </c>
      <c r="R55" s="288"/>
      <c r="S55" s="288"/>
      <c r="T55" s="288"/>
      <c r="U55" s="288"/>
      <c r="V55" s="288"/>
      <c r="W55" s="288"/>
      <c r="X55" s="288"/>
      <c r="Y55" s="288"/>
      <c r="Z55" s="288"/>
      <c r="AA55" s="288"/>
      <c r="AB55" s="288"/>
      <c r="AC55" s="288"/>
      <c r="AD55" s="289"/>
      <c r="AE55" s="97"/>
    </row>
    <row r="56" spans="1:31" ht="89.25" customHeight="1" x14ac:dyDescent="0.3">
      <c r="A56" s="284"/>
      <c r="B56" s="286"/>
      <c r="C56" s="91" t="s">
        <v>65</v>
      </c>
      <c r="D56" s="105">
        <v>0.02</v>
      </c>
      <c r="E56" s="105">
        <v>0.08</v>
      </c>
      <c r="F56" s="105">
        <v>0.09</v>
      </c>
      <c r="G56" s="105">
        <v>0.09</v>
      </c>
      <c r="H56" s="105">
        <v>0.09</v>
      </c>
      <c r="I56" s="105">
        <v>0.09</v>
      </c>
      <c r="J56" s="105">
        <v>0.09</v>
      </c>
      <c r="K56" s="105">
        <v>0.09</v>
      </c>
      <c r="L56" s="106"/>
      <c r="M56" s="106"/>
      <c r="N56" s="106"/>
      <c r="O56" s="106"/>
      <c r="P56" s="222">
        <f>SUM(D56:O56)</f>
        <v>0.6399999999999999</v>
      </c>
      <c r="Q56" s="290"/>
      <c r="R56" s="291"/>
      <c r="S56" s="291"/>
      <c r="T56" s="291"/>
      <c r="U56" s="291"/>
      <c r="V56" s="291"/>
      <c r="W56" s="291"/>
      <c r="X56" s="291"/>
      <c r="Y56" s="291"/>
      <c r="Z56" s="291"/>
      <c r="AA56" s="291"/>
      <c r="AB56" s="291"/>
      <c r="AC56" s="291"/>
      <c r="AD56" s="292"/>
      <c r="AE56" s="97"/>
    </row>
    <row r="57" spans="1:31" x14ac:dyDescent="0.3">
      <c r="A57" s="50" t="s">
        <v>93</v>
      </c>
      <c r="P57" s="221"/>
    </row>
  </sheetData>
  <mergeCells count="170">
    <mergeCell ref="C11:AD13"/>
    <mergeCell ref="L15:Q15"/>
    <mergeCell ref="A11:B13"/>
    <mergeCell ref="L51:L52"/>
    <mergeCell ref="M51:M52"/>
    <mergeCell ref="N51:N52"/>
    <mergeCell ref="O51:O52"/>
    <mergeCell ref="P51:P52"/>
    <mergeCell ref="C53:C54"/>
    <mergeCell ref="D53:D54"/>
    <mergeCell ref="E53:E54"/>
    <mergeCell ref="F53:F54"/>
    <mergeCell ref="G53:G54"/>
    <mergeCell ref="H53:H54"/>
    <mergeCell ref="I53:I54"/>
    <mergeCell ref="J53:J54"/>
    <mergeCell ref="K53:K54"/>
    <mergeCell ref="L53:L54"/>
    <mergeCell ref="M53:M54"/>
    <mergeCell ref="N53:N54"/>
    <mergeCell ref="O53:O54"/>
    <mergeCell ref="P53:P54"/>
    <mergeCell ref="A19:AD19"/>
    <mergeCell ref="Q20:AD20"/>
    <mergeCell ref="C20:P20"/>
    <mergeCell ref="A22:B22"/>
    <mergeCell ref="AC17:AD17"/>
    <mergeCell ref="A23:B23"/>
    <mergeCell ref="A15:B15"/>
    <mergeCell ref="C15:K15"/>
    <mergeCell ref="C16:AB16"/>
    <mergeCell ref="A17:B17"/>
    <mergeCell ref="C17:Q17"/>
    <mergeCell ref="R17:V17"/>
    <mergeCell ref="A1:A4"/>
    <mergeCell ref="B1:AA1"/>
    <mergeCell ref="AB1:AD1"/>
    <mergeCell ref="B2:AA2"/>
    <mergeCell ref="AB2:AD2"/>
    <mergeCell ref="B3:AA4"/>
    <mergeCell ref="AB3:AD3"/>
    <mergeCell ref="AB4:AD4"/>
    <mergeCell ref="A7:B9"/>
    <mergeCell ref="C7:C9"/>
    <mergeCell ref="D7:H9"/>
    <mergeCell ref="I7:J9"/>
    <mergeCell ref="K7:L9"/>
    <mergeCell ref="O7:P7"/>
    <mergeCell ref="M8:N8"/>
    <mergeCell ref="O8:P8"/>
    <mergeCell ref="M9:N9"/>
    <mergeCell ref="O9:P9"/>
    <mergeCell ref="M7:N7"/>
    <mergeCell ref="C32:C33"/>
    <mergeCell ref="D32:P32"/>
    <mergeCell ref="Q32:AD32"/>
    <mergeCell ref="Q33:V33"/>
    <mergeCell ref="W33:Z33"/>
    <mergeCell ref="AA33:AD33"/>
    <mergeCell ref="R15:X15"/>
    <mergeCell ref="Y15:Z15"/>
    <mergeCell ref="W17:X17"/>
    <mergeCell ref="Y17:AB17"/>
    <mergeCell ref="A27:AD27"/>
    <mergeCell ref="A25:B25"/>
    <mergeCell ref="A28:A29"/>
    <mergeCell ref="B28:C29"/>
    <mergeCell ref="D28:O28"/>
    <mergeCell ref="P28:P29"/>
    <mergeCell ref="Q28:AD29"/>
    <mergeCell ref="B30:C30"/>
    <mergeCell ref="Q30:AD30"/>
    <mergeCell ref="A31:AD31"/>
    <mergeCell ref="A32:A33"/>
    <mergeCell ref="B32:B33"/>
    <mergeCell ref="AA15:AD15"/>
    <mergeCell ref="A24:B24"/>
    <mergeCell ref="A37:A38"/>
    <mergeCell ref="B37:B38"/>
    <mergeCell ref="C37:P37"/>
    <mergeCell ref="Q37:AD37"/>
    <mergeCell ref="Q38:AD38"/>
    <mergeCell ref="A34:A36"/>
    <mergeCell ref="B34:B36"/>
    <mergeCell ref="Q34:V36"/>
    <mergeCell ref="W34:Z36"/>
    <mergeCell ref="AA34:AD36"/>
    <mergeCell ref="C34:C35"/>
    <mergeCell ref="D34:D35"/>
    <mergeCell ref="E34:E35"/>
    <mergeCell ref="F34:F35"/>
    <mergeCell ref="G34:G35"/>
    <mergeCell ref="H34:H35"/>
    <mergeCell ref="I34:I35"/>
    <mergeCell ref="J34:J35"/>
    <mergeCell ref="K34:K35"/>
    <mergeCell ref="L34:L35"/>
    <mergeCell ref="M34:M35"/>
    <mergeCell ref="N34:N35"/>
    <mergeCell ref="O34:O35"/>
    <mergeCell ref="P34:P35"/>
    <mergeCell ref="Q39:AD40"/>
    <mergeCell ref="A55:A56"/>
    <mergeCell ref="B55:B56"/>
    <mergeCell ref="Q55:AD56"/>
    <mergeCell ref="A41:A42"/>
    <mergeCell ref="B41:B42"/>
    <mergeCell ref="Q41:AD42"/>
    <mergeCell ref="B43:B45"/>
    <mergeCell ref="Q43:AD45"/>
    <mergeCell ref="A51:A54"/>
    <mergeCell ref="A46:A50"/>
    <mergeCell ref="B46:B50"/>
    <mergeCell ref="B51:B54"/>
    <mergeCell ref="Q46:AD50"/>
    <mergeCell ref="Q51:AD54"/>
    <mergeCell ref="C51:C52"/>
    <mergeCell ref="D51:D52"/>
    <mergeCell ref="E51:E52"/>
    <mergeCell ref="F51:F52"/>
    <mergeCell ref="G51:G52"/>
    <mergeCell ref="H51:H52"/>
    <mergeCell ref="I51:I52"/>
    <mergeCell ref="J51:J52"/>
    <mergeCell ref="K51:K52"/>
    <mergeCell ref="L48:L50"/>
    <mergeCell ref="C48:C50"/>
    <mergeCell ref="D48:D50"/>
    <mergeCell ref="E48:E50"/>
    <mergeCell ref="F48:F50"/>
    <mergeCell ref="G48:G50"/>
    <mergeCell ref="A39:A40"/>
    <mergeCell ref="B39:B40"/>
    <mergeCell ref="A43:A45"/>
    <mergeCell ref="C46:C47"/>
    <mergeCell ref="D46:D47"/>
    <mergeCell ref="E46:E47"/>
    <mergeCell ref="M48:M50"/>
    <mergeCell ref="N48:N50"/>
    <mergeCell ref="O48:O50"/>
    <mergeCell ref="P48:P50"/>
    <mergeCell ref="C44:C45"/>
    <mergeCell ref="D44:D45"/>
    <mergeCell ref="E44:E45"/>
    <mergeCell ref="F44:F45"/>
    <mergeCell ref="G44:G45"/>
    <mergeCell ref="H44:H45"/>
    <mergeCell ref="I44:I45"/>
    <mergeCell ref="J44:J45"/>
    <mergeCell ref="K44:K45"/>
    <mergeCell ref="L44:L45"/>
    <mergeCell ref="M44:M45"/>
    <mergeCell ref="N44:N45"/>
    <mergeCell ref="H48:H50"/>
    <mergeCell ref="I48:I50"/>
    <mergeCell ref="P46:P47"/>
    <mergeCell ref="K46:K47"/>
    <mergeCell ref="L46:L47"/>
    <mergeCell ref="M46:M47"/>
    <mergeCell ref="J48:J50"/>
    <mergeCell ref="K48:K50"/>
    <mergeCell ref="N46:N47"/>
    <mergeCell ref="O46:O47"/>
    <mergeCell ref="F46:F47"/>
    <mergeCell ref="G46:G47"/>
    <mergeCell ref="H46:H47"/>
    <mergeCell ref="I46:I47"/>
    <mergeCell ref="J46:J47"/>
    <mergeCell ref="O44:O45"/>
    <mergeCell ref="P44:P45"/>
  </mergeCells>
  <dataValidations count="4">
    <dataValidation type="textLength" operator="lessThanOrEqual" allowBlank="1" showInputMessage="1" showErrorMessage="1" errorTitle="Máximo 2.000 caracteres" error="Máximo 2.000 caracteres" sqref="Q46 Q39:AD42 W34:W35 AA34:AA35 Q55:AD56"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sqref="Q51:AD54 Q43:AD45" xr:uid="{00000000-0002-0000-0000-000003000000}">
      <formula1>2000</formula1>
    </dataValidation>
  </dataValidations>
  <pageMargins left="0.25" right="0.25" top="0.75" bottom="0.75" header="0.3" footer="0.3"/>
  <pageSetup scale="27"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8.88671875" defaultRowHeight="14.4" x14ac:dyDescent="0.3"/>
  <cols>
    <col min="1" max="256" width="11.441406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baseColWidth="10" defaultColWidth="8.88671875" defaultRowHeight="14.4" x14ac:dyDescent="0.3"/>
  <cols>
    <col min="1" max="2" width="11.44140625" customWidth="1"/>
    <col min="3" max="3" width="6.6640625" customWidth="1"/>
    <col min="4" max="4" width="8.6640625" customWidth="1"/>
    <col min="5" max="5" width="10.6640625" customWidth="1"/>
    <col min="6" max="256" width="11.44140625" customWidth="1"/>
  </cols>
  <sheetData>
    <row r="1" spans="1:14" x14ac:dyDescent="0.3">
      <c r="B1" t="s">
        <v>503</v>
      </c>
      <c r="C1" s="700" t="s">
        <v>504</v>
      </c>
      <c r="D1" s="700"/>
      <c r="E1" s="700"/>
      <c r="F1" s="700"/>
      <c r="G1" s="701" t="s">
        <v>505</v>
      </c>
      <c r="H1" s="702"/>
      <c r="I1" s="702"/>
      <c r="J1" s="703"/>
      <c r="K1" s="699" t="s">
        <v>506</v>
      </c>
      <c r="L1" s="699"/>
      <c r="M1" s="699"/>
      <c r="N1" s="699"/>
    </row>
    <row r="2" spans="1:14" x14ac:dyDescent="0.3">
      <c r="C2" s="4"/>
      <c r="D2" s="4"/>
      <c r="E2" s="4"/>
      <c r="F2" s="4" t="s">
        <v>507</v>
      </c>
      <c r="G2" s="30"/>
      <c r="H2" s="4"/>
      <c r="I2" s="4"/>
      <c r="J2" s="31" t="s">
        <v>507</v>
      </c>
      <c r="K2" s="4"/>
      <c r="L2" s="4"/>
      <c r="M2" s="4"/>
      <c r="N2" s="4" t="s">
        <v>507</v>
      </c>
    </row>
    <row r="3" spans="1:14" x14ac:dyDescent="0.3">
      <c r="A3" s="698" t="s">
        <v>508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698"/>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698"/>
      <c r="B5" s="5">
        <v>3</v>
      </c>
      <c r="C5" s="6">
        <v>0.05</v>
      </c>
      <c r="D5" s="6">
        <v>0.05</v>
      </c>
      <c r="E5" s="6">
        <v>0.1</v>
      </c>
      <c r="F5" s="7">
        <f>(C5+D5+E5)</f>
        <v>0.2</v>
      </c>
      <c r="G5" s="32">
        <v>0.1</v>
      </c>
      <c r="H5" s="6">
        <v>0.1</v>
      </c>
      <c r="I5" s="6">
        <v>0.1</v>
      </c>
      <c r="J5" s="33">
        <f>(G5+H5+I5)</f>
        <v>0.30000000000000004</v>
      </c>
      <c r="K5" s="24"/>
      <c r="L5" s="5"/>
      <c r="M5" s="5"/>
      <c r="N5" s="5"/>
    </row>
    <row r="6" spans="1:14" x14ac:dyDescent="0.3">
      <c r="A6" s="698"/>
      <c r="B6" s="5">
        <v>4</v>
      </c>
      <c r="C6" s="6">
        <v>0.1</v>
      </c>
      <c r="D6" s="6">
        <v>0.1</v>
      </c>
      <c r="E6" s="6">
        <v>0.2</v>
      </c>
      <c r="F6" s="7">
        <f>(C6+D6+E6)</f>
        <v>0.4</v>
      </c>
      <c r="G6" s="32">
        <v>0</v>
      </c>
      <c r="H6" s="6">
        <v>0</v>
      </c>
      <c r="I6" s="6">
        <v>0.1</v>
      </c>
      <c r="J6" s="33">
        <f>(G6+H6+I6)</f>
        <v>0.1</v>
      </c>
      <c r="K6" s="24"/>
      <c r="L6" s="5"/>
      <c r="M6" s="5"/>
      <c r="N6" s="5"/>
    </row>
    <row r="7" spans="1:14" x14ac:dyDescent="0.3">
      <c r="A7" s="698"/>
      <c r="B7" s="5">
        <v>5</v>
      </c>
      <c r="C7" s="6">
        <v>0</v>
      </c>
      <c r="D7" s="6">
        <v>0</v>
      </c>
      <c r="E7" s="6">
        <v>0</v>
      </c>
      <c r="F7" s="7">
        <f>(C7+D7+E7)</f>
        <v>0</v>
      </c>
      <c r="G7" s="32">
        <v>0</v>
      </c>
      <c r="H7" s="6">
        <v>0</v>
      </c>
      <c r="I7" s="6">
        <v>0</v>
      </c>
      <c r="J7" s="33">
        <f>(G7+H7+I7)</f>
        <v>0</v>
      </c>
      <c r="K7" s="24"/>
      <c r="L7" s="5"/>
      <c r="M7" s="5"/>
      <c r="N7" s="5"/>
    </row>
    <row r="8" spans="1:14" x14ac:dyDescent="0.3">
      <c r="A8" s="698" t="s">
        <v>509</v>
      </c>
      <c r="B8" s="9">
        <v>6</v>
      </c>
      <c r="C8" s="10">
        <v>0.1</v>
      </c>
      <c r="D8" s="10">
        <v>0.1</v>
      </c>
      <c r="E8" s="10">
        <v>0.1</v>
      </c>
      <c r="F8" s="11">
        <f>C8+D8+E8</f>
        <v>0.30000000000000004</v>
      </c>
      <c r="G8" s="34"/>
      <c r="H8" s="9"/>
      <c r="I8" s="9"/>
      <c r="J8" s="35"/>
      <c r="K8" s="25"/>
      <c r="L8" s="9"/>
      <c r="M8" s="9"/>
      <c r="N8" s="9"/>
    </row>
    <row r="9" spans="1:14" x14ac:dyDescent="0.3">
      <c r="A9" s="698"/>
      <c r="B9" s="9">
        <v>7</v>
      </c>
      <c r="C9" s="9"/>
      <c r="D9" s="9"/>
      <c r="E9" s="9"/>
      <c r="F9" s="19"/>
      <c r="G9" s="36"/>
      <c r="H9" s="9"/>
      <c r="I9" s="9"/>
      <c r="J9" s="35"/>
      <c r="K9" s="25"/>
      <c r="L9" s="9"/>
      <c r="M9" s="9"/>
      <c r="N9" s="9"/>
    </row>
    <row r="10" spans="1:14" x14ac:dyDescent="0.3">
      <c r="A10" s="698"/>
      <c r="B10" s="9">
        <v>8</v>
      </c>
      <c r="C10" s="9"/>
      <c r="D10" s="9"/>
      <c r="E10" s="9"/>
      <c r="F10" s="19"/>
      <c r="G10" s="36"/>
      <c r="H10" s="9"/>
      <c r="I10" s="9"/>
      <c r="J10" s="35"/>
      <c r="K10" s="25"/>
      <c r="L10" s="9"/>
      <c r="M10" s="9"/>
      <c r="N10" s="9"/>
    </row>
    <row r="11" spans="1:14" x14ac:dyDescent="0.3">
      <c r="A11" s="698"/>
      <c r="B11" s="9">
        <v>9</v>
      </c>
      <c r="C11" s="9"/>
      <c r="D11" s="9"/>
      <c r="E11" s="9"/>
      <c r="F11" s="19"/>
      <c r="G11" s="36"/>
      <c r="H11" s="9"/>
      <c r="I11" s="9"/>
      <c r="J11" s="35"/>
      <c r="K11" s="25"/>
      <c r="L11" s="9"/>
      <c r="M11" s="9"/>
      <c r="N11" s="9"/>
    </row>
    <row r="12" spans="1:14" x14ac:dyDescent="0.3">
      <c r="A12" s="698" t="s">
        <v>510</v>
      </c>
      <c r="B12" s="14">
        <v>10</v>
      </c>
      <c r="C12" s="14"/>
      <c r="D12" s="14"/>
      <c r="E12" s="14"/>
      <c r="F12" s="20"/>
      <c r="G12" s="37"/>
      <c r="H12" s="14"/>
      <c r="I12" s="14"/>
      <c r="J12" s="38"/>
      <c r="K12" s="26"/>
      <c r="L12" s="14"/>
      <c r="M12" s="14"/>
      <c r="N12" s="14"/>
    </row>
    <row r="13" spans="1:14" x14ac:dyDescent="0.3">
      <c r="A13" s="698"/>
      <c r="B13" s="14">
        <v>11</v>
      </c>
      <c r="C13" s="14"/>
      <c r="D13" s="14"/>
      <c r="E13" s="14"/>
      <c r="F13" s="20"/>
      <c r="G13" s="37"/>
      <c r="H13" s="14"/>
      <c r="I13" s="14"/>
      <c r="J13" s="38"/>
      <c r="K13" s="26"/>
      <c r="L13" s="14"/>
      <c r="M13" s="14"/>
      <c r="N13" s="14"/>
    </row>
    <row r="14" spans="1:14" x14ac:dyDescent="0.3">
      <c r="A14" s="698"/>
      <c r="B14" s="14">
        <v>12</v>
      </c>
      <c r="C14" s="14"/>
      <c r="D14" s="14"/>
      <c r="E14" s="14"/>
      <c r="F14" s="20"/>
      <c r="G14" s="37"/>
      <c r="H14" s="14"/>
      <c r="I14" s="14"/>
      <c r="J14" s="38"/>
      <c r="K14" s="26"/>
      <c r="L14" s="14"/>
      <c r="M14" s="14"/>
      <c r="N14" s="14"/>
    </row>
    <row r="15" spans="1:14" x14ac:dyDescent="0.3">
      <c r="A15" s="698"/>
      <c r="B15" s="14">
        <v>13</v>
      </c>
      <c r="C15" s="14"/>
      <c r="D15" s="14"/>
      <c r="E15" s="14"/>
      <c r="F15" s="20"/>
      <c r="G15" s="37"/>
      <c r="H15" s="14"/>
      <c r="I15" s="14"/>
      <c r="J15" s="38"/>
      <c r="K15" s="26"/>
      <c r="L15" s="14"/>
      <c r="M15" s="14"/>
      <c r="N15" s="14"/>
    </row>
    <row r="16" spans="1:14" x14ac:dyDescent="0.3">
      <c r="A16" s="698" t="s">
        <v>511</v>
      </c>
      <c r="B16" s="15">
        <v>14</v>
      </c>
      <c r="C16" s="15"/>
      <c r="D16" s="15"/>
      <c r="E16" s="15"/>
      <c r="F16" s="21"/>
      <c r="G16" s="39"/>
      <c r="H16" s="15"/>
      <c r="I16" s="15"/>
      <c r="J16" s="40"/>
      <c r="K16" s="27"/>
      <c r="L16" s="15"/>
      <c r="M16" s="15"/>
      <c r="N16" s="15"/>
    </row>
    <row r="17" spans="1:14" x14ac:dyDescent="0.3">
      <c r="A17" s="698"/>
      <c r="B17" s="15">
        <v>15</v>
      </c>
      <c r="C17" s="15"/>
      <c r="D17" s="15"/>
      <c r="E17" s="15"/>
      <c r="F17" s="21"/>
      <c r="G17" s="39"/>
      <c r="H17" s="15"/>
      <c r="I17" s="15"/>
      <c r="J17" s="40"/>
      <c r="K17" s="27"/>
      <c r="L17" s="15"/>
      <c r="M17" s="15"/>
      <c r="N17" s="15"/>
    </row>
    <row r="18" spans="1:14" x14ac:dyDescent="0.3">
      <c r="A18" s="698"/>
      <c r="B18" s="15">
        <v>16</v>
      </c>
      <c r="C18" s="15"/>
      <c r="D18" s="15"/>
      <c r="E18" s="15"/>
      <c r="F18" s="21"/>
      <c r="G18" s="39"/>
      <c r="H18" s="15"/>
      <c r="I18" s="15"/>
      <c r="J18" s="40"/>
      <c r="K18" s="27"/>
      <c r="L18" s="15"/>
      <c r="M18" s="15"/>
      <c r="N18" s="15"/>
    </row>
    <row r="19" spans="1:14" x14ac:dyDescent="0.3">
      <c r="A19" s="698" t="s">
        <v>512</v>
      </c>
      <c r="B19" s="18">
        <v>17</v>
      </c>
      <c r="C19" s="18"/>
      <c r="D19" s="18"/>
      <c r="E19" s="18"/>
      <c r="F19" s="22"/>
      <c r="G19" s="41"/>
      <c r="H19" s="18"/>
      <c r="I19" s="18"/>
      <c r="J19" s="42"/>
      <c r="K19" s="28"/>
      <c r="L19" s="18"/>
      <c r="M19" s="18"/>
      <c r="N19" s="18"/>
    </row>
    <row r="20" spans="1:14" x14ac:dyDescent="0.3">
      <c r="A20" s="698"/>
      <c r="B20" s="18">
        <v>18</v>
      </c>
      <c r="C20" s="18"/>
      <c r="D20" s="18"/>
      <c r="E20" s="18"/>
      <c r="F20" s="22"/>
      <c r="G20" s="41"/>
      <c r="H20" s="18"/>
      <c r="I20" s="18"/>
      <c r="J20" s="42"/>
      <c r="K20" s="28"/>
      <c r="L20" s="18"/>
      <c r="M20" s="18"/>
      <c r="N20" s="18"/>
    </row>
    <row r="21" spans="1:14" x14ac:dyDescent="0.3">
      <c r="A21" s="698"/>
      <c r="B21" s="18">
        <v>19</v>
      </c>
      <c r="C21" s="18"/>
      <c r="D21" s="18"/>
      <c r="E21" s="18"/>
      <c r="F21" s="22"/>
      <c r="G21" s="41"/>
      <c r="H21" s="18"/>
      <c r="I21" s="18"/>
      <c r="J21" s="42"/>
      <c r="K21" s="28"/>
      <c r="L21" s="18"/>
      <c r="M21" s="18"/>
      <c r="N21" s="18"/>
    </row>
    <row r="22" spans="1:14" x14ac:dyDescent="0.3">
      <c r="A22" s="698"/>
      <c r="B22" s="18">
        <v>20</v>
      </c>
      <c r="C22" s="18"/>
      <c r="D22" s="18"/>
      <c r="E22" s="18"/>
      <c r="F22" s="22"/>
      <c r="G22" s="41"/>
      <c r="H22" s="18"/>
      <c r="I22" s="18"/>
      <c r="J22" s="42"/>
      <c r="K22" s="28"/>
      <c r="L22" s="18"/>
      <c r="M22" s="18"/>
      <c r="N22" s="18"/>
    </row>
    <row r="23" spans="1:14" x14ac:dyDescent="0.3">
      <c r="A23" s="698" t="s">
        <v>513</v>
      </c>
      <c r="B23" s="13">
        <v>21</v>
      </c>
      <c r="C23" s="13"/>
      <c r="D23" s="13"/>
      <c r="E23" s="13"/>
      <c r="F23" s="23"/>
      <c r="G23" s="43"/>
      <c r="H23" s="13"/>
      <c r="I23" s="13"/>
      <c r="J23" s="44"/>
      <c r="K23" s="29"/>
      <c r="L23" s="13"/>
      <c r="M23" s="13"/>
      <c r="N23" s="13"/>
    </row>
    <row r="24" spans="1:14" x14ac:dyDescent="0.3">
      <c r="A24" s="698"/>
      <c r="B24" s="13">
        <v>22</v>
      </c>
      <c r="C24" s="13"/>
      <c r="D24" s="13"/>
      <c r="E24" s="13"/>
      <c r="F24" s="23"/>
      <c r="G24" s="43"/>
      <c r="H24" s="13"/>
      <c r="I24" s="13"/>
      <c r="J24" s="44"/>
      <c r="K24" s="29"/>
      <c r="L24" s="13"/>
      <c r="M24" s="13"/>
      <c r="N24" s="13"/>
    </row>
    <row r="25" spans="1:14" x14ac:dyDescent="0.3">
      <c r="A25" s="698"/>
      <c r="B25" s="13">
        <v>23</v>
      </c>
      <c r="C25" s="13"/>
      <c r="D25" s="13"/>
      <c r="E25" s="13"/>
      <c r="F25" s="23"/>
      <c r="G25" s="43"/>
      <c r="H25" s="13"/>
      <c r="I25" s="13"/>
      <c r="J25" s="44"/>
      <c r="K25" s="29"/>
      <c r="L25" s="13"/>
      <c r="M25" s="13"/>
      <c r="N25" s="13"/>
    </row>
    <row r="26" spans="1:14" x14ac:dyDescent="0.3">
      <c r="A26" s="698"/>
      <c r="B26" s="13">
        <v>24</v>
      </c>
      <c r="C26" s="13"/>
      <c r="D26" s="13"/>
      <c r="E26" s="13"/>
      <c r="F26" s="23"/>
      <c r="G26" s="43"/>
      <c r="H26" s="13"/>
      <c r="I26" s="13"/>
      <c r="J26" s="44"/>
      <c r="K26" s="29"/>
      <c r="L26" s="13"/>
      <c r="M26" s="13"/>
      <c r="N26" s="13"/>
    </row>
    <row r="27" spans="1:14" x14ac:dyDescent="0.3">
      <c r="A27" s="698" t="s">
        <v>514</v>
      </c>
      <c r="B27" s="9">
        <v>25</v>
      </c>
      <c r="C27" s="9"/>
      <c r="D27" s="9"/>
      <c r="E27" s="9"/>
      <c r="F27" s="9"/>
      <c r="G27" s="9"/>
      <c r="H27" s="9"/>
      <c r="I27" s="9"/>
      <c r="J27" s="9"/>
      <c r="K27" s="9"/>
      <c r="L27" s="9"/>
      <c r="M27" s="9"/>
      <c r="N27" s="9"/>
    </row>
    <row r="28" spans="1:14" x14ac:dyDescent="0.3">
      <c r="A28" s="698"/>
      <c r="B28" s="9">
        <v>26</v>
      </c>
      <c r="C28" s="9"/>
      <c r="D28" s="9"/>
      <c r="E28" s="9"/>
      <c r="F28" s="9"/>
      <c r="G28" s="9"/>
      <c r="H28" s="9"/>
      <c r="I28" s="9"/>
      <c r="J28" s="9"/>
      <c r="K28" s="9"/>
      <c r="L28" s="9"/>
      <c r="M28" s="9"/>
      <c r="N28" s="9"/>
    </row>
    <row r="29" spans="1:14" x14ac:dyDescent="0.3">
      <c r="A29" s="698"/>
      <c r="B29" s="9">
        <v>27</v>
      </c>
      <c r="C29" s="9"/>
      <c r="D29" s="9"/>
      <c r="E29" s="9"/>
      <c r="F29" s="9"/>
      <c r="G29" s="9"/>
      <c r="H29" s="9"/>
      <c r="I29" s="9"/>
      <c r="J29" s="9"/>
      <c r="K29" s="9"/>
      <c r="L29" s="9"/>
      <c r="M29" s="9"/>
      <c r="N29" s="9"/>
    </row>
    <row r="30" spans="1:14" x14ac:dyDescent="0.3">
      <c r="A30" s="698"/>
      <c r="B30" s="9">
        <v>28</v>
      </c>
      <c r="C30" s="9"/>
      <c r="D30" s="9"/>
      <c r="E30" s="9"/>
      <c r="F30" s="9"/>
      <c r="G30" s="9"/>
      <c r="H30" s="9"/>
      <c r="I30" s="9"/>
      <c r="J30" s="9"/>
      <c r="K30" s="9"/>
      <c r="L30" s="9"/>
      <c r="M30" s="9"/>
      <c r="N30" s="9"/>
    </row>
    <row r="31" spans="1:14" x14ac:dyDescent="0.3">
      <c r="A31" s="698"/>
      <c r="B31" s="9">
        <v>29</v>
      </c>
      <c r="C31" s="9"/>
      <c r="D31" s="9"/>
      <c r="E31" s="9"/>
      <c r="F31" s="9"/>
      <c r="G31" s="9"/>
      <c r="H31" s="9"/>
      <c r="I31" s="9"/>
      <c r="J31" s="9"/>
      <c r="K31" s="9"/>
      <c r="L31" s="9"/>
      <c r="M31" s="9"/>
      <c r="N31" s="9"/>
    </row>
    <row r="32" spans="1:14" x14ac:dyDescent="0.3">
      <c r="A32" s="698" t="s">
        <v>515</v>
      </c>
      <c r="B32" s="16">
        <v>30</v>
      </c>
      <c r="C32" s="16"/>
      <c r="D32" s="16"/>
      <c r="E32" s="16"/>
      <c r="F32" s="16"/>
      <c r="G32" s="16"/>
      <c r="H32" s="16"/>
      <c r="I32" s="16"/>
      <c r="J32" s="16"/>
      <c r="K32" s="16"/>
      <c r="L32" s="16"/>
      <c r="M32" s="16"/>
      <c r="N32" s="16"/>
    </row>
    <row r="33" spans="1:14" x14ac:dyDescent="0.3">
      <c r="A33" s="698"/>
      <c r="B33" s="16">
        <v>31</v>
      </c>
      <c r="C33" s="16"/>
      <c r="D33" s="16"/>
      <c r="E33" s="16"/>
      <c r="F33" s="16"/>
      <c r="G33" s="16"/>
      <c r="H33" s="16"/>
      <c r="I33" s="16"/>
      <c r="J33" s="16"/>
      <c r="K33" s="16"/>
      <c r="L33" s="16"/>
      <c r="M33" s="16"/>
      <c r="N33" s="16"/>
    </row>
    <row r="34" spans="1:14" x14ac:dyDescent="0.3">
      <c r="A34" s="698"/>
      <c r="B34" s="16">
        <v>32</v>
      </c>
      <c r="C34" s="16"/>
      <c r="D34" s="16"/>
      <c r="E34" s="16"/>
      <c r="F34" s="16"/>
      <c r="G34" s="16"/>
      <c r="H34" s="16"/>
      <c r="I34" s="16"/>
      <c r="J34" s="16"/>
      <c r="K34" s="16"/>
      <c r="L34" s="16"/>
      <c r="M34" s="16"/>
      <c r="N34" s="16"/>
    </row>
    <row r="35" spans="1:14" x14ac:dyDescent="0.3">
      <c r="A35" s="698" t="s">
        <v>516</v>
      </c>
      <c r="B35" s="17">
        <v>33</v>
      </c>
      <c r="C35" s="14"/>
      <c r="D35" s="14"/>
      <c r="E35" s="14"/>
      <c r="F35" s="14"/>
      <c r="G35" s="14"/>
      <c r="H35" s="14"/>
      <c r="I35" s="14"/>
      <c r="J35" s="14"/>
      <c r="K35" s="14"/>
      <c r="L35" s="14"/>
      <c r="M35" s="14"/>
      <c r="N35" s="14"/>
    </row>
    <row r="36" spans="1:14" x14ac:dyDescent="0.3">
      <c r="A36" s="698"/>
      <c r="B36" s="14">
        <v>34</v>
      </c>
      <c r="C36" s="14"/>
      <c r="D36" s="14"/>
      <c r="E36" s="14"/>
      <c r="F36" s="14"/>
      <c r="G36" s="14"/>
      <c r="H36" s="14"/>
      <c r="I36" s="14"/>
      <c r="J36" s="14"/>
      <c r="K36" s="14"/>
      <c r="L36" s="14"/>
      <c r="M36" s="14"/>
      <c r="N36" s="14"/>
    </row>
    <row r="37" spans="1:14" x14ac:dyDescent="0.3">
      <c r="A37" s="698"/>
      <c r="B37" s="45">
        <v>35</v>
      </c>
      <c r="C37" s="14"/>
      <c r="D37" s="14"/>
      <c r="E37" s="14"/>
      <c r="F37" s="14"/>
      <c r="G37" s="14"/>
      <c r="H37" s="14"/>
      <c r="I37" s="14"/>
      <c r="J37" s="14"/>
      <c r="K37" s="14"/>
      <c r="L37" s="14"/>
      <c r="M37" s="14"/>
      <c r="N37" s="14"/>
    </row>
    <row r="38" spans="1:14" x14ac:dyDescent="0.3">
      <c r="A38" s="698" t="s">
        <v>517</v>
      </c>
      <c r="B38" s="8">
        <v>36</v>
      </c>
      <c r="C38" s="8"/>
      <c r="D38" s="8"/>
      <c r="E38" s="8"/>
      <c r="F38" s="8"/>
      <c r="G38" s="8"/>
      <c r="H38" s="8"/>
      <c r="I38" s="8"/>
      <c r="J38" s="8"/>
      <c r="K38" s="8"/>
      <c r="L38" s="8"/>
      <c r="M38" s="8"/>
      <c r="N38" s="8"/>
    </row>
    <row r="39" spans="1:14" x14ac:dyDescent="0.3">
      <c r="A39" s="698"/>
      <c r="B39" s="8">
        <v>37</v>
      </c>
      <c r="C39" s="8"/>
      <c r="D39" s="8"/>
      <c r="E39" s="8"/>
      <c r="F39" s="8"/>
      <c r="G39" s="8"/>
      <c r="H39" s="8"/>
      <c r="I39" s="8"/>
      <c r="J39" s="8"/>
      <c r="K39" s="8"/>
      <c r="L39" s="8"/>
      <c r="M39" s="8"/>
      <c r="N39" s="8"/>
    </row>
    <row r="40" spans="1:14" x14ac:dyDescent="0.3">
      <c r="A40" s="698"/>
      <c r="B40" s="8">
        <v>38</v>
      </c>
      <c r="C40" s="8"/>
      <c r="D40" s="8"/>
      <c r="E40" s="8"/>
      <c r="F40" s="8"/>
      <c r="G40" s="8"/>
      <c r="H40" s="8"/>
      <c r="I40" s="8"/>
      <c r="J40" s="8"/>
      <c r="K40" s="8"/>
      <c r="L40" s="8"/>
      <c r="M40" s="8"/>
      <c r="N40" s="8"/>
    </row>
    <row r="41" spans="1:14" x14ac:dyDescent="0.3">
      <c r="A41" s="704" t="s">
        <v>518</v>
      </c>
      <c r="B41" s="46">
        <v>39</v>
      </c>
      <c r="C41" s="47"/>
      <c r="D41" s="47"/>
      <c r="E41" s="47"/>
      <c r="F41" s="47"/>
      <c r="G41" s="47"/>
      <c r="H41" s="47"/>
      <c r="I41" s="47"/>
      <c r="J41" s="47"/>
      <c r="K41" s="47"/>
      <c r="L41" s="47"/>
      <c r="M41" s="47"/>
      <c r="N41" s="47"/>
    </row>
    <row r="42" spans="1:14" x14ac:dyDescent="0.3">
      <c r="A42" s="704"/>
      <c r="B42" s="47">
        <v>40</v>
      </c>
      <c r="C42" s="47"/>
      <c r="D42" s="47"/>
      <c r="E42" s="47"/>
      <c r="F42" s="47"/>
      <c r="G42" s="47"/>
      <c r="H42" s="47"/>
      <c r="I42" s="47"/>
      <c r="J42" s="47"/>
      <c r="K42" s="47"/>
      <c r="L42" s="47"/>
      <c r="M42" s="47"/>
      <c r="N42" s="47"/>
    </row>
    <row r="43" spans="1:14" x14ac:dyDescent="0.3">
      <c r="A43" s="704"/>
      <c r="B43" s="47">
        <v>41</v>
      </c>
      <c r="C43" s="47"/>
      <c r="D43" s="47"/>
      <c r="E43" s="47"/>
      <c r="F43" s="47"/>
      <c r="G43" s="47"/>
      <c r="H43" s="47"/>
      <c r="I43" s="47"/>
      <c r="J43" s="47"/>
      <c r="K43" s="47"/>
      <c r="L43" s="47"/>
      <c r="M43" s="47"/>
      <c r="N43" s="47"/>
    </row>
    <row r="44" spans="1:14" x14ac:dyDescent="0.3">
      <c r="A44" s="704"/>
      <c r="B44" s="48">
        <v>42</v>
      </c>
      <c r="C44" s="47"/>
      <c r="D44" s="47"/>
      <c r="E44" s="47"/>
      <c r="F44" s="47"/>
      <c r="G44" s="47"/>
      <c r="H44" s="47"/>
      <c r="I44" s="47"/>
      <c r="J44" s="47"/>
      <c r="K44" s="47"/>
      <c r="L44" s="47"/>
      <c r="M44" s="47"/>
      <c r="N44" s="47"/>
    </row>
    <row r="45" spans="1:14" x14ac:dyDescent="0.3">
      <c r="A45" s="697" t="s">
        <v>519</v>
      </c>
      <c r="B45" s="12">
        <v>43</v>
      </c>
      <c r="C45" s="12"/>
      <c r="D45" s="12"/>
      <c r="E45" s="12"/>
      <c r="F45" s="12"/>
      <c r="G45" s="12"/>
      <c r="H45" s="12"/>
      <c r="I45" s="12"/>
      <c r="J45" s="12"/>
      <c r="K45" s="12"/>
      <c r="L45" s="12"/>
      <c r="M45" s="12"/>
      <c r="N45" s="12"/>
    </row>
    <row r="46" spans="1:14" x14ac:dyDescent="0.3">
      <c r="A46" s="697"/>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O22" zoomScale="60" zoomScaleNormal="60" workbookViewId="0">
      <selection activeCell="AE26" sqref="AE26"/>
    </sheetView>
  </sheetViews>
  <sheetFormatPr baseColWidth="10" defaultColWidth="10.6640625" defaultRowHeight="14.4" x14ac:dyDescent="0.3"/>
  <cols>
    <col min="1" max="1" width="40" style="50" customWidth="1"/>
    <col min="2" max="2" width="15.44140625" style="50" customWidth="1"/>
    <col min="3" max="4" width="13.88671875" style="50" customWidth="1"/>
    <col min="5" max="5" width="14.33203125" style="50" customWidth="1"/>
    <col min="6" max="6" width="14.109375" style="50" customWidth="1"/>
    <col min="7" max="14" width="12.33203125" style="50" customWidth="1"/>
    <col min="15" max="15" width="14.33203125" style="50" customWidth="1"/>
    <col min="16" max="16" width="13.44140625" style="50" customWidth="1"/>
    <col min="17" max="17" width="15.6640625" style="50" customWidth="1"/>
    <col min="18" max="28" width="13.44140625" style="50" customWidth="1"/>
    <col min="29" max="29" width="15.6640625" style="50" customWidth="1"/>
    <col min="30" max="30" width="15.88671875" style="50" customWidth="1"/>
    <col min="31" max="31" width="12.3320312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99"/>
      <c r="B1" s="402" t="s">
        <v>0</v>
      </c>
      <c r="C1" s="403"/>
      <c r="D1" s="403"/>
      <c r="E1" s="403"/>
      <c r="F1" s="403"/>
      <c r="G1" s="403"/>
      <c r="H1" s="403"/>
      <c r="I1" s="403"/>
      <c r="J1" s="403"/>
      <c r="K1" s="403"/>
      <c r="L1" s="403"/>
      <c r="M1" s="403"/>
      <c r="N1" s="403"/>
      <c r="O1" s="403"/>
      <c r="P1" s="403"/>
      <c r="Q1" s="403"/>
      <c r="R1" s="403"/>
      <c r="S1" s="403"/>
      <c r="T1" s="403"/>
      <c r="U1" s="403"/>
      <c r="V1" s="403"/>
      <c r="W1" s="403"/>
      <c r="X1" s="403"/>
      <c r="Y1" s="403"/>
      <c r="Z1" s="403"/>
      <c r="AA1" s="404"/>
      <c r="AB1" s="405" t="s">
        <v>1</v>
      </c>
      <c r="AC1" s="406"/>
      <c r="AD1" s="407"/>
    </row>
    <row r="2" spans="1:30" ht="30.75" customHeight="1" x14ac:dyDescent="0.3">
      <c r="A2" s="400"/>
      <c r="B2" s="408" t="s">
        <v>2</v>
      </c>
      <c r="C2" s="409"/>
      <c r="D2" s="409"/>
      <c r="E2" s="409"/>
      <c r="F2" s="409"/>
      <c r="G2" s="409"/>
      <c r="H2" s="409"/>
      <c r="I2" s="409"/>
      <c r="J2" s="409"/>
      <c r="K2" s="409"/>
      <c r="L2" s="409"/>
      <c r="M2" s="409"/>
      <c r="N2" s="409"/>
      <c r="O2" s="409"/>
      <c r="P2" s="409"/>
      <c r="Q2" s="409"/>
      <c r="R2" s="409"/>
      <c r="S2" s="409"/>
      <c r="T2" s="409"/>
      <c r="U2" s="409"/>
      <c r="V2" s="409"/>
      <c r="W2" s="409"/>
      <c r="X2" s="409"/>
      <c r="Y2" s="409"/>
      <c r="Z2" s="409"/>
      <c r="AA2" s="410"/>
      <c r="AB2" s="411" t="s">
        <v>3</v>
      </c>
      <c r="AC2" s="412"/>
      <c r="AD2" s="413"/>
    </row>
    <row r="3" spans="1:30" ht="24" customHeight="1" x14ac:dyDescent="0.3">
      <c r="A3" s="400"/>
      <c r="B3" s="414" t="s">
        <v>4</v>
      </c>
      <c r="C3" s="415"/>
      <c r="D3" s="415"/>
      <c r="E3" s="415"/>
      <c r="F3" s="415"/>
      <c r="G3" s="415"/>
      <c r="H3" s="415"/>
      <c r="I3" s="415"/>
      <c r="J3" s="415"/>
      <c r="K3" s="415"/>
      <c r="L3" s="415"/>
      <c r="M3" s="415"/>
      <c r="N3" s="415"/>
      <c r="O3" s="415"/>
      <c r="P3" s="415"/>
      <c r="Q3" s="415"/>
      <c r="R3" s="415"/>
      <c r="S3" s="415"/>
      <c r="T3" s="415"/>
      <c r="U3" s="415"/>
      <c r="V3" s="415"/>
      <c r="W3" s="415"/>
      <c r="X3" s="415"/>
      <c r="Y3" s="415"/>
      <c r="Z3" s="415"/>
      <c r="AA3" s="416"/>
      <c r="AB3" s="411" t="s">
        <v>5</v>
      </c>
      <c r="AC3" s="412"/>
      <c r="AD3" s="413"/>
    </row>
    <row r="4" spans="1:30" ht="21.9" customHeight="1" thickBot="1" x14ac:dyDescent="0.35">
      <c r="A4" s="401"/>
      <c r="B4" s="417"/>
      <c r="C4" s="418"/>
      <c r="D4" s="418"/>
      <c r="E4" s="418"/>
      <c r="F4" s="418"/>
      <c r="G4" s="418"/>
      <c r="H4" s="418"/>
      <c r="I4" s="418"/>
      <c r="J4" s="418"/>
      <c r="K4" s="418"/>
      <c r="L4" s="418"/>
      <c r="M4" s="418"/>
      <c r="N4" s="418"/>
      <c r="O4" s="418"/>
      <c r="P4" s="418"/>
      <c r="Q4" s="418"/>
      <c r="R4" s="418"/>
      <c r="S4" s="418"/>
      <c r="T4" s="418"/>
      <c r="U4" s="418"/>
      <c r="V4" s="418"/>
      <c r="W4" s="418"/>
      <c r="X4" s="418"/>
      <c r="Y4" s="418"/>
      <c r="Z4" s="418"/>
      <c r="AA4" s="419"/>
      <c r="AB4" s="420" t="s">
        <v>6</v>
      </c>
      <c r="AC4" s="421"/>
      <c r="AD4" s="422"/>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23" t="s">
        <v>7</v>
      </c>
      <c r="B7" s="424"/>
      <c r="C7" s="429" t="s">
        <v>8</v>
      </c>
      <c r="D7" s="423" t="s">
        <v>9</v>
      </c>
      <c r="E7" s="432"/>
      <c r="F7" s="432"/>
      <c r="G7" s="432"/>
      <c r="H7" s="424"/>
      <c r="I7" s="435">
        <v>44806</v>
      </c>
      <c r="J7" s="436"/>
      <c r="K7" s="423" t="s">
        <v>10</v>
      </c>
      <c r="L7" s="424"/>
      <c r="M7" s="451" t="s">
        <v>11</v>
      </c>
      <c r="N7" s="452"/>
      <c r="O7" s="441"/>
      <c r="P7" s="442"/>
      <c r="Q7" s="54"/>
      <c r="R7" s="54"/>
      <c r="S7" s="54"/>
      <c r="T7" s="54"/>
      <c r="U7" s="54"/>
      <c r="V7" s="54"/>
      <c r="W7" s="54"/>
      <c r="X7" s="54"/>
      <c r="Y7" s="54"/>
      <c r="Z7" s="55"/>
      <c r="AA7" s="54"/>
      <c r="AB7" s="54"/>
      <c r="AC7" s="60"/>
      <c r="AD7" s="61"/>
    </row>
    <row r="8" spans="1:30" x14ac:dyDescent="0.3">
      <c r="A8" s="425"/>
      <c r="B8" s="426"/>
      <c r="C8" s="430"/>
      <c r="D8" s="425"/>
      <c r="E8" s="433"/>
      <c r="F8" s="433"/>
      <c r="G8" s="433"/>
      <c r="H8" s="426"/>
      <c r="I8" s="437"/>
      <c r="J8" s="438"/>
      <c r="K8" s="425"/>
      <c r="L8" s="426"/>
      <c r="M8" s="443" t="s">
        <v>12</v>
      </c>
      <c r="N8" s="444"/>
      <c r="O8" s="445"/>
      <c r="P8" s="446"/>
      <c r="Q8" s="54"/>
      <c r="R8" s="54"/>
      <c r="S8" s="54"/>
      <c r="T8" s="54"/>
      <c r="U8" s="54"/>
      <c r="V8" s="54"/>
      <c r="W8" s="54"/>
      <c r="X8" s="54"/>
      <c r="Y8" s="54"/>
      <c r="Z8" s="55"/>
      <c r="AA8" s="54"/>
      <c r="AB8" s="54"/>
      <c r="AC8" s="60"/>
      <c r="AD8" s="61"/>
    </row>
    <row r="9" spans="1:30" ht="15.75" customHeight="1" x14ac:dyDescent="0.3">
      <c r="A9" s="427"/>
      <c r="B9" s="428"/>
      <c r="C9" s="431"/>
      <c r="D9" s="427"/>
      <c r="E9" s="434"/>
      <c r="F9" s="434"/>
      <c r="G9" s="434"/>
      <c r="H9" s="428"/>
      <c r="I9" s="439"/>
      <c r="J9" s="440"/>
      <c r="K9" s="427"/>
      <c r="L9" s="428"/>
      <c r="M9" s="447" t="s">
        <v>13</v>
      </c>
      <c r="N9" s="448"/>
      <c r="O9" s="449" t="s">
        <v>14</v>
      </c>
      <c r="P9" s="450"/>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423" t="s">
        <v>15</v>
      </c>
      <c r="B11" s="424"/>
      <c r="C11" s="465" t="s">
        <v>16</v>
      </c>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7"/>
    </row>
    <row r="12" spans="1:30" ht="15" customHeight="1" x14ac:dyDescent="0.3">
      <c r="A12" s="425"/>
      <c r="B12" s="426"/>
      <c r="C12" s="414"/>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6"/>
    </row>
    <row r="13" spans="1:30" ht="15" customHeight="1" thickBot="1" x14ac:dyDescent="0.35">
      <c r="A13" s="427"/>
      <c r="B13" s="428"/>
      <c r="C13" s="417"/>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9"/>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459" t="s">
        <v>17</v>
      </c>
      <c r="B15" s="460"/>
      <c r="C15" s="396" t="s">
        <v>18</v>
      </c>
      <c r="D15" s="397"/>
      <c r="E15" s="397"/>
      <c r="F15" s="397"/>
      <c r="G15" s="397"/>
      <c r="H15" s="397"/>
      <c r="I15" s="397"/>
      <c r="J15" s="397"/>
      <c r="K15" s="398"/>
      <c r="L15" s="373" t="s">
        <v>19</v>
      </c>
      <c r="M15" s="377"/>
      <c r="N15" s="377"/>
      <c r="O15" s="377"/>
      <c r="P15" s="377"/>
      <c r="Q15" s="374"/>
      <c r="R15" s="370" t="s">
        <v>20</v>
      </c>
      <c r="S15" s="371"/>
      <c r="T15" s="371"/>
      <c r="U15" s="371"/>
      <c r="V15" s="371"/>
      <c r="W15" s="371"/>
      <c r="X15" s="372"/>
      <c r="Y15" s="373" t="s">
        <v>21</v>
      </c>
      <c r="Z15" s="374"/>
      <c r="AA15" s="396" t="s">
        <v>22</v>
      </c>
      <c r="AB15" s="397"/>
      <c r="AC15" s="397"/>
      <c r="AD15" s="398"/>
    </row>
    <row r="16" spans="1:30" ht="9" customHeight="1" thickBot="1" x14ac:dyDescent="0.35">
      <c r="A16" s="59"/>
      <c r="B16" s="54"/>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73"/>
      <c r="AD16" s="74"/>
    </row>
    <row r="17" spans="1:41" s="76" customFormat="1" ht="37.5" customHeight="1" thickBot="1" x14ac:dyDescent="0.35">
      <c r="A17" s="459" t="s">
        <v>23</v>
      </c>
      <c r="B17" s="460"/>
      <c r="C17" s="462" t="s">
        <v>94</v>
      </c>
      <c r="D17" s="463"/>
      <c r="E17" s="463"/>
      <c r="F17" s="463"/>
      <c r="G17" s="463"/>
      <c r="H17" s="463"/>
      <c r="I17" s="463"/>
      <c r="J17" s="463"/>
      <c r="K17" s="463"/>
      <c r="L17" s="463"/>
      <c r="M17" s="463"/>
      <c r="N17" s="463"/>
      <c r="O17" s="463"/>
      <c r="P17" s="463"/>
      <c r="Q17" s="464"/>
      <c r="R17" s="373" t="s">
        <v>25</v>
      </c>
      <c r="S17" s="377"/>
      <c r="T17" s="377"/>
      <c r="U17" s="377"/>
      <c r="V17" s="374"/>
      <c r="W17" s="475">
        <v>2</v>
      </c>
      <c r="X17" s="476"/>
      <c r="Y17" s="377" t="s">
        <v>26</v>
      </c>
      <c r="Z17" s="377"/>
      <c r="AA17" s="377"/>
      <c r="AB17" s="374"/>
      <c r="AC17" s="457">
        <v>0.15</v>
      </c>
      <c r="AD17" s="458"/>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73" t="s">
        <v>27</v>
      </c>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4"/>
      <c r="AE19" s="83"/>
      <c r="AF19" s="83"/>
    </row>
    <row r="20" spans="1:41" ht="32.25" customHeight="1" thickBot="1" x14ac:dyDescent="0.35">
      <c r="A20" s="82"/>
      <c r="B20" s="60"/>
      <c r="C20" s="453" t="s">
        <v>28</v>
      </c>
      <c r="D20" s="454"/>
      <c r="E20" s="454"/>
      <c r="F20" s="454"/>
      <c r="G20" s="454"/>
      <c r="H20" s="454"/>
      <c r="I20" s="454"/>
      <c r="J20" s="454"/>
      <c r="K20" s="454"/>
      <c r="L20" s="454"/>
      <c r="M20" s="454"/>
      <c r="N20" s="454"/>
      <c r="O20" s="454"/>
      <c r="P20" s="455"/>
      <c r="Q20" s="473" t="s">
        <v>29</v>
      </c>
      <c r="R20" s="366"/>
      <c r="S20" s="366"/>
      <c r="T20" s="366"/>
      <c r="U20" s="366"/>
      <c r="V20" s="366"/>
      <c r="W20" s="366"/>
      <c r="X20" s="366"/>
      <c r="Y20" s="366"/>
      <c r="Z20" s="366"/>
      <c r="AA20" s="366"/>
      <c r="AB20" s="366"/>
      <c r="AC20" s="366"/>
      <c r="AD20" s="474"/>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8</v>
      </c>
      <c r="K21" s="154" t="s">
        <v>37</v>
      </c>
      <c r="L21" s="154" t="s">
        <v>38</v>
      </c>
      <c r="M21" s="154" t="s">
        <v>39</v>
      </c>
      <c r="N21" s="154" t="s">
        <v>40</v>
      </c>
      <c r="O21" s="154" t="s">
        <v>41</v>
      </c>
      <c r="P21" s="155" t="s">
        <v>42</v>
      </c>
      <c r="Q21" s="153" t="s">
        <v>30</v>
      </c>
      <c r="R21" s="154" t="s">
        <v>31</v>
      </c>
      <c r="S21" s="154" t="s">
        <v>32</v>
      </c>
      <c r="T21" s="154" t="s">
        <v>33</v>
      </c>
      <c r="U21" s="154" t="s">
        <v>34</v>
      </c>
      <c r="V21" s="154" t="s">
        <v>35</v>
      </c>
      <c r="W21" s="154" t="s">
        <v>36</v>
      </c>
      <c r="X21" s="154" t="s">
        <v>8</v>
      </c>
      <c r="Y21" s="154" t="s">
        <v>37</v>
      </c>
      <c r="Z21" s="154" t="s">
        <v>38</v>
      </c>
      <c r="AA21" s="154" t="s">
        <v>39</v>
      </c>
      <c r="AB21" s="154" t="s">
        <v>40</v>
      </c>
      <c r="AC21" s="154" t="s">
        <v>41</v>
      </c>
      <c r="AD21" s="155" t="s">
        <v>42</v>
      </c>
      <c r="AE21" s="3"/>
      <c r="AF21" s="3"/>
    </row>
    <row r="22" spans="1:41" ht="32.25" customHeight="1" x14ac:dyDescent="0.3">
      <c r="A22" s="322" t="s">
        <v>43</v>
      </c>
      <c r="B22" s="456"/>
      <c r="C22" s="175"/>
      <c r="D22" s="173"/>
      <c r="E22" s="173"/>
      <c r="F22" s="173"/>
      <c r="G22" s="173"/>
      <c r="H22" s="173"/>
      <c r="I22" s="173"/>
      <c r="J22" s="173"/>
      <c r="K22" s="173"/>
      <c r="L22" s="173"/>
      <c r="M22" s="173"/>
      <c r="N22" s="173"/>
      <c r="O22" s="173">
        <f>SUM(C22:N22)</f>
        <v>0</v>
      </c>
      <c r="P22" s="176"/>
      <c r="Q22" s="213">
        <v>315271250</v>
      </c>
      <c r="R22" s="169"/>
      <c r="S22" s="169"/>
      <c r="T22" s="169">
        <f>30410000+1650000</f>
        <v>32060000</v>
      </c>
      <c r="U22" s="169">
        <v>20000000</v>
      </c>
      <c r="V22" s="169"/>
      <c r="W22" s="169"/>
      <c r="X22" s="169">
        <v>1083214</v>
      </c>
      <c r="Y22" s="169"/>
      <c r="Z22" s="169"/>
      <c r="AA22" s="169"/>
      <c r="AB22" s="169"/>
      <c r="AC22" s="169">
        <f>SUM(Q22:AB22)</f>
        <v>368414464</v>
      </c>
      <c r="AD22" s="180"/>
      <c r="AE22" s="3"/>
      <c r="AF22" s="3"/>
    </row>
    <row r="23" spans="1:41" ht="32.25" customHeight="1" x14ac:dyDescent="0.3">
      <c r="A23" s="323" t="s">
        <v>44</v>
      </c>
      <c r="B23" s="331"/>
      <c r="C23" s="170"/>
      <c r="D23" s="169"/>
      <c r="E23" s="169"/>
      <c r="F23" s="169"/>
      <c r="G23" s="169"/>
      <c r="H23" s="169"/>
      <c r="I23" s="169"/>
      <c r="J23" s="169"/>
      <c r="K23" s="169"/>
      <c r="L23" s="169"/>
      <c r="M23" s="169"/>
      <c r="N23" s="169"/>
      <c r="O23" s="169">
        <f>SUM(C23:N23)</f>
        <v>0</v>
      </c>
      <c r="P23" s="188" t="str">
        <f>IFERROR(O23/(SUMIF(C23:N23,"&gt;0",C22:N22))," ")</f>
        <v xml:space="preserve"> </v>
      </c>
      <c r="Q23" s="213">
        <v>315271250</v>
      </c>
      <c r="R23" s="215"/>
      <c r="S23" s="169">
        <v>-2954834</v>
      </c>
      <c r="T23" s="169">
        <v>1650000</v>
      </c>
      <c r="U23" s="243">
        <v>26721061</v>
      </c>
      <c r="V23" s="243">
        <v>20000000</v>
      </c>
      <c r="W23" s="215"/>
      <c r="X23" s="215"/>
      <c r="Y23" s="215"/>
      <c r="Z23" s="215"/>
      <c r="AA23" s="215"/>
      <c r="AB23" s="215"/>
      <c r="AC23" s="169">
        <f>SUM(Q23:AB23)</f>
        <v>360687477</v>
      </c>
      <c r="AD23" s="178" t="str">
        <f>IFERROR(AC22/(SUMIF(Q22:AB22,"&gt;0",#REF!))," ")</f>
        <v xml:space="preserve"> </v>
      </c>
      <c r="AE23" s="3"/>
      <c r="AF23" s="3"/>
    </row>
    <row r="24" spans="1:41" ht="32.25" customHeight="1" x14ac:dyDescent="0.3">
      <c r="A24" s="323" t="s">
        <v>45</v>
      </c>
      <c r="B24" s="331"/>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18">
        <v>14833750</v>
      </c>
      <c r="S24" s="169">
        <v>27312500</v>
      </c>
      <c r="T24" s="169">
        <v>27312500</v>
      </c>
      <c r="U24" s="169">
        <v>27312500</v>
      </c>
      <c r="V24" s="169">
        <v>60428750</v>
      </c>
      <c r="W24" s="169">
        <v>30018750</v>
      </c>
      <c r="X24" s="169">
        <v>30018750</v>
      </c>
      <c r="Y24" s="169">
        <v>30018750</v>
      </c>
      <c r="Z24" s="169">
        <v>30379822</v>
      </c>
      <c r="AA24" s="169">
        <v>30379821</v>
      </c>
      <c r="AB24" s="169">
        <f>30018750+30379821</f>
        <v>60398571</v>
      </c>
      <c r="AC24" s="169">
        <f>SUM(Q24:AB24)</f>
        <v>368414464</v>
      </c>
      <c r="AD24" s="178"/>
      <c r="AE24" s="3"/>
      <c r="AF24" s="3"/>
    </row>
    <row r="25" spans="1:41" ht="32.25" customHeight="1" x14ac:dyDescent="0.3">
      <c r="A25" s="382" t="s">
        <v>46</v>
      </c>
      <c r="B25" s="383"/>
      <c r="C25" s="171"/>
      <c r="D25" s="172">
        <v>11971398</v>
      </c>
      <c r="E25" s="172">
        <f>132530+10000000+29364110</f>
        <v>39496640</v>
      </c>
      <c r="F25" s="172">
        <v>44075</v>
      </c>
      <c r="G25" s="172"/>
      <c r="H25" s="172"/>
      <c r="I25" s="172"/>
      <c r="J25" s="172"/>
      <c r="K25" s="172"/>
      <c r="L25" s="172"/>
      <c r="M25" s="172"/>
      <c r="N25" s="172"/>
      <c r="O25" s="169">
        <f>SUM(C25:N25)</f>
        <v>51512113</v>
      </c>
      <c r="P25" s="177">
        <f>O25/O24</f>
        <v>0.97146772436070672</v>
      </c>
      <c r="Q25" s="171"/>
      <c r="R25" s="172">
        <v>13345583</v>
      </c>
      <c r="S25" s="172">
        <v>25845832</v>
      </c>
      <c r="T25" s="172">
        <v>27312500</v>
      </c>
      <c r="U25" s="172">
        <v>27312500</v>
      </c>
      <c r="V25" s="172">
        <v>54033561</v>
      </c>
      <c r="W25" s="172">
        <v>27312500</v>
      </c>
      <c r="X25" s="172">
        <v>27312500</v>
      </c>
      <c r="Y25" s="172"/>
      <c r="Z25" s="172"/>
      <c r="AA25" s="172"/>
      <c r="AB25" s="172"/>
      <c r="AC25" s="172">
        <f>SUM(Q25:AB25)</f>
        <v>202474976</v>
      </c>
      <c r="AD25" s="179">
        <f>IFERROR(AC25/(SUMIF(Q25:AB25,"&gt;0",Q24:AB24))," ")</f>
        <v>0.93204431094999707</v>
      </c>
      <c r="AE25" s="3">
        <v>203954923</v>
      </c>
      <c r="AF25" s="3"/>
    </row>
    <row r="26" spans="1:41" ht="32.25" customHeigh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378" t="s">
        <v>47</v>
      </c>
      <c r="B27" s="379"/>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1"/>
    </row>
    <row r="28" spans="1:41" ht="15" customHeight="1" x14ac:dyDescent="0.3">
      <c r="A28" s="384" t="s">
        <v>48</v>
      </c>
      <c r="B28" s="386" t="s">
        <v>49</v>
      </c>
      <c r="C28" s="387"/>
      <c r="D28" s="331" t="s">
        <v>50</v>
      </c>
      <c r="E28" s="332"/>
      <c r="F28" s="332"/>
      <c r="G28" s="332"/>
      <c r="H28" s="332"/>
      <c r="I28" s="332"/>
      <c r="J28" s="332"/>
      <c r="K28" s="332"/>
      <c r="L28" s="332"/>
      <c r="M28" s="332"/>
      <c r="N28" s="332"/>
      <c r="O28" s="388"/>
      <c r="P28" s="362" t="s">
        <v>41</v>
      </c>
      <c r="Q28" s="362" t="s">
        <v>51</v>
      </c>
      <c r="R28" s="362"/>
      <c r="S28" s="362"/>
      <c r="T28" s="362"/>
      <c r="U28" s="362"/>
      <c r="V28" s="362"/>
      <c r="W28" s="362"/>
      <c r="X28" s="362"/>
      <c r="Y28" s="362"/>
      <c r="Z28" s="362"/>
      <c r="AA28" s="362"/>
      <c r="AB28" s="362"/>
      <c r="AC28" s="362"/>
      <c r="AD28" s="364"/>
    </row>
    <row r="29" spans="1:41" ht="27" customHeight="1" x14ac:dyDescent="0.3">
      <c r="A29" s="385"/>
      <c r="B29" s="327"/>
      <c r="C29" s="368"/>
      <c r="D29" s="88" t="s">
        <v>30</v>
      </c>
      <c r="E29" s="88" t="s">
        <v>31</v>
      </c>
      <c r="F29" s="88" t="s">
        <v>32</v>
      </c>
      <c r="G29" s="88" t="s">
        <v>33</v>
      </c>
      <c r="H29" s="88" t="s">
        <v>34</v>
      </c>
      <c r="I29" s="88" t="s">
        <v>35</v>
      </c>
      <c r="J29" s="88" t="s">
        <v>36</v>
      </c>
      <c r="K29" s="88" t="s">
        <v>8</v>
      </c>
      <c r="L29" s="88" t="s">
        <v>37</v>
      </c>
      <c r="M29" s="88" t="s">
        <v>38</v>
      </c>
      <c r="N29" s="88" t="s">
        <v>39</v>
      </c>
      <c r="O29" s="88" t="s">
        <v>40</v>
      </c>
      <c r="P29" s="388"/>
      <c r="Q29" s="362"/>
      <c r="R29" s="362"/>
      <c r="S29" s="362"/>
      <c r="T29" s="362"/>
      <c r="U29" s="362"/>
      <c r="V29" s="362"/>
      <c r="W29" s="362"/>
      <c r="X29" s="362"/>
      <c r="Y29" s="362"/>
      <c r="Z29" s="362"/>
      <c r="AA29" s="362"/>
      <c r="AB29" s="362"/>
      <c r="AC29" s="362"/>
      <c r="AD29" s="364"/>
    </row>
    <row r="30" spans="1:41" ht="62.25" customHeight="1" thickBot="1" x14ac:dyDescent="0.35">
      <c r="A30" s="190" t="str">
        <f>C17</f>
        <v>4 - Realizar el seguimiento de 2 Políticas Públicas lideradas por la Secretaría Distrital de la Mujer</v>
      </c>
      <c r="B30" s="389" t="s">
        <v>52</v>
      </c>
      <c r="C30" s="39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91" t="s">
        <v>95</v>
      </c>
      <c r="R30" s="391"/>
      <c r="S30" s="391"/>
      <c r="T30" s="391"/>
      <c r="U30" s="391"/>
      <c r="V30" s="391"/>
      <c r="W30" s="391"/>
      <c r="X30" s="391"/>
      <c r="Y30" s="391"/>
      <c r="Z30" s="391"/>
      <c r="AA30" s="391"/>
      <c r="AB30" s="391"/>
      <c r="AC30" s="391"/>
      <c r="AD30" s="392"/>
    </row>
    <row r="31" spans="1:41" ht="45" customHeight="1" x14ac:dyDescent="0.3">
      <c r="A31" s="393" t="s">
        <v>54</v>
      </c>
      <c r="B31" s="394"/>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5"/>
    </row>
    <row r="32" spans="1:41" ht="23.25" customHeight="1" x14ac:dyDescent="0.3">
      <c r="A32" s="323" t="s">
        <v>55</v>
      </c>
      <c r="B32" s="362" t="s">
        <v>56</v>
      </c>
      <c r="C32" s="362" t="s">
        <v>49</v>
      </c>
      <c r="D32" s="362" t="s">
        <v>57</v>
      </c>
      <c r="E32" s="362"/>
      <c r="F32" s="362"/>
      <c r="G32" s="362"/>
      <c r="H32" s="362"/>
      <c r="I32" s="362"/>
      <c r="J32" s="362"/>
      <c r="K32" s="362"/>
      <c r="L32" s="362"/>
      <c r="M32" s="362"/>
      <c r="N32" s="362"/>
      <c r="O32" s="362"/>
      <c r="P32" s="362"/>
      <c r="Q32" s="362" t="s">
        <v>58</v>
      </c>
      <c r="R32" s="362"/>
      <c r="S32" s="362"/>
      <c r="T32" s="362"/>
      <c r="U32" s="362"/>
      <c r="V32" s="362"/>
      <c r="W32" s="362"/>
      <c r="X32" s="362"/>
      <c r="Y32" s="362"/>
      <c r="Z32" s="362"/>
      <c r="AA32" s="362"/>
      <c r="AB32" s="362"/>
      <c r="AC32" s="362"/>
      <c r="AD32" s="364"/>
      <c r="AG32" s="87"/>
      <c r="AH32" s="87"/>
      <c r="AI32" s="87"/>
      <c r="AJ32" s="87"/>
      <c r="AK32" s="87"/>
      <c r="AL32" s="87"/>
      <c r="AM32" s="87"/>
      <c r="AN32" s="87"/>
      <c r="AO32" s="87"/>
    </row>
    <row r="33" spans="1:41" ht="23.25" customHeight="1" x14ac:dyDescent="0.3">
      <c r="A33" s="323"/>
      <c r="B33" s="362"/>
      <c r="C33" s="363"/>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327" t="s">
        <v>59</v>
      </c>
      <c r="R33" s="328"/>
      <c r="S33" s="328"/>
      <c r="T33" s="328"/>
      <c r="U33" s="328"/>
      <c r="V33" s="368"/>
      <c r="W33" s="327" t="s">
        <v>60</v>
      </c>
      <c r="X33" s="328"/>
      <c r="Y33" s="328"/>
      <c r="Z33" s="368"/>
      <c r="AA33" s="327" t="s">
        <v>61</v>
      </c>
      <c r="AB33" s="328"/>
      <c r="AC33" s="328"/>
      <c r="AD33" s="369"/>
      <c r="AG33" s="87"/>
      <c r="AH33" s="87"/>
      <c r="AI33" s="87"/>
      <c r="AJ33" s="87"/>
      <c r="AK33" s="87"/>
      <c r="AL33" s="87"/>
      <c r="AM33" s="87"/>
      <c r="AN33" s="87"/>
      <c r="AO33" s="87"/>
    </row>
    <row r="34" spans="1:41" ht="75" customHeight="1" x14ac:dyDescent="0.3">
      <c r="A34" s="334" t="str">
        <f>A30</f>
        <v>4 - Realizar el seguimiento de 2 Políticas Públicas lideradas por la Secretaría Distrital de la Mujer</v>
      </c>
      <c r="B34" s="337">
        <v>0.15</v>
      </c>
      <c r="C34" s="90" t="s">
        <v>62</v>
      </c>
      <c r="D34" s="89">
        <v>2</v>
      </c>
      <c r="E34" s="89">
        <v>2</v>
      </c>
      <c r="F34" s="89">
        <v>2</v>
      </c>
      <c r="G34" s="89">
        <v>2</v>
      </c>
      <c r="H34" s="89">
        <v>2</v>
      </c>
      <c r="I34" s="89">
        <v>2</v>
      </c>
      <c r="J34" s="89">
        <v>2</v>
      </c>
      <c r="K34" s="89">
        <v>2</v>
      </c>
      <c r="L34" s="89">
        <v>2</v>
      </c>
      <c r="M34" s="89">
        <v>2</v>
      </c>
      <c r="N34" s="89">
        <v>2</v>
      </c>
      <c r="O34" s="89">
        <v>2</v>
      </c>
      <c r="P34" s="189">
        <v>2</v>
      </c>
      <c r="Q34" s="483" t="s">
        <v>525</v>
      </c>
      <c r="R34" s="484"/>
      <c r="S34" s="484"/>
      <c r="T34" s="484"/>
      <c r="U34" s="484"/>
      <c r="V34" s="485"/>
      <c r="W34" s="489"/>
      <c r="X34" s="490"/>
      <c r="Y34" s="490"/>
      <c r="Z34" s="491"/>
      <c r="AA34" s="489" t="s">
        <v>96</v>
      </c>
      <c r="AB34" s="490"/>
      <c r="AC34" s="490"/>
      <c r="AD34" s="495"/>
      <c r="AG34" s="87"/>
      <c r="AH34" s="87"/>
      <c r="AI34" s="87"/>
      <c r="AJ34" s="87"/>
      <c r="AK34" s="87"/>
      <c r="AL34" s="87"/>
      <c r="AM34" s="87"/>
      <c r="AN34" s="87"/>
      <c r="AO34" s="87"/>
    </row>
    <row r="35" spans="1:41" ht="93.75" customHeight="1" x14ac:dyDescent="0.3">
      <c r="A35" s="336"/>
      <c r="B35" s="338"/>
      <c r="C35" s="91" t="s">
        <v>65</v>
      </c>
      <c r="D35" s="89">
        <v>2</v>
      </c>
      <c r="E35" s="89">
        <v>2</v>
      </c>
      <c r="F35" s="89">
        <v>2</v>
      </c>
      <c r="G35" s="89">
        <v>2</v>
      </c>
      <c r="H35" s="89">
        <v>2</v>
      </c>
      <c r="I35" s="89">
        <v>2</v>
      </c>
      <c r="J35" s="89">
        <v>2</v>
      </c>
      <c r="K35" s="89">
        <v>2</v>
      </c>
      <c r="L35" s="93"/>
      <c r="M35" s="93"/>
      <c r="N35" s="93"/>
      <c r="O35" s="93"/>
      <c r="P35" s="189">
        <v>2</v>
      </c>
      <c r="Q35" s="486"/>
      <c r="R35" s="487"/>
      <c r="S35" s="487"/>
      <c r="T35" s="487"/>
      <c r="U35" s="487"/>
      <c r="V35" s="488"/>
      <c r="W35" s="492"/>
      <c r="X35" s="493"/>
      <c r="Y35" s="493"/>
      <c r="Z35" s="494"/>
      <c r="AA35" s="492"/>
      <c r="AB35" s="493"/>
      <c r="AC35" s="493"/>
      <c r="AD35" s="496"/>
      <c r="AE35" s="49"/>
      <c r="AG35" s="87"/>
      <c r="AH35" s="87"/>
      <c r="AI35" s="87"/>
      <c r="AJ35" s="87"/>
      <c r="AK35" s="87"/>
      <c r="AL35" s="87"/>
      <c r="AM35" s="87"/>
      <c r="AN35" s="87"/>
      <c r="AO35" s="87"/>
    </row>
    <row r="36" spans="1:41" ht="26.25" customHeight="1" x14ac:dyDescent="0.3">
      <c r="A36" s="322" t="s">
        <v>66</v>
      </c>
      <c r="B36" s="324" t="s">
        <v>67</v>
      </c>
      <c r="C36" s="326" t="s">
        <v>68</v>
      </c>
      <c r="D36" s="326"/>
      <c r="E36" s="326"/>
      <c r="F36" s="326"/>
      <c r="G36" s="326"/>
      <c r="H36" s="326"/>
      <c r="I36" s="326"/>
      <c r="J36" s="326"/>
      <c r="K36" s="326"/>
      <c r="L36" s="326"/>
      <c r="M36" s="326"/>
      <c r="N36" s="326"/>
      <c r="O36" s="326"/>
      <c r="P36" s="326"/>
      <c r="Q36" s="456" t="s">
        <v>97</v>
      </c>
      <c r="R36" s="329"/>
      <c r="S36" s="329"/>
      <c r="T36" s="329"/>
      <c r="U36" s="329"/>
      <c r="V36" s="329"/>
      <c r="W36" s="329"/>
      <c r="X36" s="329"/>
      <c r="Y36" s="329"/>
      <c r="Z36" s="329"/>
      <c r="AA36" s="329"/>
      <c r="AB36" s="329"/>
      <c r="AC36" s="329"/>
      <c r="AD36" s="330"/>
      <c r="AG36" s="87"/>
      <c r="AH36" s="87"/>
      <c r="AI36" s="87"/>
      <c r="AJ36" s="87"/>
      <c r="AK36" s="87"/>
      <c r="AL36" s="87"/>
      <c r="AM36" s="87"/>
      <c r="AN36" s="87"/>
      <c r="AO36" s="87"/>
    </row>
    <row r="37" spans="1:41" ht="26.25" customHeight="1" x14ac:dyDescent="0.3">
      <c r="A37" s="323"/>
      <c r="B37" s="325"/>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31" t="s">
        <v>84</v>
      </c>
      <c r="R37" s="332"/>
      <c r="S37" s="332"/>
      <c r="T37" s="332"/>
      <c r="U37" s="332"/>
      <c r="V37" s="332"/>
      <c r="W37" s="332"/>
      <c r="X37" s="332"/>
      <c r="Y37" s="332"/>
      <c r="Z37" s="332"/>
      <c r="AA37" s="332"/>
      <c r="AB37" s="332"/>
      <c r="AC37" s="332"/>
      <c r="AD37" s="333"/>
      <c r="AG37" s="94"/>
      <c r="AH37" s="94"/>
      <c r="AI37" s="94"/>
      <c r="AJ37" s="94"/>
      <c r="AK37" s="94"/>
      <c r="AL37" s="94"/>
      <c r="AM37" s="94"/>
      <c r="AN37" s="94"/>
      <c r="AO37" s="94"/>
    </row>
    <row r="38" spans="1:41" ht="72.75" customHeight="1" x14ac:dyDescent="0.3">
      <c r="A38" s="269" t="s">
        <v>98</v>
      </c>
      <c r="B38" s="271">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77" t="s">
        <v>99</v>
      </c>
      <c r="R38" s="478"/>
      <c r="S38" s="478"/>
      <c r="T38" s="478"/>
      <c r="U38" s="478"/>
      <c r="V38" s="478"/>
      <c r="W38" s="478"/>
      <c r="X38" s="478"/>
      <c r="Y38" s="478"/>
      <c r="Z38" s="478"/>
      <c r="AA38" s="478"/>
      <c r="AB38" s="478"/>
      <c r="AC38" s="478"/>
      <c r="AD38" s="479"/>
      <c r="AE38" s="97"/>
      <c r="AG38" s="98"/>
      <c r="AH38" s="98"/>
      <c r="AI38" s="98"/>
      <c r="AJ38" s="98"/>
      <c r="AK38" s="98"/>
      <c r="AL38" s="98"/>
      <c r="AM38" s="98"/>
      <c r="AN38" s="98"/>
      <c r="AO38" s="98"/>
    </row>
    <row r="39" spans="1:41" ht="63" customHeight="1" x14ac:dyDescent="0.3">
      <c r="A39" s="270"/>
      <c r="B39" s="272"/>
      <c r="C39" s="99" t="s">
        <v>65</v>
      </c>
      <c r="D39" s="100">
        <v>0.05</v>
      </c>
      <c r="E39" s="100">
        <v>0.08</v>
      </c>
      <c r="F39" s="100">
        <v>0.08</v>
      </c>
      <c r="G39" s="100">
        <v>0.09</v>
      </c>
      <c r="H39" s="100">
        <v>0.08</v>
      </c>
      <c r="I39" s="100">
        <v>0.08</v>
      </c>
      <c r="J39" s="100">
        <v>0.09</v>
      </c>
      <c r="K39" s="100">
        <v>0.09</v>
      </c>
      <c r="L39" s="100"/>
      <c r="M39" s="100"/>
      <c r="N39" s="100"/>
      <c r="O39" s="100"/>
      <c r="P39" s="101">
        <f t="shared" si="0"/>
        <v>0.64</v>
      </c>
      <c r="Q39" s="480"/>
      <c r="R39" s="481"/>
      <c r="S39" s="481"/>
      <c r="T39" s="481"/>
      <c r="U39" s="481"/>
      <c r="V39" s="481"/>
      <c r="W39" s="481"/>
      <c r="X39" s="481"/>
      <c r="Y39" s="481"/>
      <c r="Z39" s="481"/>
      <c r="AA39" s="481"/>
      <c r="AB39" s="481"/>
      <c r="AC39" s="481"/>
      <c r="AD39" s="482"/>
      <c r="AE39" s="97"/>
    </row>
    <row r="40" spans="1:41" ht="51" customHeight="1" x14ac:dyDescent="0.3">
      <c r="A40" s="270" t="s">
        <v>100</v>
      </c>
      <c r="B40" s="285">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77" t="s">
        <v>537</v>
      </c>
      <c r="R40" s="478"/>
      <c r="S40" s="478"/>
      <c r="T40" s="478"/>
      <c r="U40" s="478"/>
      <c r="V40" s="478"/>
      <c r="W40" s="478"/>
      <c r="X40" s="478"/>
      <c r="Y40" s="478"/>
      <c r="Z40" s="478"/>
      <c r="AA40" s="478"/>
      <c r="AB40" s="478"/>
      <c r="AC40" s="478"/>
      <c r="AD40" s="479"/>
      <c r="AE40" s="97"/>
    </row>
    <row r="41" spans="1:41" ht="38.1" customHeight="1" x14ac:dyDescent="0.3">
      <c r="A41" s="270"/>
      <c r="B41" s="272"/>
      <c r="C41" s="99" t="s">
        <v>65</v>
      </c>
      <c r="D41" s="100">
        <v>0.05</v>
      </c>
      <c r="E41" s="100">
        <v>0.08</v>
      </c>
      <c r="F41" s="100">
        <v>0.08</v>
      </c>
      <c r="G41" s="100">
        <v>0.09</v>
      </c>
      <c r="H41" s="100">
        <v>0.08</v>
      </c>
      <c r="I41" s="100">
        <v>0.08</v>
      </c>
      <c r="J41" s="100">
        <v>0.09</v>
      </c>
      <c r="K41" s="100">
        <v>0.09</v>
      </c>
      <c r="L41" s="104"/>
      <c r="M41" s="104"/>
      <c r="N41" s="104"/>
      <c r="O41" s="104"/>
      <c r="P41" s="101">
        <f t="shared" si="0"/>
        <v>0.64</v>
      </c>
      <c r="Q41" s="497"/>
      <c r="R41" s="498"/>
      <c r="S41" s="498"/>
      <c r="T41" s="498"/>
      <c r="U41" s="498"/>
      <c r="V41" s="498"/>
      <c r="W41" s="498"/>
      <c r="X41" s="498"/>
      <c r="Y41" s="498"/>
      <c r="Z41" s="498"/>
      <c r="AA41" s="498"/>
      <c r="AB41" s="498"/>
      <c r="AC41" s="498"/>
      <c r="AD41" s="499"/>
      <c r="AE41" s="97"/>
    </row>
    <row r="42" spans="1:41" ht="32.1" customHeight="1" x14ac:dyDescent="0.3">
      <c r="A42" s="500" t="s">
        <v>101</v>
      </c>
      <c r="B42" s="285">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477" t="s">
        <v>526</v>
      </c>
      <c r="R42" s="478"/>
      <c r="S42" s="478"/>
      <c r="T42" s="478"/>
      <c r="U42" s="478"/>
      <c r="V42" s="478"/>
      <c r="W42" s="478"/>
      <c r="X42" s="478"/>
      <c r="Y42" s="478"/>
      <c r="Z42" s="478"/>
      <c r="AA42" s="478"/>
      <c r="AB42" s="478"/>
      <c r="AC42" s="478"/>
      <c r="AD42" s="501"/>
      <c r="AE42" s="97"/>
    </row>
    <row r="43" spans="1:41" ht="32.1" customHeight="1" x14ac:dyDescent="0.3">
      <c r="A43" s="269"/>
      <c r="B43" s="272"/>
      <c r="C43" s="99" t="s">
        <v>65</v>
      </c>
      <c r="D43" s="100">
        <v>0</v>
      </c>
      <c r="E43" s="100">
        <v>0</v>
      </c>
      <c r="F43" s="100">
        <v>0</v>
      </c>
      <c r="G43" s="100">
        <v>0.1</v>
      </c>
      <c r="H43" s="100">
        <v>0</v>
      </c>
      <c r="I43" s="100">
        <v>0.25</v>
      </c>
      <c r="J43" s="100">
        <v>0.05</v>
      </c>
      <c r="K43" s="100">
        <v>0.1</v>
      </c>
      <c r="L43" s="104"/>
      <c r="M43" s="104"/>
      <c r="N43" s="104"/>
      <c r="O43" s="104"/>
      <c r="P43" s="101">
        <f t="shared" si="0"/>
        <v>0.5</v>
      </c>
      <c r="Q43" s="480"/>
      <c r="R43" s="481"/>
      <c r="S43" s="481"/>
      <c r="T43" s="481"/>
      <c r="U43" s="481"/>
      <c r="V43" s="481"/>
      <c r="W43" s="481"/>
      <c r="X43" s="481"/>
      <c r="Y43" s="481"/>
      <c r="Z43" s="481"/>
      <c r="AA43" s="481"/>
      <c r="AB43" s="481"/>
      <c r="AC43" s="481"/>
      <c r="AD43" s="502"/>
      <c r="AE43" s="97"/>
    </row>
    <row r="44" spans="1:41" x14ac:dyDescent="0.3">
      <c r="A44" s="50" t="s">
        <v>93</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K9" zoomScale="62" zoomScaleNormal="50" workbookViewId="0">
      <selection activeCell="AF24" sqref="AF24"/>
    </sheetView>
  </sheetViews>
  <sheetFormatPr baseColWidth="10" defaultColWidth="10.6640625" defaultRowHeight="14.4" x14ac:dyDescent="0.3"/>
  <cols>
    <col min="1" max="1" width="44.88671875" style="50" customWidth="1"/>
    <col min="2" max="2" width="15.44140625" style="50" customWidth="1"/>
    <col min="3" max="3" width="16" style="50" customWidth="1"/>
    <col min="4" max="13" width="15.44140625" style="50" customWidth="1"/>
    <col min="14" max="24" width="16.109375" style="50" customWidth="1"/>
    <col min="25" max="28" width="13.6640625" style="50" customWidth="1"/>
    <col min="29" max="29" width="16.6640625" style="50" customWidth="1"/>
    <col min="30" max="30" width="13.6640625" style="50" customWidth="1"/>
    <col min="31" max="31" width="11.8867187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5546875" style="50" customWidth="1"/>
    <col min="37" max="37" width="18.44140625" style="50" bestFit="1" customWidth="1"/>
    <col min="38" max="38" width="4.441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99"/>
      <c r="B1" s="402" t="s">
        <v>0</v>
      </c>
      <c r="C1" s="403"/>
      <c r="D1" s="403"/>
      <c r="E1" s="403"/>
      <c r="F1" s="403"/>
      <c r="G1" s="403"/>
      <c r="H1" s="403"/>
      <c r="I1" s="403"/>
      <c r="J1" s="403"/>
      <c r="K1" s="403"/>
      <c r="L1" s="403"/>
      <c r="M1" s="403"/>
      <c r="N1" s="403"/>
      <c r="O1" s="403"/>
      <c r="P1" s="403"/>
      <c r="Q1" s="403"/>
      <c r="R1" s="403"/>
      <c r="S1" s="403"/>
      <c r="T1" s="403"/>
      <c r="U1" s="403"/>
      <c r="V1" s="403"/>
      <c r="W1" s="403"/>
      <c r="X1" s="403"/>
      <c r="Y1" s="403"/>
      <c r="Z1" s="403"/>
      <c r="AA1" s="404"/>
      <c r="AB1" s="405" t="s">
        <v>1</v>
      </c>
      <c r="AC1" s="406"/>
      <c r="AD1" s="407"/>
    </row>
    <row r="2" spans="1:30" ht="30.75" customHeight="1" x14ac:dyDescent="0.3">
      <c r="A2" s="400"/>
      <c r="B2" s="408" t="s">
        <v>2</v>
      </c>
      <c r="C2" s="409"/>
      <c r="D2" s="409"/>
      <c r="E2" s="409"/>
      <c r="F2" s="409"/>
      <c r="G2" s="409"/>
      <c r="H2" s="409"/>
      <c r="I2" s="409"/>
      <c r="J2" s="409"/>
      <c r="K2" s="409"/>
      <c r="L2" s="409"/>
      <c r="M2" s="409"/>
      <c r="N2" s="409"/>
      <c r="O2" s="409"/>
      <c r="P2" s="409"/>
      <c r="Q2" s="409"/>
      <c r="R2" s="409"/>
      <c r="S2" s="409"/>
      <c r="T2" s="409"/>
      <c r="U2" s="409"/>
      <c r="V2" s="409"/>
      <c r="W2" s="409"/>
      <c r="X2" s="409"/>
      <c r="Y2" s="409"/>
      <c r="Z2" s="409"/>
      <c r="AA2" s="410"/>
      <c r="AB2" s="411" t="s">
        <v>3</v>
      </c>
      <c r="AC2" s="412"/>
      <c r="AD2" s="413"/>
    </row>
    <row r="3" spans="1:30" ht="24" customHeight="1" x14ac:dyDescent="0.3">
      <c r="A3" s="400"/>
      <c r="B3" s="414" t="s">
        <v>4</v>
      </c>
      <c r="C3" s="415"/>
      <c r="D3" s="415"/>
      <c r="E3" s="415"/>
      <c r="F3" s="415"/>
      <c r="G3" s="415"/>
      <c r="H3" s="415"/>
      <c r="I3" s="415"/>
      <c r="J3" s="415"/>
      <c r="K3" s="415"/>
      <c r="L3" s="415"/>
      <c r="M3" s="415"/>
      <c r="N3" s="415"/>
      <c r="O3" s="415"/>
      <c r="P3" s="415"/>
      <c r="Q3" s="415"/>
      <c r="R3" s="415"/>
      <c r="S3" s="415"/>
      <c r="T3" s="415"/>
      <c r="U3" s="415"/>
      <c r="V3" s="415"/>
      <c r="W3" s="415"/>
      <c r="X3" s="415"/>
      <c r="Y3" s="415"/>
      <c r="Z3" s="415"/>
      <c r="AA3" s="416"/>
      <c r="AB3" s="411" t="s">
        <v>5</v>
      </c>
      <c r="AC3" s="412"/>
      <c r="AD3" s="413"/>
    </row>
    <row r="4" spans="1:30" ht="21.9" customHeight="1" thickBot="1" x14ac:dyDescent="0.35">
      <c r="A4" s="401"/>
      <c r="B4" s="417"/>
      <c r="C4" s="418"/>
      <c r="D4" s="418"/>
      <c r="E4" s="418"/>
      <c r="F4" s="418"/>
      <c r="G4" s="418"/>
      <c r="H4" s="418"/>
      <c r="I4" s="418"/>
      <c r="J4" s="418"/>
      <c r="K4" s="418"/>
      <c r="L4" s="418"/>
      <c r="M4" s="418"/>
      <c r="N4" s="418"/>
      <c r="O4" s="418"/>
      <c r="P4" s="418"/>
      <c r="Q4" s="418"/>
      <c r="R4" s="418"/>
      <c r="S4" s="418"/>
      <c r="T4" s="418"/>
      <c r="U4" s="418"/>
      <c r="V4" s="418"/>
      <c r="W4" s="418"/>
      <c r="X4" s="418"/>
      <c r="Y4" s="418"/>
      <c r="Z4" s="418"/>
      <c r="AA4" s="419"/>
      <c r="AB4" s="420" t="s">
        <v>6</v>
      </c>
      <c r="AC4" s="421"/>
      <c r="AD4" s="422"/>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23" t="s">
        <v>7</v>
      </c>
      <c r="B7" s="424"/>
      <c r="C7" s="429" t="s">
        <v>8</v>
      </c>
      <c r="D7" s="423" t="s">
        <v>9</v>
      </c>
      <c r="E7" s="432"/>
      <c r="F7" s="432"/>
      <c r="G7" s="432"/>
      <c r="H7" s="424"/>
      <c r="I7" s="435">
        <v>44806</v>
      </c>
      <c r="J7" s="436"/>
      <c r="K7" s="423" t="s">
        <v>10</v>
      </c>
      <c r="L7" s="424"/>
      <c r="M7" s="451" t="s">
        <v>11</v>
      </c>
      <c r="N7" s="452"/>
      <c r="O7" s="441"/>
      <c r="P7" s="442"/>
      <c r="Q7" s="54"/>
      <c r="R7" s="54"/>
      <c r="S7" s="54"/>
      <c r="T7" s="54"/>
      <c r="U7" s="54"/>
      <c r="V7" s="54"/>
      <c r="W7" s="54"/>
      <c r="X7" s="54"/>
      <c r="Y7" s="54"/>
      <c r="Z7" s="55"/>
      <c r="AA7" s="54"/>
      <c r="AB7" s="54"/>
      <c r="AC7" s="60"/>
      <c r="AD7" s="61"/>
    </row>
    <row r="8" spans="1:30" x14ac:dyDescent="0.3">
      <c r="A8" s="425"/>
      <c r="B8" s="426"/>
      <c r="C8" s="430"/>
      <c r="D8" s="425"/>
      <c r="E8" s="433"/>
      <c r="F8" s="433"/>
      <c r="G8" s="433"/>
      <c r="H8" s="426"/>
      <c r="I8" s="437"/>
      <c r="J8" s="438"/>
      <c r="K8" s="425"/>
      <c r="L8" s="426"/>
      <c r="M8" s="443" t="s">
        <v>12</v>
      </c>
      <c r="N8" s="444"/>
      <c r="O8" s="445"/>
      <c r="P8" s="446"/>
      <c r="Q8" s="54"/>
      <c r="R8" s="54"/>
      <c r="S8" s="54"/>
      <c r="T8" s="54"/>
      <c r="U8" s="54"/>
      <c r="V8" s="54"/>
      <c r="W8" s="54"/>
      <c r="X8" s="54"/>
      <c r="Y8" s="54"/>
      <c r="Z8" s="55"/>
      <c r="AA8" s="54"/>
      <c r="AB8" s="54"/>
      <c r="AC8" s="60"/>
      <c r="AD8" s="61"/>
    </row>
    <row r="9" spans="1:30" ht="15.75" customHeight="1" x14ac:dyDescent="0.3">
      <c r="A9" s="427"/>
      <c r="B9" s="428"/>
      <c r="C9" s="431"/>
      <c r="D9" s="427"/>
      <c r="E9" s="434"/>
      <c r="F9" s="434"/>
      <c r="G9" s="434"/>
      <c r="H9" s="428"/>
      <c r="I9" s="439"/>
      <c r="J9" s="440"/>
      <c r="K9" s="427"/>
      <c r="L9" s="428"/>
      <c r="M9" s="447" t="s">
        <v>13</v>
      </c>
      <c r="N9" s="448"/>
      <c r="O9" s="449" t="s">
        <v>14</v>
      </c>
      <c r="P9" s="450"/>
      <c r="Q9" s="54"/>
      <c r="R9" s="54"/>
      <c r="S9" s="54"/>
      <c r="T9" s="54"/>
      <c r="U9" s="54"/>
      <c r="V9" s="54"/>
      <c r="W9" s="54"/>
      <c r="X9" s="54"/>
      <c r="Y9" s="54"/>
      <c r="Z9" s="55"/>
      <c r="AA9" s="54"/>
      <c r="AB9" s="54"/>
      <c r="AC9" s="60"/>
      <c r="AD9" s="61"/>
    </row>
    <row r="10" spans="1:30" ht="15" customHeight="1" x14ac:dyDescent="0.3">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423" t="s">
        <v>15</v>
      </c>
      <c r="B11" s="424"/>
      <c r="C11" s="465" t="s">
        <v>16</v>
      </c>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7"/>
    </row>
    <row r="12" spans="1:30" ht="15" customHeight="1" x14ac:dyDescent="0.3">
      <c r="A12" s="425"/>
      <c r="B12" s="426"/>
      <c r="C12" s="414"/>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6"/>
    </row>
    <row r="13" spans="1:30" ht="15" customHeight="1" thickBot="1" x14ac:dyDescent="0.35">
      <c r="A13" s="427"/>
      <c r="B13" s="428"/>
      <c r="C13" s="417"/>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9"/>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459" t="s">
        <v>17</v>
      </c>
      <c r="B15" s="460"/>
      <c r="C15" s="396" t="s">
        <v>18</v>
      </c>
      <c r="D15" s="397"/>
      <c r="E15" s="397"/>
      <c r="F15" s="397"/>
      <c r="G15" s="397"/>
      <c r="H15" s="397"/>
      <c r="I15" s="397"/>
      <c r="J15" s="397"/>
      <c r="K15" s="398"/>
      <c r="L15" s="373" t="s">
        <v>19</v>
      </c>
      <c r="M15" s="377"/>
      <c r="N15" s="377"/>
      <c r="O15" s="377"/>
      <c r="P15" s="377"/>
      <c r="Q15" s="374"/>
      <c r="R15" s="370" t="s">
        <v>20</v>
      </c>
      <c r="S15" s="371"/>
      <c r="T15" s="371"/>
      <c r="U15" s="371"/>
      <c r="V15" s="371"/>
      <c r="W15" s="371"/>
      <c r="X15" s="372"/>
      <c r="Y15" s="373" t="s">
        <v>21</v>
      </c>
      <c r="Z15" s="374"/>
      <c r="AA15" s="396" t="s">
        <v>22</v>
      </c>
      <c r="AB15" s="397"/>
      <c r="AC15" s="397"/>
      <c r="AD15" s="398"/>
    </row>
    <row r="16" spans="1:30" ht="9" customHeight="1" thickBot="1" x14ac:dyDescent="0.35">
      <c r="A16" s="59"/>
      <c r="B16" s="54"/>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73"/>
      <c r="AD16" s="74"/>
    </row>
    <row r="17" spans="1:41" s="76" customFormat="1" ht="37.5" customHeight="1" thickBot="1" x14ac:dyDescent="0.35">
      <c r="A17" s="459" t="s">
        <v>23</v>
      </c>
      <c r="B17" s="460"/>
      <c r="C17" s="462" t="s">
        <v>102</v>
      </c>
      <c r="D17" s="463"/>
      <c r="E17" s="463"/>
      <c r="F17" s="463"/>
      <c r="G17" s="463"/>
      <c r="H17" s="463"/>
      <c r="I17" s="463"/>
      <c r="J17" s="463"/>
      <c r="K17" s="463"/>
      <c r="L17" s="463"/>
      <c r="M17" s="463"/>
      <c r="N17" s="463"/>
      <c r="O17" s="463"/>
      <c r="P17" s="463"/>
      <c r="Q17" s="464"/>
      <c r="R17" s="373" t="s">
        <v>25</v>
      </c>
      <c r="S17" s="377"/>
      <c r="T17" s="377"/>
      <c r="U17" s="377"/>
      <c r="V17" s="374"/>
      <c r="W17" s="503">
        <v>1</v>
      </c>
      <c r="X17" s="504"/>
      <c r="Y17" s="377" t="s">
        <v>26</v>
      </c>
      <c r="Z17" s="377"/>
      <c r="AA17" s="377"/>
      <c r="AB17" s="374"/>
      <c r="AC17" s="457">
        <v>0.2</v>
      </c>
      <c r="AD17" s="458"/>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73" t="s">
        <v>27</v>
      </c>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4"/>
      <c r="AE19" s="83"/>
      <c r="AF19" s="83"/>
    </row>
    <row r="20" spans="1:41" ht="32.25" customHeight="1" thickBot="1" x14ac:dyDescent="0.35">
      <c r="A20" s="82"/>
      <c r="B20" s="60"/>
      <c r="C20" s="453" t="s">
        <v>28</v>
      </c>
      <c r="D20" s="454"/>
      <c r="E20" s="454"/>
      <c r="F20" s="454"/>
      <c r="G20" s="454"/>
      <c r="H20" s="454"/>
      <c r="I20" s="454"/>
      <c r="J20" s="454"/>
      <c r="K20" s="454"/>
      <c r="L20" s="454"/>
      <c r="M20" s="454"/>
      <c r="N20" s="454"/>
      <c r="O20" s="454"/>
      <c r="P20" s="455"/>
      <c r="Q20" s="473" t="s">
        <v>29</v>
      </c>
      <c r="R20" s="366"/>
      <c r="S20" s="366"/>
      <c r="T20" s="366"/>
      <c r="U20" s="366"/>
      <c r="V20" s="366"/>
      <c r="W20" s="366"/>
      <c r="X20" s="366"/>
      <c r="Y20" s="366"/>
      <c r="Z20" s="366"/>
      <c r="AA20" s="366"/>
      <c r="AB20" s="366"/>
      <c r="AC20" s="366"/>
      <c r="AD20" s="474"/>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8</v>
      </c>
      <c r="K21" s="154" t="s">
        <v>37</v>
      </c>
      <c r="L21" s="154" t="s">
        <v>38</v>
      </c>
      <c r="M21" s="154" t="s">
        <v>39</v>
      </c>
      <c r="N21" s="154" t="s">
        <v>40</v>
      </c>
      <c r="O21" s="154" t="s">
        <v>41</v>
      </c>
      <c r="P21" s="155" t="s">
        <v>42</v>
      </c>
      <c r="Q21" s="153" t="s">
        <v>30</v>
      </c>
      <c r="R21" s="154" t="s">
        <v>31</v>
      </c>
      <c r="S21" s="154" t="s">
        <v>32</v>
      </c>
      <c r="T21" s="154" t="s">
        <v>33</v>
      </c>
      <c r="U21" s="154" t="s">
        <v>34</v>
      </c>
      <c r="V21" s="154" t="s">
        <v>35</v>
      </c>
      <c r="W21" s="154" t="s">
        <v>36</v>
      </c>
      <c r="X21" s="154" t="s">
        <v>8</v>
      </c>
      <c r="Y21" s="154" t="s">
        <v>37</v>
      </c>
      <c r="Z21" s="154" t="s">
        <v>38</v>
      </c>
      <c r="AA21" s="154" t="s">
        <v>39</v>
      </c>
      <c r="AB21" s="154" t="s">
        <v>40</v>
      </c>
      <c r="AC21" s="154" t="s">
        <v>41</v>
      </c>
      <c r="AD21" s="155" t="s">
        <v>42</v>
      </c>
      <c r="AE21" s="3"/>
      <c r="AF21" s="3"/>
    </row>
    <row r="22" spans="1:41" ht="32.25" customHeight="1" x14ac:dyDescent="0.3">
      <c r="A22" s="322" t="s">
        <v>43</v>
      </c>
      <c r="B22" s="456"/>
      <c r="C22" s="175"/>
      <c r="D22" s="173"/>
      <c r="E22" s="173"/>
      <c r="F22" s="173"/>
      <c r="G22" s="173"/>
      <c r="H22" s="173"/>
      <c r="I22" s="173"/>
      <c r="J22" s="173"/>
      <c r="K22" s="173"/>
      <c r="L22" s="173"/>
      <c r="M22" s="173"/>
      <c r="N22" s="173"/>
      <c r="O22" s="173">
        <f>SUM(C22:N22)</f>
        <v>0</v>
      </c>
      <c r="P22" s="176"/>
      <c r="Q22" s="213">
        <v>613351250</v>
      </c>
      <c r="R22" s="169"/>
      <c r="S22" s="169"/>
      <c r="T22" s="169"/>
      <c r="U22" s="169">
        <v>5000000</v>
      </c>
      <c r="V22" s="169"/>
      <c r="W22" s="169"/>
      <c r="X22" s="169">
        <v>270803</v>
      </c>
      <c r="Y22" s="169"/>
      <c r="Z22" s="169"/>
      <c r="AA22" s="169"/>
      <c r="AB22" s="169"/>
      <c r="AC22" s="169">
        <f>SUM(Q22:AB22)</f>
        <v>618622053</v>
      </c>
      <c r="AD22" s="180"/>
      <c r="AE22" s="3"/>
      <c r="AF22" s="3"/>
    </row>
    <row r="23" spans="1:41" ht="32.25" customHeight="1" x14ac:dyDescent="0.3">
      <c r="A23" s="323" t="s">
        <v>44</v>
      </c>
      <c r="B23" s="331"/>
      <c r="C23" s="170"/>
      <c r="D23" s="169"/>
      <c r="E23" s="169"/>
      <c r="F23" s="169"/>
      <c r="G23" s="169"/>
      <c r="H23" s="169"/>
      <c r="I23" s="169"/>
      <c r="J23" s="169"/>
      <c r="K23" s="169"/>
      <c r="L23" s="169"/>
      <c r="M23" s="169"/>
      <c r="N23" s="169"/>
      <c r="O23" s="169">
        <f>SUM(C23:N23)</f>
        <v>0</v>
      </c>
      <c r="P23" s="188" t="str">
        <f>IFERROR(O23/(SUMIF(C23:N23,"&gt;0",C22:N22))," ")</f>
        <v xml:space="preserve"> </v>
      </c>
      <c r="Q23" s="213">
        <v>613351250</v>
      </c>
      <c r="R23" s="215"/>
      <c r="S23" s="169">
        <v>-4967833</v>
      </c>
      <c r="T23" s="215"/>
      <c r="U23" s="215"/>
      <c r="V23" s="169">
        <v>5000000</v>
      </c>
      <c r="W23" s="215"/>
      <c r="X23" s="215"/>
      <c r="Y23" s="215"/>
      <c r="Z23" s="215"/>
      <c r="AA23" s="215"/>
      <c r="AB23" s="215"/>
      <c r="AC23" s="169">
        <f>SUM(Q23:AB23)</f>
        <v>613383417</v>
      </c>
      <c r="AD23" s="178" t="str">
        <f>IFERROR(AC22/(SUMIF(Q22:AB22,"&gt;0",#REF!))," ")</f>
        <v xml:space="preserve"> </v>
      </c>
      <c r="AE23" s="3"/>
      <c r="AF23" s="3"/>
    </row>
    <row r="24" spans="1:41" ht="32.25" customHeight="1" x14ac:dyDescent="0.3">
      <c r="A24" s="323" t="s">
        <v>45</v>
      </c>
      <c r="B24" s="331"/>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v>53947768</v>
      </c>
      <c r="AB24" s="169">
        <f>53857500+53947767</f>
        <v>107805267</v>
      </c>
      <c r="AC24" s="169">
        <f>SUM(Q24:AB24)</f>
        <v>618622053</v>
      </c>
      <c r="AD24" s="178"/>
      <c r="AE24" s="3"/>
      <c r="AF24" s="3"/>
    </row>
    <row r="25" spans="1:41" ht="32.25" customHeight="1" thickBot="1" x14ac:dyDescent="0.35">
      <c r="A25" s="382" t="s">
        <v>46</v>
      </c>
      <c r="B25" s="383"/>
      <c r="C25" s="171"/>
      <c r="D25" s="172">
        <v>3368225</v>
      </c>
      <c r="E25" s="172">
        <f>33132+2500000</f>
        <v>2533132</v>
      </c>
      <c r="F25" s="172"/>
      <c r="G25" s="172"/>
      <c r="H25" s="172"/>
      <c r="I25" s="172"/>
      <c r="J25" s="172"/>
      <c r="K25" s="172"/>
      <c r="L25" s="172"/>
      <c r="M25" s="172"/>
      <c r="N25" s="172"/>
      <c r="O25" s="172">
        <f>SUM(C25:N25)</f>
        <v>5901357</v>
      </c>
      <c r="P25" s="177">
        <v>1</v>
      </c>
      <c r="Q25" s="171">
        <v>0</v>
      </c>
      <c r="R25" s="172">
        <v>24292584</v>
      </c>
      <c r="S25" s="172">
        <v>51765834</v>
      </c>
      <c r="T25" s="172">
        <v>53232500</v>
      </c>
      <c r="U25" s="172">
        <v>53232500</v>
      </c>
      <c r="V25" s="172">
        <v>53232500</v>
      </c>
      <c r="W25" s="172">
        <v>53232500</v>
      </c>
      <c r="X25" s="172">
        <v>53232500</v>
      </c>
      <c r="Y25" s="172"/>
      <c r="Z25" s="172"/>
      <c r="AA25" s="172"/>
      <c r="AB25" s="172"/>
      <c r="AC25" s="172">
        <f>SUM(Q25:AB25)</f>
        <v>342220918</v>
      </c>
      <c r="AD25" s="179">
        <f>IFERROR(AC25/(SUMIF(Q25:AB25,"&gt;0",Q24:AB24))," ")</f>
        <v>0.98039661236665221</v>
      </c>
      <c r="AE25" s="3">
        <v>342590903</v>
      </c>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378" t="s">
        <v>47</v>
      </c>
      <c r="B27" s="379"/>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1"/>
    </row>
    <row r="28" spans="1:41" ht="15" customHeight="1" x14ac:dyDescent="0.3">
      <c r="A28" s="384" t="s">
        <v>48</v>
      </c>
      <c r="B28" s="386" t="s">
        <v>49</v>
      </c>
      <c r="C28" s="387"/>
      <c r="D28" s="331" t="s">
        <v>50</v>
      </c>
      <c r="E28" s="332"/>
      <c r="F28" s="332"/>
      <c r="G28" s="332"/>
      <c r="H28" s="332"/>
      <c r="I28" s="332"/>
      <c r="J28" s="332"/>
      <c r="K28" s="332"/>
      <c r="L28" s="332"/>
      <c r="M28" s="332"/>
      <c r="N28" s="332"/>
      <c r="O28" s="388"/>
      <c r="P28" s="362" t="s">
        <v>41</v>
      </c>
      <c r="Q28" s="362" t="s">
        <v>51</v>
      </c>
      <c r="R28" s="362"/>
      <c r="S28" s="362"/>
      <c r="T28" s="362"/>
      <c r="U28" s="362"/>
      <c r="V28" s="362"/>
      <c r="W28" s="362"/>
      <c r="X28" s="362"/>
      <c r="Y28" s="362"/>
      <c r="Z28" s="362"/>
      <c r="AA28" s="362"/>
      <c r="AB28" s="362"/>
      <c r="AC28" s="362"/>
      <c r="AD28" s="364"/>
    </row>
    <row r="29" spans="1:41" ht="27" customHeight="1" x14ac:dyDescent="0.3">
      <c r="A29" s="385"/>
      <c r="B29" s="327"/>
      <c r="C29" s="368"/>
      <c r="D29" s="88" t="s">
        <v>30</v>
      </c>
      <c r="E29" s="88" t="s">
        <v>31</v>
      </c>
      <c r="F29" s="88" t="s">
        <v>32</v>
      </c>
      <c r="G29" s="88" t="s">
        <v>33</v>
      </c>
      <c r="H29" s="88" t="s">
        <v>34</v>
      </c>
      <c r="I29" s="88" t="s">
        <v>35</v>
      </c>
      <c r="J29" s="88" t="s">
        <v>36</v>
      </c>
      <c r="K29" s="88" t="s">
        <v>8</v>
      </c>
      <c r="L29" s="88" t="s">
        <v>37</v>
      </c>
      <c r="M29" s="88" t="s">
        <v>38</v>
      </c>
      <c r="N29" s="88" t="s">
        <v>39</v>
      </c>
      <c r="O29" s="88" t="s">
        <v>40</v>
      </c>
      <c r="P29" s="388"/>
      <c r="Q29" s="362"/>
      <c r="R29" s="362"/>
      <c r="S29" s="362"/>
      <c r="T29" s="362"/>
      <c r="U29" s="362"/>
      <c r="V29" s="362"/>
      <c r="W29" s="362"/>
      <c r="X29" s="362"/>
      <c r="Y29" s="362"/>
      <c r="Z29" s="362"/>
      <c r="AA29" s="362"/>
      <c r="AB29" s="362"/>
      <c r="AC29" s="362"/>
      <c r="AD29" s="364"/>
    </row>
    <row r="30" spans="1:41" ht="62.25" customHeight="1" thickBot="1" x14ac:dyDescent="0.35">
      <c r="A30" s="190" t="str">
        <f>C17</f>
        <v>5 - Acompañar el 100% la incorporación del enfoque de género y  la implementación de siete derechos de la PPMyEG</v>
      </c>
      <c r="B30" s="389" t="s">
        <v>52</v>
      </c>
      <c r="C30" s="39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91" t="s">
        <v>53</v>
      </c>
      <c r="R30" s="391"/>
      <c r="S30" s="391"/>
      <c r="T30" s="391"/>
      <c r="U30" s="391"/>
      <c r="V30" s="391"/>
      <c r="W30" s="391"/>
      <c r="X30" s="391"/>
      <c r="Y30" s="391"/>
      <c r="Z30" s="391"/>
      <c r="AA30" s="391"/>
      <c r="AB30" s="391"/>
      <c r="AC30" s="391"/>
      <c r="AD30" s="392"/>
    </row>
    <row r="31" spans="1:41" ht="45" customHeight="1" x14ac:dyDescent="0.3">
      <c r="A31" s="393" t="s">
        <v>54</v>
      </c>
      <c r="B31" s="394"/>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5"/>
    </row>
    <row r="32" spans="1:41" ht="23.25" customHeight="1" x14ac:dyDescent="0.3">
      <c r="A32" s="323" t="s">
        <v>55</v>
      </c>
      <c r="B32" s="362" t="s">
        <v>56</v>
      </c>
      <c r="C32" s="362" t="s">
        <v>49</v>
      </c>
      <c r="D32" s="362" t="s">
        <v>57</v>
      </c>
      <c r="E32" s="362"/>
      <c r="F32" s="362"/>
      <c r="G32" s="362"/>
      <c r="H32" s="362"/>
      <c r="I32" s="362"/>
      <c r="J32" s="362"/>
      <c r="K32" s="362"/>
      <c r="L32" s="362"/>
      <c r="M32" s="362"/>
      <c r="N32" s="362"/>
      <c r="O32" s="362"/>
      <c r="P32" s="362"/>
      <c r="Q32" s="362" t="s">
        <v>58</v>
      </c>
      <c r="R32" s="362"/>
      <c r="S32" s="362"/>
      <c r="T32" s="362"/>
      <c r="U32" s="362"/>
      <c r="V32" s="362"/>
      <c r="W32" s="362"/>
      <c r="X32" s="362"/>
      <c r="Y32" s="362"/>
      <c r="Z32" s="362"/>
      <c r="AA32" s="362"/>
      <c r="AB32" s="362"/>
      <c r="AC32" s="362"/>
      <c r="AD32" s="364"/>
      <c r="AG32" s="87"/>
      <c r="AH32" s="87"/>
      <c r="AI32" s="87"/>
      <c r="AJ32" s="87"/>
      <c r="AK32" s="87"/>
      <c r="AL32" s="87"/>
      <c r="AM32" s="87"/>
      <c r="AN32" s="87"/>
      <c r="AO32" s="87"/>
    </row>
    <row r="33" spans="1:41" ht="23.25" customHeight="1" x14ac:dyDescent="0.3">
      <c r="A33" s="323"/>
      <c r="B33" s="362"/>
      <c r="C33" s="363"/>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327" t="s">
        <v>59</v>
      </c>
      <c r="R33" s="328"/>
      <c r="S33" s="328"/>
      <c r="T33" s="328"/>
      <c r="U33" s="328"/>
      <c r="V33" s="368"/>
      <c r="W33" s="327" t="s">
        <v>60</v>
      </c>
      <c r="X33" s="328"/>
      <c r="Y33" s="328"/>
      <c r="Z33" s="368"/>
      <c r="AA33" s="327" t="s">
        <v>61</v>
      </c>
      <c r="AB33" s="328"/>
      <c r="AC33" s="328"/>
      <c r="AD33" s="369"/>
      <c r="AG33" s="87"/>
      <c r="AH33" s="87"/>
      <c r="AI33" s="87"/>
      <c r="AJ33" s="87"/>
      <c r="AK33" s="87"/>
      <c r="AL33" s="87"/>
      <c r="AM33" s="87"/>
      <c r="AN33" s="87"/>
      <c r="AO33" s="87"/>
    </row>
    <row r="34" spans="1:41" ht="113.4" customHeight="1" x14ac:dyDescent="0.3">
      <c r="A34" s="334" t="str">
        <f>A30</f>
        <v>5 - Acompañar el 100% la incorporación del enfoque de género y  la implementación de siete derechos de la PPMyEG</v>
      </c>
      <c r="B34" s="337">
        <v>0.2</v>
      </c>
      <c r="C34" s="90" t="s">
        <v>62</v>
      </c>
      <c r="D34" s="156">
        <v>1</v>
      </c>
      <c r="E34" s="156">
        <v>1</v>
      </c>
      <c r="F34" s="156">
        <v>1</v>
      </c>
      <c r="G34" s="156">
        <v>1</v>
      </c>
      <c r="H34" s="156">
        <v>1</v>
      </c>
      <c r="I34" s="156">
        <v>1</v>
      </c>
      <c r="J34" s="156">
        <v>1</v>
      </c>
      <c r="K34" s="156">
        <v>1</v>
      </c>
      <c r="L34" s="156">
        <v>1</v>
      </c>
      <c r="M34" s="156">
        <v>1</v>
      </c>
      <c r="N34" s="156">
        <v>1</v>
      </c>
      <c r="O34" s="156">
        <v>1</v>
      </c>
      <c r="P34" s="156">
        <v>1</v>
      </c>
      <c r="Q34" s="515" t="s">
        <v>527</v>
      </c>
      <c r="R34" s="510"/>
      <c r="S34" s="510"/>
      <c r="T34" s="510"/>
      <c r="U34" s="510"/>
      <c r="V34" s="516"/>
      <c r="W34" s="520" t="s">
        <v>103</v>
      </c>
      <c r="X34" s="521"/>
      <c r="Y34" s="521"/>
      <c r="Z34" s="522"/>
      <c r="AA34" s="526" t="s">
        <v>104</v>
      </c>
      <c r="AB34" s="527"/>
      <c r="AC34" s="527"/>
      <c r="AD34" s="528"/>
      <c r="AG34" s="87"/>
      <c r="AH34" s="87"/>
      <c r="AI34" s="87"/>
      <c r="AJ34" s="87"/>
      <c r="AK34" s="87"/>
      <c r="AL34" s="87"/>
      <c r="AM34" s="87"/>
      <c r="AN34" s="87"/>
      <c r="AO34" s="87"/>
    </row>
    <row r="35" spans="1:41" ht="139.5" customHeight="1" thickBot="1" x14ac:dyDescent="0.35">
      <c r="A35" s="336"/>
      <c r="B35" s="338"/>
      <c r="C35" s="91" t="s">
        <v>65</v>
      </c>
      <c r="D35" s="229">
        <v>1</v>
      </c>
      <c r="E35" s="235">
        <v>1</v>
      </c>
      <c r="F35" s="235">
        <v>1</v>
      </c>
      <c r="G35" s="235">
        <v>1</v>
      </c>
      <c r="H35" s="235">
        <v>1</v>
      </c>
      <c r="I35" s="235">
        <v>1</v>
      </c>
      <c r="J35" s="254">
        <v>1</v>
      </c>
      <c r="K35" s="235">
        <v>1</v>
      </c>
      <c r="L35" s="93"/>
      <c r="M35" s="93"/>
      <c r="N35" s="93"/>
      <c r="O35" s="93"/>
      <c r="P35" s="157">
        <v>1</v>
      </c>
      <c r="Q35" s="517"/>
      <c r="R35" s="518"/>
      <c r="S35" s="518"/>
      <c r="T35" s="518"/>
      <c r="U35" s="518"/>
      <c r="V35" s="519"/>
      <c r="W35" s="523"/>
      <c r="X35" s="524"/>
      <c r="Y35" s="524"/>
      <c r="Z35" s="525"/>
      <c r="AA35" s="529"/>
      <c r="AB35" s="530"/>
      <c r="AC35" s="530"/>
      <c r="AD35" s="531"/>
      <c r="AE35" s="49"/>
      <c r="AG35" s="87"/>
      <c r="AH35" s="87"/>
      <c r="AI35" s="87"/>
      <c r="AJ35" s="87"/>
      <c r="AK35" s="87"/>
      <c r="AL35" s="87"/>
      <c r="AM35" s="87"/>
      <c r="AN35" s="87"/>
      <c r="AO35" s="87"/>
    </row>
    <row r="36" spans="1:41" ht="26.25" hidden="1" customHeight="1" x14ac:dyDescent="0.3">
      <c r="A36" s="322" t="s">
        <v>66</v>
      </c>
      <c r="B36" s="324" t="s">
        <v>67</v>
      </c>
      <c r="C36" s="326" t="s">
        <v>68</v>
      </c>
      <c r="D36" s="326"/>
      <c r="E36" s="326"/>
      <c r="F36" s="326"/>
      <c r="G36" s="326"/>
      <c r="H36" s="326"/>
      <c r="I36" s="326"/>
      <c r="J36" s="326"/>
      <c r="K36" s="326"/>
      <c r="L36" s="326"/>
      <c r="M36" s="326"/>
      <c r="N36" s="326"/>
      <c r="O36" s="326"/>
      <c r="P36" s="326"/>
      <c r="Q36" s="456" t="s">
        <v>69</v>
      </c>
      <c r="R36" s="329"/>
      <c r="S36" s="329"/>
      <c r="T36" s="329"/>
      <c r="U36" s="329"/>
      <c r="V36" s="329"/>
      <c r="W36" s="329"/>
      <c r="X36" s="329"/>
      <c r="Y36" s="329"/>
      <c r="Z36" s="329"/>
      <c r="AA36" s="329"/>
      <c r="AB36" s="329"/>
      <c r="AC36" s="329"/>
      <c r="AD36" s="330"/>
      <c r="AG36" s="87"/>
      <c r="AH36" s="87"/>
      <c r="AI36" s="87"/>
      <c r="AJ36" s="87"/>
      <c r="AK36" s="87"/>
      <c r="AL36" s="87"/>
      <c r="AM36" s="87"/>
      <c r="AN36" s="87"/>
      <c r="AO36" s="87"/>
    </row>
    <row r="37" spans="1:41" ht="26.25" customHeight="1" x14ac:dyDescent="0.3">
      <c r="A37" s="323"/>
      <c r="B37" s="325"/>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31" t="s">
        <v>84</v>
      </c>
      <c r="R37" s="332"/>
      <c r="S37" s="332"/>
      <c r="T37" s="332"/>
      <c r="U37" s="332"/>
      <c r="V37" s="332"/>
      <c r="W37" s="332"/>
      <c r="X37" s="332"/>
      <c r="Y37" s="332"/>
      <c r="Z37" s="332"/>
      <c r="AA37" s="332"/>
      <c r="AB37" s="332"/>
      <c r="AC37" s="332"/>
      <c r="AD37" s="333"/>
      <c r="AG37" s="94"/>
      <c r="AH37" s="94"/>
      <c r="AI37" s="94"/>
      <c r="AJ37" s="94"/>
      <c r="AK37" s="94"/>
      <c r="AL37" s="94"/>
      <c r="AM37" s="94"/>
      <c r="AN37" s="94"/>
      <c r="AO37" s="94"/>
    </row>
    <row r="38" spans="1:41" ht="66" customHeight="1" x14ac:dyDescent="0.3">
      <c r="A38" s="505" t="s">
        <v>105</v>
      </c>
      <c r="B38" s="507">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509" t="s">
        <v>528</v>
      </c>
      <c r="R38" s="510"/>
      <c r="S38" s="510"/>
      <c r="T38" s="510"/>
      <c r="U38" s="510"/>
      <c r="V38" s="510"/>
      <c r="W38" s="510"/>
      <c r="X38" s="510"/>
      <c r="Y38" s="510"/>
      <c r="Z38" s="510"/>
      <c r="AA38" s="510"/>
      <c r="AB38" s="510"/>
      <c r="AC38" s="510"/>
      <c r="AD38" s="511"/>
      <c r="AE38" s="97"/>
      <c r="AG38" s="98"/>
      <c r="AH38" s="98"/>
      <c r="AI38" s="98"/>
      <c r="AJ38" s="98"/>
      <c r="AK38" s="98"/>
      <c r="AL38" s="98"/>
      <c r="AM38" s="98"/>
      <c r="AN38" s="98"/>
      <c r="AO38" s="98"/>
    </row>
    <row r="39" spans="1:41" ht="70.5" customHeight="1" x14ac:dyDescent="0.3">
      <c r="A39" s="506"/>
      <c r="B39" s="508"/>
      <c r="C39" s="99" t="s">
        <v>65</v>
      </c>
      <c r="D39" s="100">
        <v>0.05</v>
      </c>
      <c r="E39" s="100">
        <v>0.09</v>
      </c>
      <c r="F39" s="100">
        <v>0.09</v>
      </c>
      <c r="G39" s="100">
        <v>0.09</v>
      </c>
      <c r="H39" s="100">
        <v>0.09</v>
      </c>
      <c r="I39" s="100">
        <v>0.09</v>
      </c>
      <c r="J39" s="100">
        <v>0.09</v>
      </c>
      <c r="K39" s="100">
        <v>0.09</v>
      </c>
      <c r="L39" s="100"/>
      <c r="M39" s="100"/>
      <c r="N39" s="100"/>
      <c r="O39" s="100"/>
      <c r="P39" s="101">
        <f t="shared" si="0"/>
        <v>0.67999999999999994</v>
      </c>
      <c r="Q39" s="512"/>
      <c r="R39" s="513"/>
      <c r="S39" s="513"/>
      <c r="T39" s="513"/>
      <c r="U39" s="513"/>
      <c r="V39" s="513"/>
      <c r="W39" s="513"/>
      <c r="X39" s="513"/>
      <c r="Y39" s="513"/>
      <c r="Z39" s="513"/>
      <c r="AA39" s="513"/>
      <c r="AB39" s="513"/>
      <c r="AC39" s="513"/>
      <c r="AD39" s="514"/>
      <c r="AE39" s="97"/>
    </row>
    <row r="40" spans="1:41" ht="54" customHeight="1" x14ac:dyDescent="0.3">
      <c r="A40" s="506" t="s">
        <v>106</v>
      </c>
      <c r="B40" s="507">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509" t="s">
        <v>529</v>
      </c>
      <c r="R40" s="510"/>
      <c r="S40" s="510"/>
      <c r="T40" s="510"/>
      <c r="U40" s="510"/>
      <c r="V40" s="510"/>
      <c r="W40" s="510"/>
      <c r="X40" s="510"/>
      <c r="Y40" s="510"/>
      <c r="Z40" s="510"/>
      <c r="AA40" s="510"/>
      <c r="AB40" s="510"/>
      <c r="AC40" s="510"/>
      <c r="AD40" s="511"/>
      <c r="AE40" s="97"/>
    </row>
    <row r="41" spans="1:41" ht="54" customHeight="1" x14ac:dyDescent="0.3">
      <c r="A41" s="506"/>
      <c r="B41" s="508"/>
      <c r="C41" s="99" t="s">
        <v>65</v>
      </c>
      <c r="D41" s="100">
        <v>0.05</v>
      </c>
      <c r="E41" s="100">
        <v>0.11</v>
      </c>
      <c r="F41" s="100">
        <v>0.11</v>
      </c>
      <c r="G41" s="100">
        <v>0.11</v>
      </c>
      <c r="H41" s="100">
        <v>0.11</v>
      </c>
      <c r="I41" s="100">
        <v>0.11</v>
      </c>
      <c r="J41" s="100">
        <v>0.1</v>
      </c>
      <c r="K41" s="100">
        <v>0.06</v>
      </c>
      <c r="L41" s="104"/>
      <c r="M41" s="104"/>
      <c r="N41" s="104"/>
      <c r="O41" s="104"/>
      <c r="P41" s="101">
        <f t="shared" si="0"/>
        <v>0.76</v>
      </c>
      <c r="Q41" s="512"/>
      <c r="R41" s="513"/>
      <c r="S41" s="513"/>
      <c r="T41" s="513"/>
      <c r="U41" s="513"/>
      <c r="V41" s="513"/>
      <c r="W41" s="513"/>
      <c r="X41" s="513"/>
      <c r="Y41" s="513"/>
      <c r="Z41" s="513"/>
      <c r="AA41" s="513"/>
      <c r="AB41" s="513"/>
      <c r="AC41" s="513"/>
      <c r="AD41" s="514"/>
      <c r="AE41" s="97"/>
    </row>
    <row r="42" spans="1:41" ht="74.25" customHeight="1" x14ac:dyDescent="0.3">
      <c r="A42" s="500" t="s">
        <v>107</v>
      </c>
      <c r="B42" s="507">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534" t="s">
        <v>530</v>
      </c>
      <c r="R42" s="535"/>
      <c r="S42" s="535"/>
      <c r="T42" s="535"/>
      <c r="U42" s="535"/>
      <c r="V42" s="535"/>
      <c r="W42" s="535"/>
      <c r="X42" s="535"/>
      <c r="Y42" s="535"/>
      <c r="Z42" s="535"/>
      <c r="AA42" s="535"/>
      <c r="AB42" s="535"/>
      <c r="AC42" s="535"/>
      <c r="AD42" s="536"/>
      <c r="AE42" s="97"/>
    </row>
    <row r="43" spans="1:41" ht="76.5" customHeight="1" x14ac:dyDescent="0.3">
      <c r="A43" s="269"/>
      <c r="B43" s="508"/>
      <c r="C43" s="99" t="s">
        <v>65</v>
      </c>
      <c r="D43" s="100">
        <v>0.02</v>
      </c>
      <c r="E43" s="100">
        <v>0.05</v>
      </c>
      <c r="F43" s="100">
        <v>0.1</v>
      </c>
      <c r="G43" s="100">
        <v>0.1</v>
      </c>
      <c r="H43" s="100">
        <v>0.1</v>
      </c>
      <c r="I43" s="100">
        <v>0.1</v>
      </c>
      <c r="J43" s="100">
        <v>0.1</v>
      </c>
      <c r="K43" s="100">
        <v>0.1</v>
      </c>
      <c r="L43" s="104"/>
      <c r="M43" s="104"/>
      <c r="N43" s="104"/>
      <c r="O43" s="104"/>
      <c r="P43" s="101">
        <f t="shared" si="0"/>
        <v>0.66999999999999993</v>
      </c>
      <c r="Q43" s="540"/>
      <c r="R43" s="541"/>
      <c r="S43" s="541"/>
      <c r="T43" s="541"/>
      <c r="U43" s="541"/>
      <c r="V43" s="541"/>
      <c r="W43" s="541"/>
      <c r="X43" s="541"/>
      <c r="Y43" s="541"/>
      <c r="Z43" s="541"/>
      <c r="AA43" s="541"/>
      <c r="AB43" s="541"/>
      <c r="AC43" s="541"/>
      <c r="AD43" s="542"/>
      <c r="AE43" s="97"/>
    </row>
    <row r="44" spans="1:41" ht="76.5" customHeight="1" x14ac:dyDescent="0.3">
      <c r="A44" s="532" t="s">
        <v>108</v>
      </c>
      <c r="B44" s="507">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534" t="s">
        <v>531</v>
      </c>
      <c r="R44" s="535"/>
      <c r="S44" s="535"/>
      <c r="T44" s="535"/>
      <c r="U44" s="535"/>
      <c r="V44" s="535"/>
      <c r="W44" s="535"/>
      <c r="X44" s="535"/>
      <c r="Y44" s="535"/>
      <c r="Z44" s="535"/>
      <c r="AA44" s="535"/>
      <c r="AB44" s="535"/>
      <c r="AC44" s="535"/>
      <c r="AD44" s="536"/>
      <c r="AE44" s="97"/>
    </row>
    <row r="45" spans="1:41" ht="73.5" customHeight="1" x14ac:dyDescent="0.3">
      <c r="A45" s="533"/>
      <c r="B45" s="508"/>
      <c r="C45" s="91" t="s">
        <v>65</v>
      </c>
      <c r="D45" s="105">
        <v>0</v>
      </c>
      <c r="E45" s="105">
        <v>0.1</v>
      </c>
      <c r="F45" s="105">
        <v>0.1</v>
      </c>
      <c r="G45" s="105">
        <v>0.1</v>
      </c>
      <c r="H45" s="105">
        <v>0.1</v>
      </c>
      <c r="I45" s="105">
        <v>0.1</v>
      </c>
      <c r="J45" s="105">
        <v>0.1</v>
      </c>
      <c r="K45" s="105">
        <v>0</v>
      </c>
      <c r="L45" s="106"/>
      <c r="M45" s="106"/>
      <c r="N45" s="106"/>
      <c r="O45" s="106"/>
      <c r="P45" s="107">
        <f t="shared" si="0"/>
        <v>0.6</v>
      </c>
      <c r="Q45" s="537"/>
      <c r="R45" s="538"/>
      <c r="S45" s="538"/>
      <c r="T45" s="538"/>
      <c r="U45" s="538"/>
      <c r="V45" s="538"/>
      <c r="W45" s="538"/>
      <c r="X45" s="538"/>
      <c r="Y45" s="538"/>
      <c r="Z45" s="538"/>
      <c r="AA45" s="538"/>
      <c r="AB45" s="538"/>
      <c r="AC45" s="538"/>
      <c r="AD45" s="539"/>
      <c r="AE45" s="97"/>
    </row>
    <row r="46" spans="1:41" x14ac:dyDescent="0.3">
      <c r="A46" s="50" t="s">
        <v>93</v>
      </c>
    </row>
  </sheetData>
  <mergeCells count="80">
    <mergeCell ref="A44:A45"/>
    <mergeCell ref="B44:B45"/>
    <mergeCell ref="Q44:AD45"/>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W34" xr:uid="{00000000-0002-0000-0200-000002000000}">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3320312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399"/>
      <c r="B1" s="402" t="s">
        <v>0</v>
      </c>
      <c r="C1" s="403"/>
      <c r="D1" s="403"/>
      <c r="E1" s="403"/>
      <c r="F1" s="403"/>
      <c r="G1" s="403"/>
      <c r="H1" s="403"/>
      <c r="I1" s="403"/>
      <c r="J1" s="403"/>
      <c r="K1" s="403"/>
      <c r="L1" s="403"/>
      <c r="M1" s="403"/>
      <c r="N1" s="403"/>
      <c r="O1" s="403"/>
      <c r="P1" s="403"/>
      <c r="Q1" s="403"/>
      <c r="R1" s="403"/>
      <c r="S1" s="403"/>
      <c r="T1" s="403"/>
      <c r="U1" s="403"/>
      <c r="V1" s="403"/>
      <c r="W1" s="403"/>
      <c r="X1" s="403"/>
      <c r="Y1" s="404"/>
      <c r="Z1" s="405" t="s">
        <v>1</v>
      </c>
      <c r="AA1" s="406"/>
      <c r="AB1" s="407"/>
    </row>
    <row r="2" spans="1:28" ht="30.75" customHeight="1" x14ac:dyDescent="0.3">
      <c r="A2" s="400"/>
      <c r="B2" s="408" t="s">
        <v>2</v>
      </c>
      <c r="C2" s="409"/>
      <c r="D2" s="409"/>
      <c r="E2" s="409"/>
      <c r="F2" s="409"/>
      <c r="G2" s="409"/>
      <c r="H2" s="409"/>
      <c r="I2" s="409"/>
      <c r="J2" s="409"/>
      <c r="K2" s="409"/>
      <c r="L2" s="409"/>
      <c r="M2" s="409"/>
      <c r="N2" s="409"/>
      <c r="O2" s="409"/>
      <c r="P2" s="409"/>
      <c r="Q2" s="409"/>
      <c r="R2" s="409"/>
      <c r="S2" s="409"/>
      <c r="T2" s="409"/>
      <c r="U2" s="409"/>
      <c r="V2" s="409"/>
      <c r="W2" s="409"/>
      <c r="X2" s="409"/>
      <c r="Y2" s="410"/>
      <c r="Z2" s="599" t="s">
        <v>109</v>
      </c>
      <c r="AA2" s="600"/>
      <c r="AB2" s="601"/>
    </row>
    <row r="3" spans="1:28" ht="24" customHeight="1" x14ac:dyDescent="0.3">
      <c r="A3" s="400"/>
      <c r="B3" s="414" t="s">
        <v>4</v>
      </c>
      <c r="C3" s="415"/>
      <c r="D3" s="415"/>
      <c r="E3" s="415"/>
      <c r="F3" s="415"/>
      <c r="G3" s="415"/>
      <c r="H3" s="415"/>
      <c r="I3" s="415"/>
      <c r="J3" s="415"/>
      <c r="K3" s="415"/>
      <c r="L3" s="415"/>
      <c r="M3" s="415"/>
      <c r="N3" s="415"/>
      <c r="O3" s="415"/>
      <c r="P3" s="415"/>
      <c r="Q3" s="415"/>
      <c r="R3" s="415"/>
      <c r="S3" s="415"/>
      <c r="T3" s="415"/>
      <c r="U3" s="415"/>
      <c r="V3" s="415"/>
      <c r="W3" s="415"/>
      <c r="X3" s="415"/>
      <c r="Y3" s="416"/>
      <c r="Z3" s="599" t="s">
        <v>110</v>
      </c>
      <c r="AA3" s="600"/>
      <c r="AB3" s="601"/>
    </row>
    <row r="4" spans="1:28" ht="15.75" customHeight="1" thickBot="1" x14ac:dyDescent="0.35">
      <c r="A4" s="401"/>
      <c r="B4" s="417"/>
      <c r="C4" s="418"/>
      <c r="D4" s="418"/>
      <c r="E4" s="418"/>
      <c r="F4" s="418"/>
      <c r="G4" s="418"/>
      <c r="H4" s="418"/>
      <c r="I4" s="418"/>
      <c r="J4" s="418"/>
      <c r="K4" s="418"/>
      <c r="L4" s="418"/>
      <c r="M4" s="418"/>
      <c r="N4" s="418"/>
      <c r="O4" s="418"/>
      <c r="P4" s="418"/>
      <c r="Q4" s="418"/>
      <c r="R4" s="418"/>
      <c r="S4" s="418"/>
      <c r="T4" s="418"/>
      <c r="U4" s="418"/>
      <c r="V4" s="418"/>
      <c r="W4" s="418"/>
      <c r="X4" s="418"/>
      <c r="Y4" s="419"/>
      <c r="Z4" s="420" t="s">
        <v>6</v>
      </c>
      <c r="AA4" s="421"/>
      <c r="AB4" s="422"/>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423" t="s">
        <v>15</v>
      </c>
      <c r="B7" s="424"/>
      <c r="C7" s="465"/>
      <c r="D7" s="466"/>
      <c r="E7" s="466"/>
      <c r="F7" s="466"/>
      <c r="G7" s="466"/>
      <c r="H7" s="466"/>
      <c r="I7" s="466"/>
      <c r="J7" s="466"/>
      <c r="K7" s="467"/>
      <c r="L7" s="62"/>
      <c r="M7" s="63"/>
      <c r="N7" s="63"/>
      <c r="O7" s="63"/>
      <c r="P7" s="63"/>
      <c r="Q7" s="64"/>
      <c r="R7" s="547" t="s">
        <v>9</v>
      </c>
      <c r="S7" s="602"/>
      <c r="T7" s="548"/>
      <c r="U7" s="546" t="s">
        <v>111</v>
      </c>
      <c r="V7" s="436"/>
      <c r="W7" s="547" t="s">
        <v>10</v>
      </c>
      <c r="X7" s="548"/>
      <c r="Y7" s="451" t="s">
        <v>11</v>
      </c>
      <c r="Z7" s="452"/>
      <c r="AA7" s="441"/>
      <c r="AB7" s="442"/>
    </row>
    <row r="8" spans="1:28" ht="15" customHeight="1" x14ac:dyDescent="0.3">
      <c r="A8" s="425"/>
      <c r="B8" s="426"/>
      <c r="C8" s="414"/>
      <c r="D8" s="415"/>
      <c r="E8" s="415"/>
      <c r="F8" s="415"/>
      <c r="G8" s="415"/>
      <c r="H8" s="415"/>
      <c r="I8" s="415"/>
      <c r="J8" s="415"/>
      <c r="K8" s="416"/>
      <c r="L8" s="62"/>
      <c r="M8" s="63"/>
      <c r="N8" s="63"/>
      <c r="O8" s="63"/>
      <c r="P8" s="63"/>
      <c r="Q8" s="64"/>
      <c r="R8" s="473"/>
      <c r="S8" s="366"/>
      <c r="T8" s="474"/>
      <c r="U8" s="437"/>
      <c r="V8" s="438"/>
      <c r="W8" s="473"/>
      <c r="X8" s="474"/>
      <c r="Y8" s="443" t="s">
        <v>12</v>
      </c>
      <c r="Z8" s="444"/>
      <c r="AA8" s="445"/>
      <c r="AB8" s="446"/>
    </row>
    <row r="9" spans="1:28" ht="15" customHeight="1" thickBot="1" x14ac:dyDescent="0.35">
      <c r="A9" s="427"/>
      <c r="B9" s="428"/>
      <c r="C9" s="417"/>
      <c r="D9" s="418"/>
      <c r="E9" s="418"/>
      <c r="F9" s="418"/>
      <c r="G9" s="418"/>
      <c r="H9" s="418"/>
      <c r="I9" s="418"/>
      <c r="J9" s="418"/>
      <c r="K9" s="419"/>
      <c r="L9" s="62"/>
      <c r="M9" s="63"/>
      <c r="N9" s="63"/>
      <c r="O9" s="63"/>
      <c r="P9" s="63"/>
      <c r="Q9" s="64"/>
      <c r="R9" s="453"/>
      <c r="S9" s="454"/>
      <c r="T9" s="455"/>
      <c r="U9" s="439"/>
      <c r="V9" s="440"/>
      <c r="W9" s="453"/>
      <c r="X9" s="455"/>
      <c r="Y9" s="447" t="s">
        <v>13</v>
      </c>
      <c r="Z9" s="448"/>
      <c r="AA9" s="449"/>
      <c r="AB9" s="450"/>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59" t="s">
        <v>17</v>
      </c>
      <c r="B11" s="460"/>
      <c r="C11" s="549"/>
      <c r="D11" s="550"/>
      <c r="E11" s="550"/>
      <c r="F11" s="550"/>
      <c r="G11" s="550"/>
      <c r="H11" s="550"/>
      <c r="I11" s="550"/>
      <c r="J11" s="550"/>
      <c r="K11" s="551"/>
      <c r="L11" s="72"/>
      <c r="M11" s="373" t="s">
        <v>19</v>
      </c>
      <c r="N11" s="377"/>
      <c r="O11" s="377"/>
      <c r="P11" s="377"/>
      <c r="Q11" s="374"/>
      <c r="R11" s="370"/>
      <c r="S11" s="371"/>
      <c r="T11" s="371"/>
      <c r="U11" s="371"/>
      <c r="V11" s="372"/>
      <c r="W11" s="373" t="s">
        <v>21</v>
      </c>
      <c r="X11" s="374"/>
      <c r="Y11" s="396"/>
      <c r="Z11" s="397"/>
      <c r="AA11" s="397"/>
      <c r="AB11" s="398"/>
    </row>
    <row r="12" spans="1:28" ht="9" customHeight="1" thickBot="1" x14ac:dyDescent="0.35">
      <c r="A12" s="59"/>
      <c r="B12" s="54"/>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73"/>
      <c r="AB12" s="74"/>
    </row>
    <row r="13" spans="1:28" s="76" customFormat="1" ht="37.5" customHeight="1" thickBot="1" x14ac:dyDescent="0.35">
      <c r="A13" s="459" t="s">
        <v>23</v>
      </c>
      <c r="B13" s="460"/>
      <c r="C13" s="462"/>
      <c r="D13" s="463"/>
      <c r="E13" s="463"/>
      <c r="F13" s="463"/>
      <c r="G13" s="463"/>
      <c r="H13" s="463"/>
      <c r="I13" s="463"/>
      <c r="J13" s="463"/>
      <c r="K13" s="463"/>
      <c r="L13" s="463"/>
      <c r="M13" s="463"/>
      <c r="N13" s="463"/>
      <c r="O13" s="463"/>
      <c r="P13" s="463"/>
      <c r="Q13" s="464"/>
      <c r="R13" s="54"/>
      <c r="S13" s="570" t="s">
        <v>112</v>
      </c>
      <c r="T13" s="570"/>
      <c r="U13" s="75"/>
      <c r="V13" s="582" t="s">
        <v>26</v>
      </c>
      <c r="W13" s="570"/>
      <c r="X13" s="570"/>
      <c r="Y13" s="570"/>
      <c r="Z13" s="54"/>
      <c r="AA13" s="457"/>
      <c r="AB13" s="458"/>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423" t="s">
        <v>7</v>
      </c>
      <c r="B15" s="424"/>
      <c r="C15" s="594" t="s">
        <v>113</v>
      </c>
      <c r="D15" s="80"/>
      <c r="E15" s="80"/>
      <c r="F15" s="80"/>
      <c r="G15" s="80"/>
      <c r="H15" s="80"/>
      <c r="I15" s="80"/>
      <c r="J15" s="70"/>
      <c r="K15" s="81"/>
      <c r="L15" s="70"/>
      <c r="M15" s="60"/>
      <c r="N15" s="60"/>
      <c r="O15" s="60"/>
      <c r="P15" s="60"/>
      <c r="Q15" s="583" t="s">
        <v>27</v>
      </c>
      <c r="R15" s="584"/>
      <c r="S15" s="584"/>
      <c r="T15" s="584"/>
      <c r="U15" s="584"/>
      <c r="V15" s="584"/>
      <c r="W15" s="584"/>
      <c r="X15" s="584"/>
      <c r="Y15" s="584"/>
      <c r="Z15" s="584"/>
      <c r="AA15" s="584"/>
      <c r="AB15" s="585"/>
    </row>
    <row r="16" spans="1:28" ht="35.25" customHeight="1" thickBot="1" x14ac:dyDescent="0.35">
      <c r="A16" s="427"/>
      <c r="B16" s="428"/>
      <c r="C16" s="595"/>
      <c r="D16" s="80"/>
      <c r="E16" s="80"/>
      <c r="F16" s="80"/>
      <c r="G16" s="80"/>
      <c r="H16" s="80"/>
      <c r="I16" s="80"/>
      <c r="J16" s="70"/>
      <c r="K16" s="70"/>
      <c r="L16" s="70"/>
      <c r="M16" s="60"/>
      <c r="N16" s="60"/>
      <c r="O16" s="60"/>
      <c r="P16" s="60"/>
      <c r="Q16" s="579" t="s">
        <v>114</v>
      </c>
      <c r="R16" s="544"/>
      <c r="S16" s="544"/>
      <c r="T16" s="544"/>
      <c r="U16" s="544"/>
      <c r="V16" s="580"/>
      <c r="W16" s="543" t="s">
        <v>115</v>
      </c>
      <c r="X16" s="544"/>
      <c r="Y16" s="544"/>
      <c r="Z16" s="544"/>
      <c r="AA16" s="544"/>
      <c r="AB16" s="545"/>
    </row>
    <row r="17" spans="1:39" ht="27" customHeight="1" x14ac:dyDescent="0.3">
      <c r="A17" s="82"/>
      <c r="B17" s="60"/>
      <c r="C17" s="60"/>
      <c r="D17" s="80"/>
      <c r="E17" s="80"/>
      <c r="F17" s="80"/>
      <c r="G17" s="80"/>
      <c r="H17" s="80"/>
      <c r="I17" s="80"/>
      <c r="J17" s="80"/>
      <c r="K17" s="80"/>
      <c r="L17" s="80"/>
      <c r="M17" s="60"/>
      <c r="N17" s="60"/>
      <c r="O17" s="60"/>
      <c r="P17" s="60"/>
      <c r="Q17" s="555" t="s">
        <v>116</v>
      </c>
      <c r="R17" s="556"/>
      <c r="S17" s="557"/>
      <c r="T17" s="561" t="s">
        <v>117</v>
      </c>
      <c r="U17" s="562"/>
      <c r="V17" s="563"/>
      <c r="W17" s="603" t="s">
        <v>116</v>
      </c>
      <c r="X17" s="557"/>
      <c r="Y17" s="603" t="s">
        <v>118</v>
      </c>
      <c r="Z17" s="557"/>
      <c r="AA17" s="561" t="s">
        <v>119</v>
      </c>
      <c r="AB17" s="604"/>
      <c r="AC17" s="83"/>
      <c r="AD17" s="83"/>
    </row>
    <row r="18" spans="1:39" ht="27" customHeight="1" x14ac:dyDescent="0.3">
      <c r="A18" s="82"/>
      <c r="B18" s="60"/>
      <c r="C18" s="60"/>
      <c r="D18" s="80"/>
      <c r="E18" s="80"/>
      <c r="F18" s="80"/>
      <c r="G18" s="80"/>
      <c r="H18" s="80"/>
      <c r="I18" s="80"/>
      <c r="J18" s="80"/>
      <c r="K18" s="80"/>
      <c r="L18" s="80"/>
      <c r="M18" s="60"/>
      <c r="N18" s="60"/>
      <c r="O18" s="60"/>
      <c r="P18" s="60"/>
      <c r="Q18" s="158"/>
      <c r="R18" s="159"/>
      <c r="S18" s="160"/>
      <c r="T18" s="561"/>
      <c r="U18" s="562"/>
      <c r="V18" s="563"/>
      <c r="W18" s="136"/>
      <c r="X18" s="137"/>
      <c r="Y18" s="136"/>
      <c r="Z18" s="137"/>
      <c r="AA18" s="138"/>
      <c r="AB18" s="139"/>
      <c r="AC18" s="83"/>
      <c r="AD18" s="83"/>
    </row>
    <row r="19" spans="1:39" ht="18" customHeight="1" thickBot="1" x14ac:dyDescent="0.35">
      <c r="A19" s="59"/>
      <c r="B19" s="54"/>
      <c r="C19" s="80"/>
      <c r="D19" s="80"/>
      <c r="E19" s="80"/>
      <c r="F19" s="80"/>
      <c r="G19" s="84"/>
      <c r="H19" s="84"/>
      <c r="I19" s="84"/>
      <c r="J19" s="84"/>
      <c r="K19" s="84"/>
      <c r="L19" s="84"/>
      <c r="M19" s="80"/>
      <c r="N19" s="80"/>
      <c r="O19" s="80"/>
      <c r="P19" s="80"/>
      <c r="Q19" s="552"/>
      <c r="R19" s="553"/>
      <c r="S19" s="554"/>
      <c r="T19" s="560"/>
      <c r="U19" s="553"/>
      <c r="V19" s="554"/>
      <c r="W19" s="586"/>
      <c r="X19" s="587"/>
      <c r="Y19" s="605"/>
      <c r="Z19" s="606"/>
      <c r="AA19" s="558"/>
      <c r="AB19" s="559"/>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378" t="s">
        <v>47</v>
      </c>
      <c r="B21" s="379"/>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1"/>
    </row>
    <row r="22" spans="1:39" ht="15" customHeight="1" x14ac:dyDescent="0.3">
      <c r="A22" s="384" t="s">
        <v>48</v>
      </c>
      <c r="B22" s="386" t="s">
        <v>49</v>
      </c>
      <c r="C22" s="387"/>
      <c r="D22" s="331" t="s">
        <v>120</v>
      </c>
      <c r="E22" s="332"/>
      <c r="F22" s="332"/>
      <c r="G22" s="332"/>
      <c r="H22" s="332"/>
      <c r="I22" s="332"/>
      <c r="J22" s="332"/>
      <c r="K22" s="332"/>
      <c r="L22" s="332"/>
      <c r="M22" s="332"/>
      <c r="N22" s="332"/>
      <c r="O22" s="388"/>
      <c r="P22" s="362" t="s">
        <v>41</v>
      </c>
      <c r="Q22" s="362" t="s">
        <v>51</v>
      </c>
      <c r="R22" s="362"/>
      <c r="S22" s="362"/>
      <c r="T22" s="362"/>
      <c r="U22" s="362"/>
      <c r="V22" s="362"/>
      <c r="W22" s="362"/>
      <c r="X22" s="362"/>
      <c r="Y22" s="362"/>
      <c r="Z22" s="362"/>
      <c r="AA22" s="362"/>
      <c r="AB22" s="364"/>
    </row>
    <row r="23" spans="1:39" ht="27" customHeight="1" x14ac:dyDescent="0.3">
      <c r="A23" s="385"/>
      <c r="B23" s="327"/>
      <c r="C23" s="368"/>
      <c r="D23" s="88" t="s">
        <v>30</v>
      </c>
      <c r="E23" s="88" t="s">
        <v>31</v>
      </c>
      <c r="F23" s="88" t="s">
        <v>32</v>
      </c>
      <c r="G23" s="88" t="s">
        <v>33</v>
      </c>
      <c r="H23" s="88" t="s">
        <v>34</v>
      </c>
      <c r="I23" s="88" t="s">
        <v>35</v>
      </c>
      <c r="J23" s="88" t="s">
        <v>36</v>
      </c>
      <c r="K23" s="88" t="s">
        <v>8</v>
      </c>
      <c r="L23" s="88" t="s">
        <v>37</v>
      </c>
      <c r="M23" s="88" t="s">
        <v>38</v>
      </c>
      <c r="N23" s="88" t="s">
        <v>39</v>
      </c>
      <c r="O23" s="88" t="s">
        <v>40</v>
      </c>
      <c r="P23" s="388"/>
      <c r="Q23" s="362"/>
      <c r="R23" s="362"/>
      <c r="S23" s="362"/>
      <c r="T23" s="362"/>
      <c r="U23" s="362"/>
      <c r="V23" s="362"/>
      <c r="W23" s="362"/>
      <c r="X23" s="362"/>
      <c r="Y23" s="362"/>
      <c r="Z23" s="362"/>
      <c r="AA23" s="362"/>
      <c r="AB23" s="364"/>
    </row>
    <row r="24" spans="1:39" ht="42" customHeight="1" thickBot="1" x14ac:dyDescent="0.35">
      <c r="A24" s="85"/>
      <c r="B24" s="389"/>
      <c r="C24" s="390"/>
      <c r="D24" s="89"/>
      <c r="E24" s="89"/>
      <c r="F24" s="89"/>
      <c r="G24" s="89"/>
      <c r="H24" s="89"/>
      <c r="I24" s="89"/>
      <c r="J24" s="89"/>
      <c r="K24" s="89"/>
      <c r="L24" s="89"/>
      <c r="M24" s="89"/>
      <c r="N24" s="89"/>
      <c r="O24" s="89"/>
      <c r="P24" s="86">
        <f>SUM(D24:O24)</f>
        <v>0</v>
      </c>
      <c r="Q24" s="609" t="s">
        <v>121</v>
      </c>
      <c r="R24" s="609"/>
      <c r="S24" s="609"/>
      <c r="T24" s="609"/>
      <c r="U24" s="609"/>
      <c r="V24" s="609"/>
      <c r="W24" s="609"/>
      <c r="X24" s="609"/>
      <c r="Y24" s="609"/>
      <c r="Z24" s="609"/>
      <c r="AA24" s="609"/>
      <c r="AB24" s="610"/>
    </row>
    <row r="25" spans="1:39" ht="22.5" customHeight="1" x14ac:dyDescent="0.3">
      <c r="A25" s="393" t="s">
        <v>54</v>
      </c>
      <c r="B25" s="394"/>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5"/>
    </row>
    <row r="26" spans="1:39" ht="23.25" customHeight="1" x14ac:dyDescent="0.3">
      <c r="A26" s="323" t="s">
        <v>55</v>
      </c>
      <c r="B26" s="362" t="s">
        <v>56</v>
      </c>
      <c r="C26" s="362" t="s">
        <v>49</v>
      </c>
      <c r="D26" s="362" t="s">
        <v>57</v>
      </c>
      <c r="E26" s="362"/>
      <c r="F26" s="362"/>
      <c r="G26" s="362"/>
      <c r="H26" s="362"/>
      <c r="I26" s="362"/>
      <c r="J26" s="362"/>
      <c r="K26" s="362"/>
      <c r="L26" s="362"/>
      <c r="M26" s="362"/>
      <c r="N26" s="362"/>
      <c r="O26" s="362"/>
      <c r="P26" s="362"/>
      <c r="Q26" s="362" t="s">
        <v>58</v>
      </c>
      <c r="R26" s="362"/>
      <c r="S26" s="362"/>
      <c r="T26" s="362"/>
      <c r="U26" s="362"/>
      <c r="V26" s="362"/>
      <c r="W26" s="362"/>
      <c r="X26" s="362"/>
      <c r="Y26" s="362"/>
      <c r="Z26" s="362"/>
      <c r="AA26" s="362"/>
      <c r="AB26" s="364"/>
      <c r="AE26" s="87"/>
      <c r="AF26" s="87"/>
      <c r="AG26" s="87"/>
      <c r="AH26" s="87"/>
      <c r="AI26" s="87"/>
      <c r="AJ26" s="87"/>
      <c r="AK26" s="87"/>
      <c r="AL26" s="87"/>
      <c r="AM26" s="87"/>
    </row>
    <row r="27" spans="1:39" ht="23.25" customHeight="1" x14ac:dyDescent="0.3">
      <c r="A27" s="323"/>
      <c r="B27" s="362"/>
      <c r="C27" s="363"/>
      <c r="D27" s="88" t="s">
        <v>30</v>
      </c>
      <c r="E27" s="88" t="s">
        <v>31</v>
      </c>
      <c r="F27" s="88" t="s">
        <v>32</v>
      </c>
      <c r="G27" s="88" t="s">
        <v>33</v>
      </c>
      <c r="H27" s="88" t="s">
        <v>34</v>
      </c>
      <c r="I27" s="88" t="s">
        <v>35</v>
      </c>
      <c r="J27" s="88" t="s">
        <v>36</v>
      </c>
      <c r="K27" s="88" t="s">
        <v>8</v>
      </c>
      <c r="L27" s="88" t="s">
        <v>37</v>
      </c>
      <c r="M27" s="88" t="s">
        <v>38</v>
      </c>
      <c r="N27" s="88" t="s">
        <v>39</v>
      </c>
      <c r="O27" s="88" t="s">
        <v>40</v>
      </c>
      <c r="P27" s="88" t="s">
        <v>41</v>
      </c>
      <c r="Q27" s="327" t="s">
        <v>59</v>
      </c>
      <c r="R27" s="328"/>
      <c r="S27" s="328"/>
      <c r="T27" s="368"/>
      <c r="U27" s="327" t="s">
        <v>60</v>
      </c>
      <c r="V27" s="328"/>
      <c r="W27" s="328"/>
      <c r="X27" s="368"/>
      <c r="Y27" s="327" t="s">
        <v>61</v>
      </c>
      <c r="Z27" s="328"/>
      <c r="AA27" s="328"/>
      <c r="AB27" s="369"/>
      <c r="AE27" s="87"/>
      <c r="AF27" s="87"/>
      <c r="AG27" s="87"/>
      <c r="AH27" s="87"/>
      <c r="AI27" s="87"/>
      <c r="AJ27" s="87"/>
      <c r="AK27" s="87"/>
      <c r="AL27" s="87"/>
      <c r="AM27" s="87"/>
    </row>
    <row r="28" spans="1:39" ht="33" customHeight="1" x14ac:dyDescent="0.3">
      <c r="A28" s="607"/>
      <c r="B28" s="358"/>
      <c r="C28" s="90" t="s">
        <v>62</v>
      </c>
      <c r="D28" s="89"/>
      <c r="E28" s="89"/>
      <c r="F28" s="89"/>
      <c r="G28" s="89"/>
      <c r="H28" s="89"/>
      <c r="I28" s="89"/>
      <c r="J28" s="89"/>
      <c r="K28" s="89"/>
      <c r="L28" s="89"/>
      <c r="M28" s="89"/>
      <c r="N28" s="89"/>
      <c r="O28" s="89"/>
      <c r="P28" s="156">
        <f>SUM(D28:O28)</f>
        <v>0</v>
      </c>
      <c r="Q28" s="571" t="s">
        <v>122</v>
      </c>
      <c r="R28" s="572"/>
      <c r="S28" s="572"/>
      <c r="T28" s="573"/>
      <c r="U28" s="571" t="s">
        <v>123</v>
      </c>
      <c r="V28" s="572"/>
      <c r="W28" s="572"/>
      <c r="X28" s="573"/>
      <c r="Y28" s="571" t="s">
        <v>124</v>
      </c>
      <c r="Z28" s="572"/>
      <c r="AA28" s="572"/>
      <c r="AB28" s="577"/>
      <c r="AE28" s="87"/>
      <c r="AF28" s="87"/>
      <c r="AG28" s="87"/>
      <c r="AH28" s="87"/>
      <c r="AI28" s="87"/>
      <c r="AJ28" s="87"/>
      <c r="AK28" s="87"/>
      <c r="AL28" s="87"/>
      <c r="AM28" s="87"/>
    </row>
    <row r="29" spans="1:39" ht="34.5" customHeight="1" thickBot="1" x14ac:dyDescent="0.35">
      <c r="A29" s="608"/>
      <c r="B29" s="338"/>
      <c r="C29" s="91" t="s">
        <v>65</v>
      </c>
      <c r="D29" s="92"/>
      <c r="E29" s="92"/>
      <c r="F29" s="92"/>
      <c r="G29" s="93"/>
      <c r="H29" s="93"/>
      <c r="I29" s="93"/>
      <c r="J29" s="93"/>
      <c r="K29" s="93"/>
      <c r="L29" s="93"/>
      <c r="M29" s="93"/>
      <c r="N29" s="93"/>
      <c r="O29" s="93"/>
      <c r="P29" s="157">
        <f>SUM(D29:O29)</f>
        <v>0</v>
      </c>
      <c r="Q29" s="574"/>
      <c r="R29" s="575"/>
      <c r="S29" s="575"/>
      <c r="T29" s="576"/>
      <c r="U29" s="574"/>
      <c r="V29" s="575"/>
      <c r="W29" s="575"/>
      <c r="X29" s="576"/>
      <c r="Y29" s="574"/>
      <c r="Z29" s="575"/>
      <c r="AA29" s="575"/>
      <c r="AB29" s="578"/>
      <c r="AC29" s="49"/>
      <c r="AE29" s="87"/>
      <c r="AF29" s="87"/>
      <c r="AG29" s="87"/>
      <c r="AH29" s="87"/>
      <c r="AI29" s="87"/>
      <c r="AJ29" s="87"/>
      <c r="AK29" s="87"/>
      <c r="AL29" s="87"/>
      <c r="AM29" s="87"/>
    </row>
    <row r="30" spans="1:39" ht="26.25" customHeight="1" x14ac:dyDescent="0.3">
      <c r="A30" s="322" t="s">
        <v>66</v>
      </c>
      <c r="B30" s="324" t="s">
        <v>67</v>
      </c>
      <c r="C30" s="326" t="s">
        <v>68</v>
      </c>
      <c r="D30" s="326"/>
      <c r="E30" s="326"/>
      <c r="F30" s="326"/>
      <c r="G30" s="326"/>
      <c r="H30" s="326"/>
      <c r="I30" s="326"/>
      <c r="J30" s="326"/>
      <c r="K30" s="326"/>
      <c r="L30" s="326"/>
      <c r="M30" s="326"/>
      <c r="N30" s="326"/>
      <c r="O30" s="326"/>
      <c r="P30" s="326"/>
      <c r="Q30" s="456" t="s">
        <v>69</v>
      </c>
      <c r="R30" s="329"/>
      <c r="S30" s="329"/>
      <c r="T30" s="329"/>
      <c r="U30" s="329"/>
      <c r="V30" s="329"/>
      <c r="W30" s="329"/>
      <c r="X30" s="329"/>
      <c r="Y30" s="329"/>
      <c r="Z30" s="329"/>
      <c r="AA30" s="329"/>
      <c r="AB30" s="330"/>
      <c r="AE30" s="87"/>
      <c r="AF30" s="87"/>
      <c r="AG30" s="87"/>
      <c r="AH30" s="87"/>
      <c r="AI30" s="87"/>
      <c r="AJ30" s="87"/>
      <c r="AK30" s="87"/>
      <c r="AL30" s="87"/>
      <c r="AM30" s="87"/>
    </row>
    <row r="31" spans="1:39" ht="26.25" customHeight="1" x14ac:dyDescent="0.3">
      <c r="A31" s="323"/>
      <c r="B31" s="325"/>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331" t="s">
        <v>84</v>
      </c>
      <c r="R31" s="332"/>
      <c r="S31" s="332"/>
      <c r="T31" s="332"/>
      <c r="U31" s="332"/>
      <c r="V31" s="332"/>
      <c r="W31" s="332"/>
      <c r="X31" s="332"/>
      <c r="Y31" s="332"/>
      <c r="Z31" s="332"/>
      <c r="AA31" s="332"/>
      <c r="AB31" s="333"/>
      <c r="AE31" s="94"/>
      <c r="AF31" s="94"/>
      <c r="AG31" s="94"/>
      <c r="AH31" s="94"/>
      <c r="AI31" s="94"/>
      <c r="AJ31" s="94"/>
      <c r="AK31" s="94"/>
      <c r="AL31" s="94"/>
      <c r="AM31" s="94"/>
    </row>
    <row r="32" spans="1:39" ht="28.5" customHeight="1" x14ac:dyDescent="0.3">
      <c r="A32" s="505"/>
      <c r="B32" s="271"/>
      <c r="C32" s="90" t="s">
        <v>62</v>
      </c>
      <c r="D32" s="95"/>
      <c r="E32" s="95"/>
      <c r="F32" s="95"/>
      <c r="G32" s="95"/>
      <c r="H32" s="95"/>
      <c r="I32" s="95"/>
      <c r="J32" s="95"/>
      <c r="K32" s="95"/>
      <c r="L32" s="95"/>
      <c r="M32" s="95"/>
      <c r="N32" s="95"/>
      <c r="O32" s="95"/>
      <c r="P32" s="96">
        <f t="shared" ref="P32:P39" si="0">SUM(D32:O32)</f>
        <v>0</v>
      </c>
      <c r="Q32" s="588" t="s">
        <v>125</v>
      </c>
      <c r="R32" s="589"/>
      <c r="S32" s="589"/>
      <c r="T32" s="589"/>
      <c r="U32" s="589"/>
      <c r="V32" s="589"/>
      <c r="W32" s="589"/>
      <c r="X32" s="589"/>
      <c r="Y32" s="589"/>
      <c r="Z32" s="589"/>
      <c r="AA32" s="589"/>
      <c r="AB32" s="590"/>
      <c r="AC32" s="97"/>
      <c r="AE32" s="98"/>
      <c r="AF32" s="98"/>
      <c r="AG32" s="98"/>
      <c r="AH32" s="98"/>
      <c r="AI32" s="98"/>
      <c r="AJ32" s="98"/>
      <c r="AK32" s="98"/>
      <c r="AL32" s="98"/>
      <c r="AM32" s="98"/>
    </row>
    <row r="33" spans="1:29" ht="28.5" customHeight="1" x14ac:dyDescent="0.3">
      <c r="A33" s="506"/>
      <c r="B33" s="272"/>
      <c r="C33" s="99" t="s">
        <v>65</v>
      </c>
      <c r="D33" s="100"/>
      <c r="E33" s="100"/>
      <c r="F33" s="100"/>
      <c r="G33" s="100"/>
      <c r="H33" s="100"/>
      <c r="I33" s="100"/>
      <c r="J33" s="100"/>
      <c r="K33" s="100"/>
      <c r="L33" s="100"/>
      <c r="M33" s="100"/>
      <c r="N33" s="100"/>
      <c r="O33" s="100"/>
      <c r="P33" s="101">
        <f t="shared" si="0"/>
        <v>0</v>
      </c>
      <c r="Q33" s="591"/>
      <c r="R33" s="592"/>
      <c r="S33" s="592"/>
      <c r="T33" s="592"/>
      <c r="U33" s="592"/>
      <c r="V33" s="592"/>
      <c r="W33" s="592"/>
      <c r="X33" s="592"/>
      <c r="Y33" s="592"/>
      <c r="Z33" s="592"/>
      <c r="AA33" s="592"/>
      <c r="AB33" s="593"/>
      <c r="AC33" s="97"/>
    </row>
    <row r="34" spans="1:29" ht="28.5" customHeight="1" x14ac:dyDescent="0.3">
      <c r="A34" s="506"/>
      <c r="B34" s="285"/>
      <c r="C34" s="102" t="s">
        <v>62</v>
      </c>
      <c r="D34" s="103"/>
      <c r="E34" s="103"/>
      <c r="F34" s="103"/>
      <c r="G34" s="103"/>
      <c r="H34" s="103"/>
      <c r="I34" s="103"/>
      <c r="J34" s="103"/>
      <c r="K34" s="103"/>
      <c r="L34" s="103"/>
      <c r="M34" s="103"/>
      <c r="N34" s="103"/>
      <c r="O34" s="103"/>
      <c r="P34" s="101">
        <f t="shared" si="0"/>
        <v>0</v>
      </c>
      <c r="Q34" s="564"/>
      <c r="R34" s="565"/>
      <c r="S34" s="565"/>
      <c r="T34" s="565"/>
      <c r="U34" s="565"/>
      <c r="V34" s="565"/>
      <c r="W34" s="565"/>
      <c r="X34" s="565"/>
      <c r="Y34" s="565"/>
      <c r="Z34" s="565"/>
      <c r="AA34" s="565"/>
      <c r="AB34" s="566"/>
      <c r="AC34" s="97"/>
    </row>
    <row r="35" spans="1:29" ht="28.5" customHeight="1" x14ac:dyDescent="0.3">
      <c r="A35" s="506"/>
      <c r="B35" s="272"/>
      <c r="C35" s="99" t="s">
        <v>65</v>
      </c>
      <c r="D35" s="100"/>
      <c r="E35" s="100"/>
      <c r="F35" s="100"/>
      <c r="G35" s="100"/>
      <c r="H35" s="100"/>
      <c r="I35" s="100"/>
      <c r="J35" s="100"/>
      <c r="K35" s="100"/>
      <c r="L35" s="104"/>
      <c r="M35" s="104"/>
      <c r="N35" s="104"/>
      <c r="O35" s="104"/>
      <c r="P35" s="101">
        <f t="shared" si="0"/>
        <v>0</v>
      </c>
      <c r="Q35" s="567"/>
      <c r="R35" s="568"/>
      <c r="S35" s="568"/>
      <c r="T35" s="568"/>
      <c r="U35" s="568"/>
      <c r="V35" s="568"/>
      <c r="W35" s="568"/>
      <c r="X35" s="568"/>
      <c r="Y35" s="568"/>
      <c r="Z35" s="568"/>
      <c r="AA35" s="568"/>
      <c r="AB35" s="569"/>
      <c r="AC35" s="97"/>
    </row>
    <row r="36" spans="1:29" ht="28.5" customHeight="1" x14ac:dyDescent="0.3">
      <c r="A36" s="273"/>
      <c r="B36" s="285"/>
      <c r="C36" s="102" t="s">
        <v>62</v>
      </c>
      <c r="D36" s="103"/>
      <c r="E36" s="103"/>
      <c r="F36" s="103"/>
      <c r="G36" s="103"/>
      <c r="H36" s="103"/>
      <c r="I36" s="103"/>
      <c r="J36" s="103"/>
      <c r="K36" s="103"/>
      <c r="L36" s="103"/>
      <c r="M36" s="103"/>
      <c r="N36" s="103"/>
      <c r="O36" s="103"/>
      <c r="P36" s="101">
        <f t="shared" si="0"/>
        <v>0</v>
      </c>
      <c r="Q36" s="564"/>
      <c r="R36" s="565"/>
      <c r="S36" s="565"/>
      <c r="T36" s="565"/>
      <c r="U36" s="565"/>
      <c r="V36" s="565"/>
      <c r="W36" s="565"/>
      <c r="X36" s="565"/>
      <c r="Y36" s="565"/>
      <c r="Z36" s="565"/>
      <c r="AA36" s="565"/>
      <c r="AB36" s="566"/>
      <c r="AC36" s="97"/>
    </row>
    <row r="37" spans="1:29" ht="28.5" customHeight="1" x14ac:dyDescent="0.3">
      <c r="A37" s="611"/>
      <c r="B37" s="272"/>
      <c r="C37" s="99" t="s">
        <v>65</v>
      </c>
      <c r="D37" s="100"/>
      <c r="E37" s="100"/>
      <c r="F37" s="100"/>
      <c r="G37" s="100"/>
      <c r="H37" s="100"/>
      <c r="I37" s="100"/>
      <c r="J37" s="100"/>
      <c r="K37" s="100"/>
      <c r="L37" s="104"/>
      <c r="M37" s="104"/>
      <c r="N37" s="104"/>
      <c r="O37" s="104"/>
      <c r="P37" s="101">
        <f t="shared" si="0"/>
        <v>0</v>
      </c>
      <c r="Q37" s="567"/>
      <c r="R37" s="568"/>
      <c r="S37" s="568"/>
      <c r="T37" s="568"/>
      <c r="U37" s="568"/>
      <c r="V37" s="568"/>
      <c r="W37" s="568"/>
      <c r="X37" s="568"/>
      <c r="Y37" s="568"/>
      <c r="Z37" s="568"/>
      <c r="AA37" s="568"/>
      <c r="AB37" s="569"/>
      <c r="AC37" s="97"/>
    </row>
    <row r="38" spans="1:29" ht="28.5" customHeight="1" x14ac:dyDescent="0.3">
      <c r="A38" s="532"/>
      <c r="B38" s="285"/>
      <c r="C38" s="102" t="s">
        <v>62</v>
      </c>
      <c r="D38" s="103"/>
      <c r="E38" s="103"/>
      <c r="F38" s="103"/>
      <c r="G38" s="103"/>
      <c r="H38" s="103"/>
      <c r="I38" s="103"/>
      <c r="J38" s="103"/>
      <c r="K38" s="103"/>
      <c r="L38" s="103"/>
      <c r="M38" s="103"/>
      <c r="N38" s="103"/>
      <c r="O38" s="103"/>
      <c r="P38" s="101">
        <f t="shared" si="0"/>
        <v>0</v>
      </c>
      <c r="Q38" s="564"/>
      <c r="R38" s="565"/>
      <c r="S38" s="565"/>
      <c r="T38" s="565"/>
      <c r="U38" s="565"/>
      <c r="V38" s="565"/>
      <c r="W38" s="565"/>
      <c r="X38" s="565"/>
      <c r="Y38" s="565"/>
      <c r="Z38" s="565"/>
      <c r="AA38" s="565"/>
      <c r="AB38" s="566"/>
      <c r="AC38" s="97"/>
    </row>
    <row r="39" spans="1:29" ht="28.5" customHeight="1" thickBot="1" x14ac:dyDescent="0.35">
      <c r="A39" s="581"/>
      <c r="B39" s="286"/>
      <c r="C39" s="91" t="s">
        <v>65</v>
      </c>
      <c r="D39" s="105"/>
      <c r="E39" s="105"/>
      <c r="F39" s="105"/>
      <c r="G39" s="105"/>
      <c r="H39" s="105"/>
      <c r="I39" s="105"/>
      <c r="J39" s="105"/>
      <c r="K39" s="105"/>
      <c r="L39" s="106"/>
      <c r="M39" s="106"/>
      <c r="N39" s="106"/>
      <c r="O39" s="106"/>
      <c r="P39" s="107">
        <f t="shared" si="0"/>
        <v>0</v>
      </c>
      <c r="Q39" s="596"/>
      <c r="R39" s="597"/>
      <c r="S39" s="597"/>
      <c r="T39" s="597"/>
      <c r="U39" s="597"/>
      <c r="V39" s="597"/>
      <c r="W39" s="597"/>
      <c r="X39" s="597"/>
      <c r="Y39" s="597"/>
      <c r="Z39" s="597"/>
      <c r="AA39" s="597"/>
      <c r="AB39" s="598"/>
      <c r="AC39" s="97"/>
    </row>
    <row r="40" spans="1:29" x14ac:dyDescent="0.3">
      <c r="A40" s="50" t="s">
        <v>93</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R18" zoomScale="70" zoomScaleNormal="70" workbookViewId="0">
      <selection activeCell="AE26" sqref="AE26"/>
    </sheetView>
  </sheetViews>
  <sheetFormatPr baseColWidth="10" defaultColWidth="10.6640625" defaultRowHeight="14.4" x14ac:dyDescent="0.3"/>
  <cols>
    <col min="1" max="1" width="40" style="50" customWidth="1"/>
    <col min="2" max="2" width="15.44140625" style="50" customWidth="1"/>
    <col min="3" max="3" width="17.33203125" style="50" customWidth="1"/>
    <col min="4" max="10" width="16.44140625" style="50" customWidth="1"/>
    <col min="11" max="17" width="13.6640625" style="50" customWidth="1"/>
    <col min="18" max="18" width="14.88671875" style="50" bestFit="1" customWidth="1"/>
    <col min="19" max="24" width="15.33203125" style="50" bestFit="1" customWidth="1"/>
    <col min="25" max="27" width="14.6640625" style="50" customWidth="1"/>
    <col min="28" max="28" width="15.33203125" style="50" bestFit="1" customWidth="1"/>
    <col min="29" max="29" width="16.44140625" style="50" bestFit="1" customWidth="1"/>
    <col min="30" max="30" width="19.5546875" style="50" customWidth="1"/>
    <col min="31" max="31" width="12"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32.25" customHeight="1" x14ac:dyDescent="0.3">
      <c r="A1" s="399"/>
      <c r="B1" s="402" t="s">
        <v>0</v>
      </c>
      <c r="C1" s="403"/>
      <c r="D1" s="403"/>
      <c r="E1" s="403"/>
      <c r="F1" s="403"/>
      <c r="G1" s="403"/>
      <c r="H1" s="403"/>
      <c r="I1" s="403"/>
      <c r="J1" s="403"/>
      <c r="K1" s="403"/>
      <c r="L1" s="403"/>
      <c r="M1" s="403"/>
      <c r="N1" s="403"/>
      <c r="O1" s="403"/>
      <c r="P1" s="403"/>
      <c r="Q1" s="403"/>
      <c r="R1" s="403"/>
      <c r="S1" s="403"/>
      <c r="T1" s="403"/>
      <c r="U1" s="403"/>
      <c r="V1" s="403"/>
      <c r="W1" s="403"/>
      <c r="X1" s="403"/>
      <c r="Y1" s="403"/>
      <c r="Z1" s="403"/>
      <c r="AA1" s="404"/>
      <c r="AB1" s="405" t="s">
        <v>1</v>
      </c>
      <c r="AC1" s="406"/>
      <c r="AD1" s="407"/>
    </row>
    <row r="2" spans="1:30" ht="30.75" customHeight="1" x14ac:dyDescent="0.3">
      <c r="A2" s="400"/>
      <c r="B2" s="408" t="s">
        <v>2</v>
      </c>
      <c r="C2" s="409"/>
      <c r="D2" s="409"/>
      <c r="E2" s="409"/>
      <c r="F2" s="409"/>
      <c r="G2" s="409"/>
      <c r="H2" s="409"/>
      <c r="I2" s="409"/>
      <c r="J2" s="409"/>
      <c r="K2" s="409"/>
      <c r="L2" s="409"/>
      <c r="M2" s="409"/>
      <c r="N2" s="409"/>
      <c r="O2" s="409"/>
      <c r="P2" s="409"/>
      <c r="Q2" s="409"/>
      <c r="R2" s="409"/>
      <c r="S2" s="409"/>
      <c r="T2" s="409"/>
      <c r="U2" s="409"/>
      <c r="V2" s="409"/>
      <c r="W2" s="409"/>
      <c r="X2" s="409"/>
      <c r="Y2" s="409"/>
      <c r="Z2" s="409"/>
      <c r="AA2" s="410"/>
      <c r="AB2" s="411" t="s">
        <v>3</v>
      </c>
      <c r="AC2" s="412"/>
      <c r="AD2" s="413"/>
    </row>
    <row r="3" spans="1:30" ht="24" customHeight="1" x14ac:dyDescent="0.3">
      <c r="A3" s="400"/>
      <c r="B3" s="414" t="s">
        <v>4</v>
      </c>
      <c r="C3" s="415"/>
      <c r="D3" s="415"/>
      <c r="E3" s="415"/>
      <c r="F3" s="415"/>
      <c r="G3" s="415"/>
      <c r="H3" s="415"/>
      <c r="I3" s="415"/>
      <c r="J3" s="415"/>
      <c r="K3" s="415"/>
      <c r="L3" s="415"/>
      <c r="M3" s="415"/>
      <c r="N3" s="415"/>
      <c r="O3" s="415"/>
      <c r="P3" s="415"/>
      <c r="Q3" s="415"/>
      <c r="R3" s="415"/>
      <c r="S3" s="415"/>
      <c r="T3" s="415"/>
      <c r="U3" s="415"/>
      <c r="V3" s="415"/>
      <c r="W3" s="415"/>
      <c r="X3" s="415"/>
      <c r="Y3" s="415"/>
      <c r="Z3" s="415"/>
      <c r="AA3" s="416"/>
      <c r="AB3" s="411" t="s">
        <v>5</v>
      </c>
      <c r="AC3" s="412"/>
      <c r="AD3" s="413"/>
    </row>
    <row r="4" spans="1:30" ht="21.9" customHeight="1" thickBot="1" x14ac:dyDescent="0.35">
      <c r="A4" s="401"/>
      <c r="B4" s="417"/>
      <c r="C4" s="418"/>
      <c r="D4" s="418"/>
      <c r="E4" s="418"/>
      <c r="F4" s="418"/>
      <c r="G4" s="418"/>
      <c r="H4" s="418"/>
      <c r="I4" s="418"/>
      <c r="J4" s="418"/>
      <c r="K4" s="418"/>
      <c r="L4" s="418"/>
      <c r="M4" s="418"/>
      <c r="N4" s="418"/>
      <c r="O4" s="418"/>
      <c r="P4" s="418"/>
      <c r="Q4" s="418"/>
      <c r="R4" s="418"/>
      <c r="S4" s="418"/>
      <c r="T4" s="418"/>
      <c r="U4" s="418"/>
      <c r="V4" s="418"/>
      <c r="W4" s="418"/>
      <c r="X4" s="418"/>
      <c r="Y4" s="418"/>
      <c r="Z4" s="418"/>
      <c r="AA4" s="419"/>
      <c r="AB4" s="420" t="s">
        <v>6</v>
      </c>
      <c r="AC4" s="421"/>
      <c r="AD4" s="422"/>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23" t="s">
        <v>7</v>
      </c>
      <c r="B7" s="424"/>
      <c r="C7" s="429" t="s">
        <v>8</v>
      </c>
      <c r="D7" s="423" t="s">
        <v>9</v>
      </c>
      <c r="E7" s="432"/>
      <c r="F7" s="432"/>
      <c r="G7" s="432"/>
      <c r="H7" s="424"/>
      <c r="I7" s="435">
        <v>44775</v>
      </c>
      <c r="J7" s="436"/>
      <c r="K7" s="423" t="s">
        <v>10</v>
      </c>
      <c r="L7" s="424"/>
      <c r="M7" s="451" t="s">
        <v>11</v>
      </c>
      <c r="N7" s="452"/>
      <c r="O7" s="441"/>
      <c r="P7" s="442"/>
      <c r="Q7" s="54"/>
      <c r="R7" s="54"/>
      <c r="S7" s="54"/>
      <c r="T7" s="54"/>
      <c r="U7" s="54"/>
      <c r="V7" s="54"/>
      <c r="W7" s="54"/>
      <c r="X7" s="54"/>
      <c r="Y7" s="54"/>
      <c r="Z7" s="55"/>
      <c r="AA7" s="54"/>
      <c r="AB7" s="54"/>
      <c r="AC7" s="60"/>
      <c r="AD7" s="61"/>
    </row>
    <row r="8" spans="1:30" x14ac:dyDescent="0.3">
      <c r="A8" s="425"/>
      <c r="B8" s="426"/>
      <c r="C8" s="430"/>
      <c r="D8" s="425"/>
      <c r="E8" s="433"/>
      <c r="F8" s="433"/>
      <c r="G8" s="433"/>
      <c r="H8" s="426"/>
      <c r="I8" s="437"/>
      <c r="J8" s="438"/>
      <c r="K8" s="425"/>
      <c r="L8" s="426"/>
      <c r="M8" s="443" t="s">
        <v>12</v>
      </c>
      <c r="N8" s="444"/>
      <c r="O8" s="445"/>
      <c r="P8" s="446"/>
      <c r="Q8" s="54"/>
      <c r="R8" s="54"/>
      <c r="S8" s="54"/>
      <c r="T8" s="54"/>
      <c r="U8" s="54"/>
      <c r="V8" s="54"/>
      <c r="W8" s="54"/>
      <c r="X8" s="54"/>
      <c r="Y8" s="54"/>
      <c r="Z8" s="55"/>
      <c r="AA8" s="54"/>
      <c r="AB8" s="54"/>
      <c r="AC8" s="60"/>
      <c r="AD8" s="61"/>
    </row>
    <row r="9" spans="1:30" ht="15" thickBot="1" x14ac:dyDescent="0.35">
      <c r="A9" s="427"/>
      <c r="B9" s="428"/>
      <c r="C9" s="431"/>
      <c r="D9" s="427"/>
      <c r="E9" s="434"/>
      <c r="F9" s="434"/>
      <c r="G9" s="434"/>
      <c r="H9" s="428"/>
      <c r="I9" s="439"/>
      <c r="J9" s="440"/>
      <c r="K9" s="427"/>
      <c r="L9" s="428"/>
      <c r="M9" s="447" t="s">
        <v>13</v>
      </c>
      <c r="N9" s="448"/>
      <c r="O9" s="449" t="s">
        <v>14</v>
      </c>
      <c r="P9" s="450"/>
      <c r="Q9" s="54"/>
      <c r="R9" s="54"/>
      <c r="S9" s="54"/>
      <c r="T9" s="54"/>
      <c r="U9" s="54"/>
      <c r="V9" s="54"/>
      <c r="W9" s="54"/>
      <c r="X9" s="54"/>
      <c r="Y9" s="54"/>
      <c r="Z9" s="55"/>
      <c r="AA9" s="54"/>
      <c r="AB9" s="54"/>
      <c r="AC9" s="60"/>
      <c r="AD9" s="61"/>
    </row>
    <row r="10" spans="1:30" ht="15" customHeight="1" thickBo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
      <c r="A11" s="423" t="s">
        <v>15</v>
      </c>
      <c r="B11" s="424"/>
      <c r="C11" s="465" t="s">
        <v>16</v>
      </c>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7"/>
    </row>
    <row r="12" spans="1:30" ht="15" customHeight="1" x14ac:dyDescent="0.3">
      <c r="A12" s="425"/>
      <c r="B12" s="426"/>
      <c r="C12" s="414"/>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6"/>
    </row>
    <row r="13" spans="1:30" ht="15" customHeight="1" thickBot="1" x14ac:dyDescent="0.35">
      <c r="A13" s="427"/>
      <c r="B13" s="428"/>
      <c r="C13" s="417"/>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9"/>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459" t="s">
        <v>17</v>
      </c>
      <c r="B15" s="460"/>
      <c r="C15" s="396" t="s">
        <v>18</v>
      </c>
      <c r="D15" s="397"/>
      <c r="E15" s="397"/>
      <c r="F15" s="397"/>
      <c r="G15" s="397"/>
      <c r="H15" s="397"/>
      <c r="I15" s="397"/>
      <c r="J15" s="397"/>
      <c r="K15" s="398"/>
      <c r="L15" s="373" t="s">
        <v>19</v>
      </c>
      <c r="M15" s="377"/>
      <c r="N15" s="377"/>
      <c r="O15" s="377"/>
      <c r="P15" s="377"/>
      <c r="Q15" s="374"/>
      <c r="R15" s="370" t="s">
        <v>20</v>
      </c>
      <c r="S15" s="371"/>
      <c r="T15" s="371"/>
      <c r="U15" s="371"/>
      <c r="V15" s="371"/>
      <c r="W15" s="371"/>
      <c r="X15" s="372"/>
      <c r="Y15" s="373" t="s">
        <v>21</v>
      </c>
      <c r="Z15" s="374"/>
      <c r="AA15" s="396" t="s">
        <v>22</v>
      </c>
      <c r="AB15" s="397"/>
      <c r="AC15" s="397"/>
      <c r="AD15" s="398"/>
    </row>
    <row r="16" spans="1:30" ht="9" customHeight="1" thickBot="1" x14ac:dyDescent="0.35">
      <c r="A16" s="59"/>
      <c r="B16" s="54"/>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73"/>
      <c r="AD16" s="74"/>
    </row>
    <row r="17" spans="1:41" s="76" customFormat="1" ht="37.5" customHeight="1" thickBot="1" x14ac:dyDescent="0.35">
      <c r="A17" s="459" t="s">
        <v>23</v>
      </c>
      <c r="B17" s="460"/>
      <c r="C17" s="462" t="s">
        <v>126</v>
      </c>
      <c r="D17" s="463"/>
      <c r="E17" s="463"/>
      <c r="F17" s="463"/>
      <c r="G17" s="463"/>
      <c r="H17" s="463"/>
      <c r="I17" s="463"/>
      <c r="J17" s="463"/>
      <c r="K17" s="463"/>
      <c r="L17" s="463"/>
      <c r="M17" s="463"/>
      <c r="N17" s="463"/>
      <c r="O17" s="463"/>
      <c r="P17" s="463"/>
      <c r="Q17" s="464"/>
      <c r="R17" s="373" t="s">
        <v>25</v>
      </c>
      <c r="S17" s="377"/>
      <c r="T17" s="377"/>
      <c r="U17" s="377"/>
      <c r="V17" s="374"/>
      <c r="W17" s="503">
        <v>1</v>
      </c>
      <c r="X17" s="504"/>
      <c r="Y17" s="377" t="s">
        <v>26</v>
      </c>
      <c r="Z17" s="377"/>
      <c r="AA17" s="377"/>
      <c r="AB17" s="374"/>
      <c r="AC17" s="457">
        <v>0.2</v>
      </c>
      <c r="AD17" s="458"/>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5">
      <c r="A19" s="373" t="s">
        <v>27</v>
      </c>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4"/>
      <c r="AE19" s="83"/>
      <c r="AF19" s="83"/>
    </row>
    <row r="20" spans="1:41" ht="32.25" customHeight="1" thickBot="1" x14ac:dyDescent="0.35">
      <c r="A20" s="82"/>
      <c r="B20" s="60"/>
      <c r="C20" s="453" t="s">
        <v>28</v>
      </c>
      <c r="D20" s="454"/>
      <c r="E20" s="454"/>
      <c r="F20" s="454"/>
      <c r="G20" s="454"/>
      <c r="H20" s="454"/>
      <c r="I20" s="454"/>
      <c r="J20" s="454"/>
      <c r="K20" s="454"/>
      <c r="L20" s="454"/>
      <c r="M20" s="454"/>
      <c r="N20" s="454"/>
      <c r="O20" s="454"/>
      <c r="P20" s="455"/>
      <c r="Q20" s="473" t="s">
        <v>29</v>
      </c>
      <c r="R20" s="366"/>
      <c r="S20" s="366"/>
      <c r="T20" s="366"/>
      <c r="U20" s="366"/>
      <c r="V20" s="366"/>
      <c r="W20" s="366"/>
      <c r="X20" s="366"/>
      <c r="Y20" s="366"/>
      <c r="Z20" s="366"/>
      <c r="AA20" s="366"/>
      <c r="AB20" s="366"/>
      <c r="AC20" s="366"/>
      <c r="AD20" s="474"/>
      <c r="AE20" s="83"/>
      <c r="AF20" s="83"/>
    </row>
    <row r="21" spans="1:41" ht="32.25" customHeight="1" thickBot="1" x14ac:dyDescent="0.35">
      <c r="A21" s="59"/>
      <c r="B21" s="54"/>
      <c r="C21" s="153" t="s">
        <v>30</v>
      </c>
      <c r="D21" s="154" t="s">
        <v>31</v>
      </c>
      <c r="E21" s="154" t="s">
        <v>32</v>
      </c>
      <c r="F21" s="154" t="s">
        <v>33</v>
      </c>
      <c r="G21" s="154" t="s">
        <v>34</v>
      </c>
      <c r="H21" s="154" t="s">
        <v>35</v>
      </c>
      <c r="I21" s="154" t="s">
        <v>36</v>
      </c>
      <c r="J21" s="154" t="s">
        <v>8</v>
      </c>
      <c r="K21" s="154" t="s">
        <v>37</v>
      </c>
      <c r="L21" s="154" t="s">
        <v>38</v>
      </c>
      <c r="M21" s="154" t="s">
        <v>39</v>
      </c>
      <c r="N21" s="154" t="s">
        <v>40</v>
      </c>
      <c r="O21" s="154" t="s">
        <v>41</v>
      </c>
      <c r="P21" s="155" t="s">
        <v>42</v>
      </c>
      <c r="Q21" s="153" t="s">
        <v>30</v>
      </c>
      <c r="R21" s="154" t="s">
        <v>31</v>
      </c>
      <c r="S21" s="154" t="s">
        <v>32</v>
      </c>
      <c r="T21" s="154" t="s">
        <v>33</v>
      </c>
      <c r="U21" s="154" t="s">
        <v>34</v>
      </c>
      <c r="V21" s="154" t="s">
        <v>35</v>
      </c>
      <c r="W21" s="154" t="s">
        <v>36</v>
      </c>
      <c r="X21" s="154" t="s">
        <v>8</v>
      </c>
      <c r="Y21" s="154" t="s">
        <v>37</v>
      </c>
      <c r="Z21" s="154" t="s">
        <v>38</v>
      </c>
      <c r="AA21" s="154" t="s">
        <v>39</v>
      </c>
      <c r="AB21" s="154" t="s">
        <v>40</v>
      </c>
      <c r="AC21" s="154" t="s">
        <v>41</v>
      </c>
      <c r="AD21" s="155" t="s">
        <v>42</v>
      </c>
      <c r="AE21" s="3"/>
      <c r="AF21" s="3"/>
    </row>
    <row r="22" spans="1:41" ht="32.25" customHeight="1" x14ac:dyDescent="0.3">
      <c r="A22" s="322" t="s">
        <v>43</v>
      </c>
      <c r="B22" s="456"/>
      <c r="C22" s="175"/>
      <c r="D22" s="173"/>
      <c r="E22" s="173"/>
      <c r="F22" s="173"/>
      <c r="G22" s="173"/>
      <c r="H22" s="173"/>
      <c r="I22" s="173"/>
      <c r="J22" s="173"/>
      <c r="K22" s="173"/>
      <c r="L22" s="173"/>
      <c r="M22" s="173"/>
      <c r="N22" s="173"/>
      <c r="O22" s="173">
        <f>SUM(C22:N22)</f>
        <v>0</v>
      </c>
      <c r="P22" s="176"/>
      <c r="Q22" s="213">
        <f>401533383+26144000</f>
        <v>427677383</v>
      </c>
      <c r="R22" s="169"/>
      <c r="S22" s="169"/>
      <c r="T22" s="169"/>
      <c r="U22" s="169">
        <f>5000000</f>
        <v>5000000</v>
      </c>
      <c r="V22" s="169"/>
      <c r="W22" s="169"/>
      <c r="X22" s="169">
        <v>270804</v>
      </c>
      <c r="Y22" s="169"/>
      <c r="Z22" s="169"/>
      <c r="AA22" s="169"/>
      <c r="AB22" s="169"/>
      <c r="AC22" s="169">
        <f>SUM(Q22:AB22)</f>
        <v>432948187</v>
      </c>
      <c r="AD22" s="180"/>
      <c r="AE22" s="3"/>
      <c r="AF22" s="3"/>
    </row>
    <row r="23" spans="1:41" ht="32.25" customHeight="1" x14ac:dyDescent="0.3">
      <c r="A23" s="323" t="s">
        <v>44</v>
      </c>
      <c r="B23" s="331"/>
      <c r="C23" s="170"/>
      <c r="D23" s="169"/>
      <c r="E23" s="169"/>
      <c r="F23" s="169"/>
      <c r="G23" s="169"/>
      <c r="H23" s="169"/>
      <c r="I23" s="169"/>
      <c r="J23" s="169"/>
      <c r="K23" s="169"/>
      <c r="L23" s="169"/>
      <c r="M23" s="169"/>
      <c r="N23" s="169"/>
      <c r="O23" s="169">
        <f>SUM(C23:N23)</f>
        <v>0</v>
      </c>
      <c r="P23" s="188" t="str">
        <f>IFERROR(O23/(SUMIF(C23:N23,"&gt;0",C22:N22))," ")</f>
        <v xml:space="preserve"> </v>
      </c>
      <c r="Q23" s="213">
        <v>401533383</v>
      </c>
      <c r="R23" s="215"/>
      <c r="S23" s="169">
        <v>-2641099</v>
      </c>
      <c r="T23" s="215"/>
      <c r="U23" s="215"/>
      <c r="V23" s="169">
        <v>5000000</v>
      </c>
      <c r="W23" s="215"/>
      <c r="X23" s="215">
        <v>26790000</v>
      </c>
      <c r="Y23" s="215"/>
      <c r="Z23" s="215"/>
      <c r="AA23" s="215"/>
      <c r="AB23" s="215"/>
      <c r="AC23" s="169">
        <f>SUM(Q23:AB23)</f>
        <v>430682284</v>
      </c>
      <c r="AD23" s="178" t="str">
        <f>IFERROR(AC22/(SUMIF(Q22:AB22,"&gt;0",#REF!))," ")</f>
        <v xml:space="preserve"> </v>
      </c>
      <c r="AE23" s="3"/>
      <c r="AF23" s="3"/>
    </row>
    <row r="24" spans="1:41" ht="32.25" customHeight="1" x14ac:dyDescent="0.3">
      <c r="A24" s="323" t="s">
        <v>45</v>
      </c>
      <c r="B24" s="331"/>
      <c r="C24" s="170"/>
      <c r="D24" s="169">
        <f>1951058+687500+729667</f>
        <v>3368225</v>
      </c>
      <c r="E24" s="169"/>
      <c r="F24" s="169">
        <f>33132+2500000</f>
        <v>2533132</v>
      </c>
      <c r="G24" s="169"/>
      <c r="H24" s="169"/>
      <c r="I24" s="169"/>
      <c r="J24" s="169"/>
      <c r="K24" s="169"/>
      <c r="L24" s="169"/>
      <c r="M24" s="169"/>
      <c r="N24" s="169"/>
      <c r="O24" s="169">
        <f>SUM(C24:N24)</f>
        <v>5901357</v>
      </c>
      <c r="P24" s="174"/>
      <c r="Q24" s="223"/>
      <c r="R24" s="169">
        <v>19065883</v>
      </c>
      <c r="S24" s="169">
        <v>37146500</v>
      </c>
      <c r="T24" s="169">
        <v>37146500</v>
      </c>
      <c r="U24" s="169">
        <v>37146500</v>
      </c>
      <c r="V24" s="169">
        <v>37771500</v>
      </c>
      <c r="W24" s="169">
        <v>37771500</v>
      </c>
      <c r="X24" s="169">
        <v>37771500</v>
      </c>
      <c r="Y24" s="169">
        <v>37771500</v>
      </c>
      <c r="Z24" s="169">
        <v>37861768</v>
      </c>
      <c r="AA24" s="169">
        <v>37861768</v>
      </c>
      <c r="AB24" s="169">
        <f>37771500+37861768</f>
        <v>75633268</v>
      </c>
      <c r="AC24" s="169">
        <f>SUM(Q24:AB24)</f>
        <v>432948187</v>
      </c>
      <c r="AD24" s="178"/>
      <c r="AE24" s="3"/>
      <c r="AF24" s="3"/>
    </row>
    <row r="25" spans="1:41" ht="32.25" customHeight="1" thickBot="1" x14ac:dyDescent="0.35">
      <c r="A25" s="382" t="s">
        <v>46</v>
      </c>
      <c r="B25" s="383"/>
      <c r="C25" s="171"/>
      <c r="D25" s="172">
        <v>3368225</v>
      </c>
      <c r="E25" s="172">
        <f>33132+2500000</f>
        <v>2533132</v>
      </c>
      <c r="F25" s="172"/>
      <c r="G25" s="172"/>
      <c r="H25" s="172"/>
      <c r="I25" s="172"/>
      <c r="J25" s="172"/>
      <c r="K25" s="172"/>
      <c r="L25" s="172"/>
      <c r="M25" s="172"/>
      <c r="N25" s="172"/>
      <c r="O25" s="172">
        <f>SUM(C25:N25)</f>
        <v>5901357</v>
      </c>
      <c r="P25" s="177">
        <v>1</v>
      </c>
      <c r="Q25" s="171"/>
      <c r="R25" s="172">
        <v>16827450</v>
      </c>
      <c r="S25" s="172">
        <v>33399835</v>
      </c>
      <c r="T25" s="172">
        <v>34866500</v>
      </c>
      <c r="U25" s="172">
        <v>34866500</v>
      </c>
      <c r="V25" s="172">
        <v>34866500</v>
      </c>
      <c r="W25" s="172">
        <v>34866500</v>
      </c>
      <c r="X25" s="172">
        <v>34866500</v>
      </c>
      <c r="Y25" s="172"/>
      <c r="Z25" s="172"/>
      <c r="AA25" s="172"/>
      <c r="AB25" s="172"/>
      <c r="AC25" s="172">
        <f>SUM(Q25:AB25)</f>
        <v>224559785</v>
      </c>
      <c r="AD25" s="179">
        <f>IFERROR(AC25/(SUMIF(Q25:AB25,"&gt;0",Q24:AB24))," ")</f>
        <v>0.92100686062588255</v>
      </c>
      <c r="AE25" s="3">
        <v>224929769</v>
      </c>
      <c r="AF25" s="3"/>
    </row>
    <row r="26" spans="1:41" ht="32.25"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 customHeight="1" x14ac:dyDescent="0.3">
      <c r="A27" s="378" t="s">
        <v>47</v>
      </c>
      <c r="B27" s="379"/>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1"/>
    </row>
    <row r="28" spans="1:41" ht="15" customHeight="1" x14ac:dyDescent="0.3">
      <c r="A28" s="384" t="s">
        <v>48</v>
      </c>
      <c r="B28" s="386" t="s">
        <v>49</v>
      </c>
      <c r="C28" s="387"/>
      <c r="D28" s="331" t="s">
        <v>50</v>
      </c>
      <c r="E28" s="332"/>
      <c r="F28" s="332"/>
      <c r="G28" s="332"/>
      <c r="H28" s="332"/>
      <c r="I28" s="332"/>
      <c r="J28" s="332"/>
      <c r="K28" s="332"/>
      <c r="L28" s="332"/>
      <c r="M28" s="332"/>
      <c r="N28" s="332"/>
      <c r="O28" s="388"/>
      <c r="P28" s="362" t="s">
        <v>41</v>
      </c>
      <c r="Q28" s="362" t="s">
        <v>51</v>
      </c>
      <c r="R28" s="362"/>
      <c r="S28" s="362"/>
      <c r="T28" s="362"/>
      <c r="U28" s="362"/>
      <c r="V28" s="362"/>
      <c r="W28" s="362"/>
      <c r="X28" s="362"/>
      <c r="Y28" s="362"/>
      <c r="Z28" s="362"/>
      <c r="AA28" s="362"/>
      <c r="AB28" s="362"/>
      <c r="AC28" s="362"/>
      <c r="AD28" s="364"/>
    </row>
    <row r="29" spans="1:41" ht="27" customHeight="1" x14ac:dyDescent="0.3">
      <c r="A29" s="385"/>
      <c r="B29" s="327"/>
      <c r="C29" s="368"/>
      <c r="D29" s="88" t="s">
        <v>30</v>
      </c>
      <c r="E29" s="88" t="s">
        <v>31</v>
      </c>
      <c r="F29" s="88" t="s">
        <v>32</v>
      </c>
      <c r="G29" s="88" t="s">
        <v>33</v>
      </c>
      <c r="H29" s="88" t="s">
        <v>34</v>
      </c>
      <c r="I29" s="88" t="s">
        <v>35</v>
      </c>
      <c r="J29" s="88" t="s">
        <v>36</v>
      </c>
      <c r="K29" s="88" t="s">
        <v>8</v>
      </c>
      <c r="L29" s="88" t="s">
        <v>37</v>
      </c>
      <c r="M29" s="88" t="s">
        <v>38</v>
      </c>
      <c r="N29" s="88" t="s">
        <v>39</v>
      </c>
      <c r="O29" s="88" t="s">
        <v>40</v>
      </c>
      <c r="P29" s="388"/>
      <c r="Q29" s="362"/>
      <c r="R29" s="362"/>
      <c r="S29" s="362"/>
      <c r="T29" s="362"/>
      <c r="U29" s="362"/>
      <c r="V29" s="362"/>
      <c r="W29" s="362"/>
      <c r="X29" s="362"/>
      <c r="Y29" s="362"/>
      <c r="Z29" s="362"/>
      <c r="AA29" s="362"/>
      <c r="AB29" s="362"/>
      <c r="AC29" s="362"/>
      <c r="AD29" s="364"/>
    </row>
    <row r="30" spans="1:41" ht="62.25" customHeight="1" thickBot="1" x14ac:dyDescent="0.35">
      <c r="A30" s="190" t="str">
        <f>C17</f>
        <v>6 - Acompañar el 100 por ciento  la implementación de las  Políticas Públicas de PPMYEG y PPASP y de los productos que la SDMujer es responsable</v>
      </c>
      <c r="B30" s="389" t="s">
        <v>52</v>
      </c>
      <c r="C30" s="39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391" t="s">
        <v>53</v>
      </c>
      <c r="R30" s="391"/>
      <c r="S30" s="391"/>
      <c r="T30" s="391"/>
      <c r="U30" s="391"/>
      <c r="V30" s="391"/>
      <c r="W30" s="391"/>
      <c r="X30" s="391"/>
      <c r="Y30" s="391"/>
      <c r="Z30" s="391"/>
      <c r="AA30" s="391"/>
      <c r="AB30" s="391"/>
      <c r="AC30" s="391"/>
      <c r="AD30" s="392"/>
    </row>
    <row r="31" spans="1:41" ht="45" customHeight="1" x14ac:dyDescent="0.3">
      <c r="A31" s="393" t="s">
        <v>54</v>
      </c>
      <c r="B31" s="394"/>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5"/>
    </row>
    <row r="32" spans="1:41" ht="23.25" customHeight="1" x14ac:dyDescent="0.3">
      <c r="A32" s="323" t="s">
        <v>55</v>
      </c>
      <c r="B32" s="362" t="s">
        <v>56</v>
      </c>
      <c r="C32" s="362" t="s">
        <v>49</v>
      </c>
      <c r="D32" s="362" t="s">
        <v>57</v>
      </c>
      <c r="E32" s="362"/>
      <c r="F32" s="362"/>
      <c r="G32" s="362"/>
      <c r="H32" s="362"/>
      <c r="I32" s="362"/>
      <c r="J32" s="362"/>
      <c r="K32" s="362"/>
      <c r="L32" s="362"/>
      <c r="M32" s="362"/>
      <c r="N32" s="362"/>
      <c r="O32" s="362"/>
      <c r="P32" s="362"/>
      <c r="Q32" s="362" t="s">
        <v>58</v>
      </c>
      <c r="R32" s="362"/>
      <c r="S32" s="362"/>
      <c r="T32" s="362"/>
      <c r="U32" s="362"/>
      <c r="V32" s="362"/>
      <c r="W32" s="362"/>
      <c r="X32" s="362"/>
      <c r="Y32" s="362"/>
      <c r="Z32" s="362"/>
      <c r="AA32" s="362"/>
      <c r="AB32" s="362"/>
      <c r="AC32" s="362"/>
      <c r="AD32" s="364"/>
      <c r="AG32" s="87"/>
      <c r="AH32" s="87"/>
      <c r="AI32" s="87"/>
      <c r="AJ32" s="87"/>
      <c r="AK32" s="87"/>
      <c r="AL32" s="87"/>
      <c r="AM32" s="87"/>
      <c r="AN32" s="87"/>
      <c r="AO32" s="87"/>
    </row>
    <row r="33" spans="1:41" ht="23.25" customHeight="1" x14ac:dyDescent="0.3">
      <c r="A33" s="323"/>
      <c r="B33" s="362"/>
      <c r="C33" s="363"/>
      <c r="D33" s="88" t="s">
        <v>30</v>
      </c>
      <c r="E33" s="88" t="s">
        <v>31</v>
      </c>
      <c r="F33" s="88" t="s">
        <v>32</v>
      </c>
      <c r="G33" s="88" t="s">
        <v>33</v>
      </c>
      <c r="H33" s="88" t="s">
        <v>34</v>
      </c>
      <c r="I33" s="88" t="s">
        <v>35</v>
      </c>
      <c r="J33" s="88" t="s">
        <v>36</v>
      </c>
      <c r="K33" s="88" t="s">
        <v>8</v>
      </c>
      <c r="L33" s="88" t="s">
        <v>37</v>
      </c>
      <c r="M33" s="88" t="s">
        <v>38</v>
      </c>
      <c r="N33" s="88" t="s">
        <v>39</v>
      </c>
      <c r="O33" s="88" t="s">
        <v>40</v>
      </c>
      <c r="P33" s="88" t="s">
        <v>41</v>
      </c>
      <c r="Q33" s="327" t="s">
        <v>59</v>
      </c>
      <c r="R33" s="328"/>
      <c r="S33" s="328"/>
      <c r="T33" s="328"/>
      <c r="U33" s="328"/>
      <c r="V33" s="368"/>
      <c r="W33" s="327" t="s">
        <v>60</v>
      </c>
      <c r="X33" s="328"/>
      <c r="Y33" s="328"/>
      <c r="Z33" s="368"/>
      <c r="AA33" s="327" t="s">
        <v>61</v>
      </c>
      <c r="AB33" s="328"/>
      <c r="AC33" s="328"/>
      <c r="AD33" s="369"/>
      <c r="AG33" s="87"/>
      <c r="AH33" s="87"/>
      <c r="AI33" s="87"/>
      <c r="AJ33" s="87"/>
      <c r="AK33" s="87"/>
      <c r="AL33" s="87"/>
      <c r="AM33" s="87"/>
      <c r="AN33" s="87"/>
      <c r="AO33" s="87"/>
    </row>
    <row r="34" spans="1:41" ht="59.25" customHeight="1" x14ac:dyDescent="0.3">
      <c r="A34" s="334" t="str">
        <f>A30</f>
        <v>6 - Acompañar el 100 por ciento  la implementación de las  Políticas Públicas de PPMYEG y PPASP y de los productos que la SDMujer es responsable</v>
      </c>
      <c r="B34" s="337">
        <v>0.2</v>
      </c>
      <c r="C34" s="90" t="s">
        <v>62</v>
      </c>
      <c r="D34" s="156">
        <v>1</v>
      </c>
      <c r="E34" s="156">
        <v>1</v>
      </c>
      <c r="F34" s="156">
        <v>1</v>
      </c>
      <c r="G34" s="156">
        <v>1</v>
      </c>
      <c r="H34" s="156">
        <v>1</v>
      </c>
      <c r="I34" s="156">
        <v>1</v>
      </c>
      <c r="J34" s="156">
        <v>1</v>
      </c>
      <c r="K34" s="156">
        <v>1</v>
      </c>
      <c r="L34" s="156">
        <v>1</v>
      </c>
      <c r="M34" s="156">
        <v>1</v>
      </c>
      <c r="N34" s="156">
        <v>1</v>
      </c>
      <c r="O34" s="156">
        <v>1</v>
      </c>
      <c r="P34" s="156">
        <v>1</v>
      </c>
      <c r="Q34" s="483" t="s">
        <v>532</v>
      </c>
      <c r="R34" s="484"/>
      <c r="S34" s="484"/>
      <c r="T34" s="484"/>
      <c r="U34" s="484"/>
      <c r="V34" s="485"/>
      <c r="W34" s="489" t="s">
        <v>127</v>
      </c>
      <c r="X34" s="490"/>
      <c r="Y34" s="490"/>
      <c r="Z34" s="491"/>
      <c r="AA34" s="483" t="s">
        <v>128</v>
      </c>
      <c r="AB34" s="484"/>
      <c r="AC34" s="484"/>
      <c r="AD34" s="618"/>
      <c r="AE34" s="50" t="s">
        <v>129</v>
      </c>
      <c r="AG34" s="87"/>
      <c r="AH34" s="87"/>
      <c r="AI34" s="87"/>
      <c r="AJ34" s="87"/>
      <c r="AK34" s="87"/>
      <c r="AL34" s="87"/>
      <c r="AM34" s="87"/>
      <c r="AN34" s="87"/>
      <c r="AO34" s="87"/>
    </row>
    <row r="35" spans="1:41" ht="69.75" customHeight="1" x14ac:dyDescent="0.3">
      <c r="A35" s="336"/>
      <c r="B35" s="338"/>
      <c r="C35" s="91" t="s">
        <v>65</v>
      </c>
      <c r="D35" s="235">
        <v>1</v>
      </c>
      <c r="E35" s="235">
        <v>1</v>
      </c>
      <c r="F35" s="235">
        <v>1</v>
      </c>
      <c r="G35" s="247">
        <v>1</v>
      </c>
      <c r="H35" s="247">
        <v>1</v>
      </c>
      <c r="I35" s="247">
        <v>1</v>
      </c>
      <c r="J35" s="254">
        <v>1</v>
      </c>
      <c r="K35" s="254">
        <v>1</v>
      </c>
      <c r="L35" s="93"/>
      <c r="M35" s="93"/>
      <c r="N35" s="93"/>
      <c r="O35" s="93"/>
      <c r="P35" s="157">
        <v>1</v>
      </c>
      <c r="Q35" s="486"/>
      <c r="R35" s="487"/>
      <c r="S35" s="487"/>
      <c r="T35" s="487"/>
      <c r="U35" s="487"/>
      <c r="V35" s="488"/>
      <c r="W35" s="492"/>
      <c r="X35" s="493"/>
      <c r="Y35" s="493"/>
      <c r="Z35" s="494"/>
      <c r="AA35" s="486"/>
      <c r="AB35" s="487"/>
      <c r="AC35" s="487"/>
      <c r="AD35" s="619"/>
      <c r="AE35" s="49"/>
      <c r="AG35" s="87"/>
      <c r="AH35" s="87"/>
      <c r="AI35" s="87"/>
      <c r="AJ35" s="87"/>
      <c r="AK35" s="87"/>
      <c r="AL35" s="87"/>
      <c r="AM35" s="87"/>
      <c r="AN35" s="87"/>
      <c r="AO35" s="87"/>
    </row>
    <row r="36" spans="1:41" ht="26.25" customHeight="1" x14ac:dyDescent="0.3">
      <c r="A36" s="322" t="s">
        <v>66</v>
      </c>
      <c r="B36" s="324" t="s">
        <v>67</v>
      </c>
      <c r="C36" s="326" t="s">
        <v>68</v>
      </c>
      <c r="D36" s="326"/>
      <c r="E36" s="326"/>
      <c r="F36" s="326"/>
      <c r="G36" s="326"/>
      <c r="H36" s="326"/>
      <c r="I36" s="326"/>
      <c r="J36" s="326"/>
      <c r="K36" s="326"/>
      <c r="L36" s="326"/>
      <c r="M36" s="326"/>
      <c r="N36" s="326"/>
      <c r="O36" s="326"/>
      <c r="P36" s="326"/>
      <c r="Q36" s="456" t="s">
        <v>69</v>
      </c>
      <c r="R36" s="329"/>
      <c r="S36" s="329"/>
      <c r="T36" s="329"/>
      <c r="U36" s="329"/>
      <c r="V36" s="329"/>
      <c r="W36" s="329"/>
      <c r="X36" s="329"/>
      <c r="Y36" s="329"/>
      <c r="Z36" s="329"/>
      <c r="AA36" s="329"/>
      <c r="AB36" s="329"/>
      <c r="AC36" s="329"/>
      <c r="AD36" s="330"/>
      <c r="AG36" s="87"/>
      <c r="AH36" s="87"/>
      <c r="AI36" s="87"/>
      <c r="AJ36" s="87"/>
      <c r="AK36" s="87"/>
      <c r="AL36" s="87"/>
      <c r="AM36" s="87"/>
      <c r="AN36" s="87"/>
      <c r="AO36" s="87"/>
    </row>
    <row r="37" spans="1:41" ht="26.25" customHeight="1" x14ac:dyDescent="0.3">
      <c r="A37" s="323"/>
      <c r="B37" s="325"/>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331" t="s">
        <v>84</v>
      </c>
      <c r="R37" s="332"/>
      <c r="S37" s="332"/>
      <c r="T37" s="332"/>
      <c r="U37" s="332"/>
      <c r="V37" s="332"/>
      <c r="W37" s="332"/>
      <c r="X37" s="332"/>
      <c r="Y37" s="332"/>
      <c r="Z37" s="332"/>
      <c r="AA37" s="332"/>
      <c r="AB37" s="332"/>
      <c r="AC37" s="332"/>
      <c r="AD37" s="333"/>
      <c r="AG37" s="94"/>
      <c r="AH37" s="94"/>
      <c r="AI37" s="94"/>
      <c r="AJ37" s="94"/>
      <c r="AK37" s="94"/>
      <c r="AL37" s="94"/>
      <c r="AM37" s="94"/>
      <c r="AN37" s="94"/>
      <c r="AO37" s="94"/>
    </row>
    <row r="38" spans="1:41" ht="36" customHeight="1" x14ac:dyDescent="0.3">
      <c r="A38" s="505" t="s">
        <v>130</v>
      </c>
      <c r="B38" s="612">
        <v>0.09</v>
      </c>
      <c r="C38" s="90" t="s">
        <v>62</v>
      </c>
      <c r="D38" s="192">
        <v>0.05</v>
      </c>
      <c r="E38" s="192">
        <v>0.08</v>
      </c>
      <c r="F38" s="192">
        <v>0.08</v>
      </c>
      <c r="G38" s="192">
        <v>0.09</v>
      </c>
      <c r="H38" s="192">
        <v>0.08</v>
      </c>
      <c r="I38" s="192">
        <v>0.08</v>
      </c>
      <c r="J38" s="192">
        <v>0.09</v>
      </c>
      <c r="K38" s="192">
        <v>0.1</v>
      </c>
      <c r="L38" s="192">
        <v>0.08</v>
      </c>
      <c r="M38" s="192">
        <v>0.08</v>
      </c>
      <c r="N38" s="192">
        <v>0.08</v>
      </c>
      <c r="O38" s="192">
        <v>0.11</v>
      </c>
      <c r="P38" s="96">
        <f t="shared" ref="P38:P43" si="0">SUM(D38:O38)</f>
        <v>0.99999999999999989</v>
      </c>
      <c r="Q38" s="614" t="s">
        <v>533</v>
      </c>
      <c r="R38" s="615"/>
      <c r="S38" s="615"/>
      <c r="T38" s="615"/>
      <c r="U38" s="615"/>
      <c r="V38" s="615"/>
      <c r="W38" s="615"/>
      <c r="X38" s="615"/>
      <c r="Y38" s="615"/>
      <c r="Z38" s="615"/>
      <c r="AA38" s="615"/>
      <c r="AB38" s="615"/>
      <c r="AC38" s="615"/>
      <c r="AD38" s="616"/>
      <c r="AE38" s="97"/>
      <c r="AG38" s="98"/>
      <c r="AH38" s="98"/>
      <c r="AI38" s="98"/>
      <c r="AJ38" s="98"/>
      <c r="AK38" s="98"/>
      <c r="AL38" s="98"/>
      <c r="AM38" s="98"/>
      <c r="AN38" s="98"/>
      <c r="AO38" s="98"/>
    </row>
    <row r="39" spans="1:41" ht="36" customHeight="1" x14ac:dyDescent="0.3">
      <c r="A39" s="506"/>
      <c r="B39" s="613"/>
      <c r="C39" s="99" t="s">
        <v>65</v>
      </c>
      <c r="D39" s="100">
        <v>0.05</v>
      </c>
      <c r="E39" s="100">
        <v>0.08</v>
      </c>
      <c r="F39" s="100">
        <v>0.08</v>
      </c>
      <c r="G39" s="100">
        <v>0.09</v>
      </c>
      <c r="H39" s="100">
        <v>0.08</v>
      </c>
      <c r="I39" s="100">
        <v>0.08</v>
      </c>
      <c r="J39" s="100">
        <v>0.09</v>
      </c>
      <c r="K39" s="100">
        <v>0.1</v>
      </c>
      <c r="L39" s="100"/>
      <c r="M39" s="100"/>
      <c r="N39" s="100"/>
      <c r="O39" s="100"/>
      <c r="P39" s="101">
        <f t="shared" si="0"/>
        <v>0.65</v>
      </c>
      <c r="Q39" s="617"/>
      <c r="R39" s="288"/>
      <c r="S39" s="288"/>
      <c r="T39" s="288"/>
      <c r="U39" s="288"/>
      <c r="V39" s="288"/>
      <c r="W39" s="288"/>
      <c r="X39" s="288"/>
      <c r="Y39" s="288"/>
      <c r="Z39" s="288"/>
      <c r="AA39" s="288"/>
      <c r="AB39" s="288"/>
      <c r="AC39" s="288"/>
      <c r="AD39" s="289"/>
      <c r="AE39" s="97"/>
    </row>
    <row r="40" spans="1:41" ht="36" customHeight="1" x14ac:dyDescent="0.3">
      <c r="A40" s="506" t="s">
        <v>131</v>
      </c>
      <c r="B40" s="612">
        <v>0.09</v>
      </c>
      <c r="C40" s="102" t="s">
        <v>62</v>
      </c>
      <c r="D40" s="192">
        <v>0.05</v>
      </c>
      <c r="E40" s="192">
        <v>0.08</v>
      </c>
      <c r="F40" s="192">
        <v>0.08</v>
      </c>
      <c r="G40" s="192">
        <v>0.09</v>
      </c>
      <c r="H40" s="192">
        <v>0.08</v>
      </c>
      <c r="I40" s="192">
        <v>0.08</v>
      </c>
      <c r="J40" s="192">
        <v>0.09</v>
      </c>
      <c r="K40" s="192">
        <v>0.1</v>
      </c>
      <c r="L40" s="192">
        <v>0.08</v>
      </c>
      <c r="M40" s="192">
        <v>0.08</v>
      </c>
      <c r="N40" s="192">
        <v>0.08</v>
      </c>
      <c r="O40" s="192">
        <v>0.11</v>
      </c>
      <c r="P40" s="101">
        <f t="shared" si="0"/>
        <v>0.99999999999999989</v>
      </c>
      <c r="Q40" s="614" t="s">
        <v>132</v>
      </c>
      <c r="R40" s="615"/>
      <c r="S40" s="615"/>
      <c r="T40" s="615"/>
      <c r="U40" s="615"/>
      <c r="V40" s="615"/>
      <c r="W40" s="615"/>
      <c r="X40" s="615"/>
      <c r="Y40" s="615"/>
      <c r="Z40" s="615"/>
      <c r="AA40" s="615"/>
      <c r="AB40" s="615"/>
      <c r="AC40" s="615"/>
      <c r="AD40" s="616"/>
      <c r="AE40" s="97"/>
    </row>
    <row r="41" spans="1:41" ht="36" customHeight="1" x14ac:dyDescent="0.3">
      <c r="A41" s="506"/>
      <c r="B41" s="613"/>
      <c r="C41" s="99" t="s">
        <v>65</v>
      </c>
      <c r="D41" s="100">
        <v>0.05</v>
      </c>
      <c r="E41" s="100">
        <v>0.08</v>
      </c>
      <c r="F41" s="100">
        <v>0.08</v>
      </c>
      <c r="G41" s="100">
        <v>0.09</v>
      </c>
      <c r="H41" s="100">
        <v>0.08</v>
      </c>
      <c r="I41" s="100">
        <v>0.08</v>
      </c>
      <c r="J41" s="100">
        <v>0.09</v>
      </c>
      <c r="K41" s="100">
        <v>0.1</v>
      </c>
      <c r="L41" s="104"/>
      <c r="M41" s="104"/>
      <c r="N41" s="104"/>
      <c r="O41" s="104"/>
      <c r="P41" s="101">
        <f t="shared" si="0"/>
        <v>0.65</v>
      </c>
      <c r="Q41" s="617"/>
      <c r="R41" s="288"/>
      <c r="S41" s="288"/>
      <c r="T41" s="288"/>
      <c r="U41" s="288"/>
      <c r="V41" s="288"/>
      <c r="W41" s="288"/>
      <c r="X41" s="288"/>
      <c r="Y41" s="288"/>
      <c r="Z41" s="288"/>
      <c r="AA41" s="288"/>
      <c r="AB41" s="288"/>
      <c r="AC41" s="288"/>
      <c r="AD41" s="289"/>
      <c r="AE41" s="97"/>
    </row>
    <row r="42" spans="1:41" ht="57.9" customHeight="1" x14ac:dyDescent="0.3">
      <c r="A42" s="506" t="s">
        <v>133</v>
      </c>
      <c r="B42" s="621">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614" t="s">
        <v>534</v>
      </c>
      <c r="R42" s="615"/>
      <c r="S42" s="615"/>
      <c r="T42" s="615"/>
      <c r="U42" s="615"/>
      <c r="V42" s="615"/>
      <c r="W42" s="615"/>
      <c r="X42" s="615"/>
      <c r="Y42" s="615"/>
      <c r="Z42" s="615"/>
      <c r="AA42" s="615"/>
      <c r="AB42" s="615"/>
      <c r="AC42" s="615"/>
      <c r="AD42" s="616"/>
      <c r="AE42" s="97"/>
    </row>
    <row r="43" spans="1:41" ht="57.9" customHeight="1" thickBot="1" x14ac:dyDescent="0.35">
      <c r="A43" s="620"/>
      <c r="B43" s="622"/>
      <c r="C43" s="91" t="s">
        <v>65</v>
      </c>
      <c r="D43" s="105">
        <v>0.11</v>
      </c>
      <c r="E43" s="105">
        <v>7.0000000000000007E-2</v>
      </c>
      <c r="F43" s="105">
        <v>7.0000000000000007E-2</v>
      </c>
      <c r="G43" s="105">
        <v>0.11</v>
      </c>
      <c r="H43" s="105">
        <v>7.0000000000000007E-2</v>
      </c>
      <c r="I43" s="105">
        <v>7.0000000000000007E-2</v>
      </c>
      <c r="J43" s="105">
        <v>0.11</v>
      </c>
      <c r="K43" s="105">
        <v>7.0000000000000007E-2</v>
      </c>
      <c r="L43" s="106"/>
      <c r="M43" s="106"/>
      <c r="N43" s="106"/>
      <c r="O43" s="106"/>
      <c r="P43" s="107">
        <f t="shared" si="0"/>
        <v>0.67999999999999994</v>
      </c>
      <c r="Q43" s="290"/>
      <c r="R43" s="291"/>
      <c r="S43" s="291"/>
      <c r="T43" s="291"/>
      <c r="U43" s="291"/>
      <c r="V43" s="291"/>
      <c r="W43" s="291"/>
      <c r="X43" s="291"/>
      <c r="Y43" s="291"/>
      <c r="Z43" s="291"/>
      <c r="AA43" s="291"/>
      <c r="AB43" s="291"/>
      <c r="AC43" s="291"/>
      <c r="AD43" s="292"/>
      <c r="AE43" s="97"/>
    </row>
    <row r="44" spans="1:41" x14ac:dyDescent="0.3">
      <c r="A44" s="50" t="s">
        <v>93</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8:AD43 AA34 Q34 W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5"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Z26"/>
  <sheetViews>
    <sheetView topLeftCell="A11" zoomScale="50" zoomScaleNormal="50" workbookViewId="0">
      <pane xSplit="1" ySplit="2" topLeftCell="B14" activePane="bottomRight" state="frozen"/>
      <selection pane="topRight"/>
      <selection pane="bottomLeft"/>
      <selection pane="bottomRight" activeCell="AW22" sqref="AW22"/>
    </sheetView>
  </sheetViews>
  <sheetFormatPr baseColWidth="10" defaultColWidth="10.6640625" defaultRowHeight="13.8" x14ac:dyDescent="0.3"/>
  <cols>
    <col min="1" max="1" width="7" style="113" customWidth="1"/>
    <col min="2" max="2" width="8.88671875" style="108" customWidth="1"/>
    <col min="3" max="3" width="9.44140625" style="108" customWidth="1"/>
    <col min="4" max="4" width="10.44140625" style="108" customWidth="1"/>
    <col min="5" max="5" width="6.109375" style="108" customWidth="1"/>
    <col min="6" max="6" width="9" style="108" customWidth="1"/>
    <col min="7" max="7" width="7" style="108" customWidth="1"/>
    <col min="8" max="8" width="15.44140625" style="108" customWidth="1"/>
    <col min="9" max="9" width="14.6640625" style="108" customWidth="1"/>
    <col min="10" max="11" width="29.33203125" style="108" customWidth="1"/>
    <col min="12" max="12" width="16.6640625" style="108" customWidth="1"/>
    <col min="13" max="14" width="15.33203125" style="108" customWidth="1"/>
    <col min="15" max="15" width="37.88671875" style="108" customWidth="1"/>
    <col min="16" max="16" width="7.5546875" style="108" customWidth="1"/>
    <col min="17" max="17" width="8.109375" style="108" customWidth="1"/>
    <col min="18" max="18" width="7.5546875" style="108" customWidth="1"/>
    <col min="19" max="19" width="7.33203125" style="108" customWidth="1"/>
    <col min="20" max="20" width="6.88671875" style="108" customWidth="1"/>
    <col min="21" max="21" width="17.44140625" style="108" customWidth="1"/>
    <col min="22" max="22" width="27.88671875" style="108" customWidth="1"/>
    <col min="23" max="46" width="5.6640625" style="108" customWidth="1"/>
    <col min="47" max="47" width="11.88671875" style="108" customWidth="1"/>
    <col min="48" max="48" width="10.6640625" style="108"/>
    <col min="49" max="49" width="96.44140625" style="108" customWidth="1"/>
    <col min="50" max="51" width="24.44140625" style="108" customWidth="1"/>
    <col min="52" max="16384" width="10.6640625" style="108"/>
  </cols>
  <sheetData>
    <row r="1" spans="1:51" ht="16.5" customHeight="1" x14ac:dyDescent="0.3">
      <c r="B1" s="662" t="s">
        <v>0</v>
      </c>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3"/>
      <c r="AL1" s="663"/>
      <c r="AM1" s="663"/>
      <c r="AN1" s="663"/>
      <c r="AO1" s="663"/>
      <c r="AP1" s="663"/>
      <c r="AQ1" s="663"/>
      <c r="AR1" s="663"/>
      <c r="AS1" s="663"/>
      <c r="AT1" s="663"/>
      <c r="AU1" s="663"/>
      <c r="AV1" s="663"/>
      <c r="AW1" s="664"/>
      <c r="AX1" s="405" t="s">
        <v>1</v>
      </c>
      <c r="AY1" s="406"/>
    </row>
    <row r="2" spans="1:51" ht="16.5" customHeight="1" x14ac:dyDescent="0.3">
      <c r="B2" s="665" t="s">
        <v>2</v>
      </c>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H2" s="666"/>
      <c r="AI2" s="666"/>
      <c r="AJ2" s="666"/>
      <c r="AK2" s="666"/>
      <c r="AL2" s="666"/>
      <c r="AM2" s="666"/>
      <c r="AN2" s="666"/>
      <c r="AO2" s="666"/>
      <c r="AP2" s="666"/>
      <c r="AQ2" s="666"/>
      <c r="AR2" s="666"/>
      <c r="AS2" s="666"/>
      <c r="AT2" s="666"/>
      <c r="AU2" s="666"/>
      <c r="AV2" s="666"/>
      <c r="AW2" s="667"/>
      <c r="AX2" s="411" t="s">
        <v>3</v>
      </c>
      <c r="AY2" s="412"/>
    </row>
    <row r="3" spans="1:51" ht="15" customHeight="1" x14ac:dyDescent="0.3">
      <c r="B3" s="668" t="s">
        <v>134</v>
      </c>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c r="AW3" s="670"/>
      <c r="AX3" s="411" t="s">
        <v>5</v>
      </c>
      <c r="AY3" s="412"/>
    </row>
    <row r="4" spans="1:51" ht="16.5" customHeight="1" x14ac:dyDescent="0.3">
      <c r="B4" s="662"/>
      <c r="C4" s="663"/>
      <c r="D4" s="663"/>
      <c r="E4" s="663"/>
      <c r="F4" s="663"/>
      <c r="G4" s="663"/>
      <c r="H4" s="663"/>
      <c r="I4" s="663"/>
      <c r="J4" s="663"/>
      <c r="K4" s="663"/>
      <c r="L4" s="663"/>
      <c r="M4" s="663"/>
      <c r="N4" s="663"/>
      <c r="O4" s="663"/>
      <c r="P4" s="663"/>
      <c r="Q4" s="663"/>
      <c r="R4" s="663"/>
      <c r="S4" s="663"/>
      <c r="T4" s="663"/>
      <c r="U4" s="663"/>
      <c r="V4" s="663"/>
      <c r="W4" s="663"/>
      <c r="X4" s="663"/>
      <c r="Y4" s="663"/>
      <c r="Z4" s="663"/>
      <c r="AA4" s="663"/>
      <c r="AB4" s="663"/>
      <c r="AC4" s="663"/>
      <c r="AD4" s="663"/>
      <c r="AE4" s="663"/>
      <c r="AF4" s="663"/>
      <c r="AG4" s="663"/>
      <c r="AH4" s="663"/>
      <c r="AI4" s="663"/>
      <c r="AJ4" s="663"/>
      <c r="AK4" s="663"/>
      <c r="AL4" s="663"/>
      <c r="AM4" s="663"/>
      <c r="AN4" s="663"/>
      <c r="AO4" s="663"/>
      <c r="AP4" s="663"/>
      <c r="AQ4" s="663"/>
      <c r="AR4" s="663"/>
      <c r="AS4" s="663"/>
      <c r="AT4" s="663"/>
      <c r="AU4" s="663"/>
      <c r="AV4" s="663"/>
      <c r="AW4" s="664"/>
      <c r="AX4" s="671" t="s">
        <v>135</v>
      </c>
      <c r="AY4" s="671"/>
    </row>
    <row r="5" spans="1:51" ht="15" customHeight="1" x14ac:dyDescent="0.3">
      <c r="B5" s="625" t="s">
        <v>136</v>
      </c>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7"/>
      <c r="AI5" s="637" t="s">
        <v>13</v>
      </c>
      <c r="AJ5" s="638"/>
      <c r="AK5" s="638"/>
      <c r="AL5" s="638"/>
      <c r="AM5" s="638"/>
      <c r="AN5" s="638"/>
      <c r="AO5" s="638"/>
      <c r="AP5" s="638"/>
      <c r="AQ5" s="638"/>
      <c r="AR5" s="638"/>
      <c r="AS5" s="638"/>
      <c r="AT5" s="638"/>
      <c r="AU5" s="638"/>
      <c r="AV5" s="639"/>
      <c r="AW5" s="634" t="s">
        <v>137</v>
      </c>
      <c r="AX5" s="634" t="s">
        <v>138</v>
      </c>
      <c r="AY5" s="634" t="s">
        <v>139</v>
      </c>
    </row>
    <row r="6" spans="1:51" ht="15" customHeight="1" x14ac:dyDescent="0.3">
      <c r="B6" s="647" t="s">
        <v>9</v>
      </c>
      <c r="C6" s="647"/>
      <c r="D6" s="647"/>
      <c r="E6" s="648">
        <v>44718</v>
      </c>
      <c r="F6" s="649"/>
      <c r="G6" s="647" t="s">
        <v>10</v>
      </c>
      <c r="H6" s="647"/>
      <c r="I6" s="650" t="s">
        <v>11</v>
      </c>
      <c r="J6" s="650"/>
      <c r="K6" s="194"/>
      <c r="L6" s="637"/>
      <c r="M6" s="638"/>
      <c r="N6" s="638"/>
      <c r="O6" s="638"/>
      <c r="P6" s="638"/>
      <c r="Q6" s="638"/>
      <c r="R6" s="638"/>
      <c r="S6" s="638"/>
      <c r="T6" s="638"/>
      <c r="U6" s="638"/>
      <c r="V6" s="638"/>
      <c r="W6" s="195"/>
      <c r="X6" s="195"/>
      <c r="Y6" s="195"/>
      <c r="Z6" s="195"/>
      <c r="AA6" s="195"/>
      <c r="AB6" s="195"/>
      <c r="AC6" s="195"/>
      <c r="AD6" s="195"/>
      <c r="AE6" s="195"/>
      <c r="AF6" s="195"/>
      <c r="AG6" s="195"/>
      <c r="AH6" s="196"/>
      <c r="AI6" s="640"/>
      <c r="AJ6" s="641"/>
      <c r="AK6" s="641"/>
      <c r="AL6" s="641"/>
      <c r="AM6" s="641"/>
      <c r="AN6" s="641"/>
      <c r="AO6" s="641"/>
      <c r="AP6" s="641"/>
      <c r="AQ6" s="641"/>
      <c r="AR6" s="641"/>
      <c r="AS6" s="641"/>
      <c r="AT6" s="641"/>
      <c r="AU6" s="641"/>
      <c r="AV6" s="642"/>
      <c r="AW6" s="646"/>
      <c r="AX6" s="646"/>
      <c r="AY6" s="646"/>
    </row>
    <row r="7" spans="1:51" ht="15" customHeight="1" x14ac:dyDescent="0.3">
      <c r="B7" s="647"/>
      <c r="C7" s="647"/>
      <c r="D7" s="647"/>
      <c r="E7" s="649"/>
      <c r="F7" s="649"/>
      <c r="G7" s="647"/>
      <c r="H7" s="647"/>
      <c r="I7" s="650" t="s">
        <v>12</v>
      </c>
      <c r="J7" s="650"/>
      <c r="K7" s="194" t="s">
        <v>14</v>
      </c>
      <c r="L7" s="640"/>
      <c r="M7" s="641"/>
      <c r="N7" s="641"/>
      <c r="O7" s="641"/>
      <c r="P7" s="641"/>
      <c r="Q7" s="641"/>
      <c r="R7" s="641"/>
      <c r="S7" s="641"/>
      <c r="T7" s="641"/>
      <c r="U7" s="641"/>
      <c r="V7" s="641"/>
      <c r="W7" s="197"/>
      <c r="X7" s="197"/>
      <c r="Y7" s="197"/>
      <c r="Z7" s="197"/>
      <c r="AA7" s="197"/>
      <c r="AB7" s="197"/>
      <c r="AC7" s="197"/>
      <c r="AD7" s="197"/>
      <c r="AE7" s="197"/>
      <c r="AF7" s="197"/>
      <c r="AG7" s="197"/>
      <c r="AH7" s="198"/>
      <c r="AI7" s="640"/>
      <c r="AJ7" s="641"/>
      <c r="AK7" s="641"/>
      <c r="AL7" s="641"/>
      <c r="AM7" s="641"/>
      <c r="AN7" s="641"/>
      <c r="AO7" s="641"/>
      <c r="AP7" s="641"/>
      <c r="AQ7" s="641"/>
      <c r="AR7" s="641"/>
      <c r="AS7" s="641"/>
      <c r="AT7" s="641"/>
      <c r="AU7" s="641"/>
      <c r="AV7" s="642"/>
      <c r="AW7" s="646"/>
      <c r="AX7" s="646"/>
      <c r="AY7" s="646"/>
    </row>
    <row r="8" spans="1:51" ht="15" customHeight="1" x14ac:dyDescent="0.3">
      <c r="B8" s="647"/>
      <c r="C8" s="647"/>
      <c r="D8" s="647"/>
      <c r="E8" s="649"/>
      <c r="F8" s="649"/>
      <c r="G8" s="647"/>
      <c r="H8" s="647"/>
      <c r="I8" s="650" t="s">
        <v>13</v>
      </c>
      <c r="J8" s="650"/>
      <c r="K8" s="194"/>
      <c r="L8" s="643"/>
      <c r="M8" s="644"/>
      <c r="N8" s="644"/>
      <c r="O8" s="644"/>
      <c r="P8" s="644"/>
      <c r="Q8" s="644"/>
      <c r="R8" s="644"/>
      <c r="S8" s="644"/>
      <c r="T8" s="644"/>
      <c r="U8" s="644"/>
      <c r="V8" s="644"/>
      <c r="W8" s="199"/>
      <c r="X8" s="199"/>
      <c r="Y8" s="199"/>
      <c r="Z8" s="199"/>
      <c r="AA8" s="199"/>
      <c r="AB8" s="199"/>
      <c r="AC8" s="199"/>
      <c r="AD8" s="199"/>
      <c r="AE8" s="199"/>
      <c r="AF8" s="199"/>
      <c r="AG8" s="199"/>
      <c r="AH8" s="200"/>
      <c r="AI8" s="640"/>
      <c r="AJ8" s="641"/>
      <c r="AK8" s="641"/>
      <c r="AL8" s="641"/>
      <c r="AM8" s="641"/>
      <c r="AN8" s="641"/>
      <c r="AO8" s="641"/>
      <c r="AP8" s="641"/>
      <c r="AQ8" s="641"/>
      <c r="AR8" s="641"/>
      <c r="AS8" s="641"/>
      <c r="AT8" s="641"/>
      <c r="AU8" s="641"/>
      <c r="AV8" s="642"/>
      <c r="AW8" s="646"/>
      <c r="AX8" s="646"/>
      <c r="AY8" s="646"/>
    </row>
    <row r="9" spans="1:51" ht="32.1" customHeight="1" x14ac:dyDescent="0.3">
      <c r="B9" s="651" t="s">
        <v>140</v>
      </c>
      <c r="C9" s="652"/>
      <c r="D9" s="653"/>
      <c r="E9" s="654" t="s">
        <v>141</v>
      </c>
      <c r="F9" s="655"/>
      <c r="G9" s="655"/>
      <c r="H9" s="655"/>
      <c r="I9" s="655"/>
      <c r="J9" s="655"/>
      <c r="K9" s="655"/>
      <c r="L9" s="656"/>
      <c r="M9" s="656"/>
      <c r="N9" s="656"/>
      <c r="O9" s="656"/>
      <c r="P9" s="656"/>
      <c r="Q9" s="656"/>
      <c r="R9" s="656"/>
      <c r="S9" s="656"/>
      <c r="T9" s="656"/>
      <c r="U9" s="656"/>
      <c r="V9" s="656"/>
      <c r="W9" s="656"/>
      <c r="X9" s="656"/>
      <c r="Y9" s="656"/>
      <c r="Z9" s="656"/>
      <c r="AA9" s="656"/>
      <c r="AB9" s="656"/>
      <c r="AC9" s="656"/>
      <c r="AD9" s="656"/>
      <c r="AE9" s="656"/>
      <c r="AF9" s="656"/>
      <c r="AG9" s="656"/>
      <c r="AH9" s="657"/>
      <c r="AI9" s="640"/>
      <c r="AJ9" s="641"/>
      <c r="AK9" s="641"/>
      <c r="AL9" s="641"/>
      <c r="AM9" s="641"/>
      <c r="AN9" s="641"/>
      <c r="AO9" s="641"/>
      <c r="AP9" s="641"/>
      <c r="AQ9" s="641"/>
      <c r="AR9" s="641"/>
      <c r="AS9" s="641"/>
      <c r="AT9" s="641"/>
      <c r="AU9" s="641"/>
      <c r="AV9" s="642"/>
      <c r="AW9" s="646"/>
      <c r="AX9" s="646"/>
      <c r="AY9" s="646"/>
    </row>
    <row r="10" spans="1:51" ht="24.9" customHeight="1" x14ac:dyDescent="0.3">
      <c r="B10" s="658" t="s">
        <v>142</v>
      </c>
      <c r="C10" s="659"/>
      <c r="D10" s="660"/>
      <c r="E10" s="661" t="s">
        <v>143</v>
      </c>
      <c r="F10" s="656"/>
      <c r="G10" s="656"/>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c r="AG10" s="656"/>
      <c r="AH10" s="657"/>
      <c r="AI10" s="643"/>
      <c r="AJ10" s="644"/>
      <c r="AK10" s="644"/>
      <c r="AL10" s="644"/>
      <c r="AM10" s="644"/>
      <c r="AN10" s="644"/>
      <c r="AO10" s="644"/>
      <c r="AP10" s="644"/>
      <c r="AQ10" s="644"/>
      <c r="AR10" s="644"/>
      <c r="AS10" s="644"/>
      <c r="AT10" s="644"/>
      <c r="AU10" s="644"/>
      <c r="AV10" s="645"/>
      <c r="AW10" s="646"/>
      <c r="AX10" s="646"/>
      <c r="AY10" s="646"/>
    </row>
    <row r="11" spans="1:51" ht="35.1" customHeight="1" x14ac:dyDescent="0.3">
      <c r="B11" s="628" t="s">
        <v>144</v>
      </c>
      <c r="C11" s="636"/>
      <c r="D11" s="636"/>
      <c r="E11" s="636"/>
      <c r="F11" s="636"/>
      <c r="G11" s="629"/>
      <c r="H11" s="628" t="s">
        <v>145</v>
      </c>
      <c r="I11" s="629"/>
      <c r="J11" s="634" t="s">
        <v>146</v>
      </c>
      <c r="K11" s="634" t="s">
        <v>147</v>
      </c>
      <c r="L11" s="634" t="s">
        <v>148</v>
      </c>
      <c r="M11" s="634" t="s">
        <v>149</v>
      </c>
      <c r="N11" s="634" t="s">
        <v>150</v>
      </c>
      <c r="O11" s="634" t="s">
        <v>151</v>
      </c>
      <c r="P11" s="628" t="s">
        <v>152</v>
      </c>
      <c r="Q11" s="636"/>
      <c r="R11" s="636"/>
      <c r="S11" s="636"/>
      <c r="T11" s="629"/>
      <c r="U11" s="634" t="s">
        <v>153</v>
      </c>
      <c r="V11" s="634" t="s">
        <v>154</v>
      </c>
      <c r="W11" s="625" t="s">
        <v>155</v>
      </c>
      <c r="X11" s="626"/>
      <c r="Y11" s="626"/>
      <c r="Z11" s="626"/>
      <c r="AA11" s="626"/>
      <c r="AB11" s="626"/>
      <c r="AC11" s="626"/>
      <c r="AD11" s="626"/>
      <c r="AE11" s="626"/>
      <c r="AF11" s="626"/>
      <c r="AG11" s="626"/>
      <c r="AH11" s="627"/>
      <c r="AI11" s="625" t="s">
        <v>156</v>
      </c>
      <c r="AJ11" s="626"/>
      <c r="AK11" s="626"/>
      <c r="AL11" s="626"/>
      <c r="AM11" s="626"/>
      <c r="AN11" s="626"/>
      <c r="AO11" s="626"/>
      <c r="AP11" s="626"/>
      <c r="AQ11" s="626"/>
      <c r="AR11" s="626"/>
      <c r="AS11" s="626"/>
      <c r="AT11" s="627"/>
      <c r="AU11" s="628" t="s">
        <v>41</v>
      </c>
      <c r="AV11" s="629"/>
      <c r="AW11" s="646"/>
      <c r="AX11" s="646"/>
      <c r="AY11" s="646"/>
    </row>
    <row r="12" spans="1:51" ht="38.1" customHeight="1" x14ac:dyDescent="0.3">
      <c r="B12" s="201" t="s">
        <v>157</v>
      </c>
      <c r="C12" s="201" t="s">
        <v>158</v>
      </c>
      <c r="D12" s="201" t="s">
        <v>159</v>
      </c>
      <c r="E12" s="201" t="s">
        <v>160</v>
      </c>
      <c r="F12" s="201" t="s">
        <v>161</v>
      </c>
      <c r="G12" s="201" t="s">
        <v>162</v>
      </c>
      <c r="H12" s="201" t="s">
        <v>163</v>
      </c>
      <c r="I12" s="201" t="s">
        <v>164</v>
      </c>
      <c r="J12" s="635"/>
      <c r="K12" s="635"/>
      <c r="L12" s="635"/>
      <c r="M12" s="635"/>
      <c r="N12" s="635"/>
      <c r="O12" s="635"/>
      <c r="P12" s="201">
        <v>2020</v>
      </c>
      <c r="Q12" s="201">
        <v>2021</v>
      </c>
      <c r="R12" s="201">
        <v>2022</v>
      </c>
      <c r="S12" s="201">
        <v>2023</v>
      </c>
      <c r="T12" s="201">
        <v>2024</v>
      </c>
      <c r="U12" s="635"/>
      <c r="V12" s="635"/>
      <c r="W12" s="111" t="s">
        <v>30</v>
      </c>
      <c r="X12" s="111" t="s">
        <v>31</v>
      </c>
      <c r="Y12" s="111" t="s">
        <v>32</v>
      </c>
      <c r="Z12" s="111" t="s">
        <v>33</v>
      </c>
      <c r="AA12" s="111" t="s">
        <v>34</v>
      </c>
      <c r="AB12" s="111" t="s">
        <v>35</v>
      </c>
      <c r="AC12" s="111" t="s">
        <v>36</v>
      </c>
      <c r="AD12" s="111" t="s">
        <v>8</v>
      </c>
      <c r="AE12" s="111" t="s">
        <v>37</v>
      </c>
      <c r="AF12" s="111" t="s">
        <v>38</v>
      </c>
      <c r="AG12" s="111" t="s">
        <v>39</v>
      </c>
      <c r="AH12" s="111" t="s">
        <v>40</v>
      </c>
      <c r="AI12" s="111" t="s">
        <v>30</v>
      </c>
      <c r="AJ12" s="111" t="s">
        <v>31</v>
      </c>
      <c r="AK12" s="111" t="s">
        <v>32</v>
      </c>
      <c r="AL12" s="111" t="s">
        <v>33</v>
      </c>
      <c r="AM12" s="111" t="s">
        <v>34</v>
      </c>
      <c r="AN12" s="111" t="s">
        <v>35</v>
      </c>
      <c r="AO12" s="111" t="s">
        <v>36</v>
      </c>
      <c r="AP12" s="111" t="s">
        <v>8</v>
      </c>
      <c r="AQ12" s="111" t="s">
        <v>37</v>
      </c>
      <c r="AR12" s="111" t="s">
        <v>38</v>
      </c>
      <c r="AS12" s="111" t="s">
        <v>39</v>
      </c>
      <c r="AT12" s="111" t="s">
        <v>40</v>
      </c>
      <c r="AU12" s="201" t="s">
        <v>165</v>
      </c>
      <c r="AV12" s="201" t="s">
        <v>166</v>
      </c>
      <c r="AW12" s="635"/>
      <c r="AX12" s="635"/>
      <c r="AY12" s="635"/>
    </row>
    <row r="13" spans="1:51" s="205" customFormat="1" ht="135.75" customHeight="1" x14ac:dyDescent="0.3">
      <c r="A13" s="230">
        <v>1</v>
      </c>
      <c r="B13" s="109">
        <v>38</v>
      </c>
      <c r="C13" s="109"/>
      <c r="D13" s="109"/>
      <c r="E13" s="109"/>
      <c r="F13" s="109"/>
      <c r="G13" s="109"/>
      <c r="H13" s="109"/>
      <c r="I13" s="109" t="s">
        <v>52</v>
      </c>
      <c r="J13" s="129" t="s">
        <v>167</v>
      </c>
      <c r="K13" s="129" t="s">
        <v>168</v>
      </c>
      <c r="L13" s="109" t="s">
        <v>169</v>
      </c>
      <c r="M13" s="109">
        <v>1</v>
      </c>
      <c r="N13" s="109" t="s">
        <v>170</v>
      </c>
      <c r="O13" s="208" t="s">
        <v>171</v>
      </c>
      <c r="P13" s="202">
        <v>1</v>
      </c>
      <c r="Q13" s="202">
        <v>1</v>
      </c>
      <c r="R13" s="202">
        <v>1</v>
      </c>
      <c r="S13" s="202">
        <v>1</v>
      </c>
      <c r="T13" s="202">
        <v>1</v>
      </c>
      <c r="U13" s="202" t="s">
        <v>172</v>
      </c>
      <c r="V13" s="220" t="s">
        <v>173</v>
      </c>
      <c r="W13" s="109">
        <v>0.1</v>
      </c>
      <c r="X13" s="109">
        <v>0.05</v>
      </c>
      <c r="Y13" s="109">
        <v>0.05</v>
      </c>
      <c r="Z13" s="109">
        <v>0.1</v>
      </c>
      <c r="AA13" s="109">
        <v>0.05</v>
      </c>
      <c r="AB13" s="109">
        <v>0.05</v>
      </c>
      <c r="AC13" s="109">
        <v>0.1</v>
      </c>
      <c r="AD13" s="109">
        <v>0.1</v>
      </c>
      <c r="AE13" s="109">
        <v>0.1</v>
      </c>
      <c r="AF13" s="109">
        <v>0.1</v>
      </c>
      <c r="AG13" s="109">
        <v>0.1</v>
      </c>
      <c r="AH13" s="109">
        <v>0.1</v>
      </c>
      <c r="AI13" s="131">
        <v>0.1</v>
      </c>
      <c r="AJ13" s="131">
        <v>0.05</v>
      </c>
      <c r="AK13" s="131">
        <v>0.05</v>
      </c>
      <c r="AL13" s="131">
        <v>0.1</v>
      </c>
      <c r="AM13" s="131">
        <v>0.05</v>
      </c>
      <c r="AN13" s="131">
        <v>0.05</v>
      </c>
      <c r="AO13" s="131">
        <v>0.1</v>
      </c>
      <c r="AP13" s="131">
        <v>0.1</v>
      </c>
      <c r="AQ13" s="131"/>
      <c r="AR13" s="131"/>
      <c r="AS13" s="131"/>
      <c r="AT13" s="131"/>
      <c r="AU13" s="131">
        <f>SUM(AI13:AT13)</f>
        <v>0.6</v>
      </c>
      <c r="AV13" s="203">
        <f>AU13/R13</f>
        <v>0.6</v>
      </c>
      <c r="AW13" s="204" t="s">
        <v>535</v>
      </c>
      <c r="AX13" s="204" t="s">
        <v>174</v>
      </c>
      <c r="AY13" s="236" t="s">
        <v>174</v>
      </c>
    </row>
    <row r="14" spans="1:51" s="205" customFormat="1" ht="409.5" customHeight="1" x14ac:dyDescent="0.3">
      <c r="A14" s="230">
        <v>2</v>
      </c>
      <c r="B14" s="109">
        <v>39</v>
      </c>
      <c r="C14" s="109"/>
      <c r="D14" s="109"/>
      <c r="E14" s="109"/>
      <c r="F14" s="109"/>
      <c r="G14" s="109"/>
      <c r="H14" s="109"/>
      <c r="I14" s="109" t="s">
        <v>52</v>
      </c>
      <c r="J14" s="131" t="s">
        <v>175</v>
      </c>
      <c r="K14" s="131" t="s">
        <v>176</v>
      </c>
      <c r="L14" s="109" t="s">
        <v>169</v>
      </c>
      <c r="M14" s="109">
        <v>1</v>
      </c>
      <c r="N14" s="109" t="s">
        <v>177</v>
      </c>
      <c r="O14" s="208" t="s">
        <v>178</v>
      </c>
      <c r="P14" s="202">
        <v>1</v>
      </c>
      <c r="Q14" s="202">
        <v>1</v>
      </c>
      <c r="R14" s="202">
        <v>1</v>
      </c>
      <c r="S14" s="202">
        <v>1</v>
      </c>
      <c r="T14" s="202">
        <v>1</v>
      </c>
      <c r="U14" s="109" t="s">
        <v>172</v>
      </c>
      <c r="V14" s="109" t="s">
        <v>179</v>
      </c>
      <c r="W14" s="109">
        <v>0.05</v>
      </c>
      <c r="X14" s="109">
        <v>0.05</v>
      </c>
      <c r="Y14" s="109">
        <v>0.05</v>
      </c>
      <c r="Z14" s="109">
        <v>0.1</v>
      </c>
      <c r="AA14" s="109">
        <v>0.1</v>
      </c>
      <c r="AB14" s="109">
        <v>0.1</v>
      </c>
      <c r="AC14" s="109">
        <v>0.1</v>
      </c>
      <c r="AD14" s="109">
        <v>0.1</v>
      </c>
      <c r="AE14" s="109">
        <v>0.1</v>
      </c>
      <c r="AF14" s="109">
        <v>0.1</v>
      </c>
      <c r="AG14" s="109">
        <v>0.1</v>
      </c>
      <c r="AH14" s="109">
        <v>0.05</v>
      </c>
      <c r="AI14" s="131">
        <v>0.05</v>
      </c>
      <c r="AJ14" s="131">
        <v>0.05</v>
      </c>
      <c r="AK14" s="131">
        <v>0.05</v>
      </c>
      <c r="AL14" s="131">
        <v>0.1</v>
      </c>
      <c r="AM14" s="131">
        <v>0.1</v>
      </c>
      <c r="AN14" s="131">
        <v>0.1</v>
      </c>
      <c r="AO14" s="131">
        <v>0.1</v>
      </c>
      <c r="AP14" s="131">
        <v>0.1</v>
      </c>
      <c r="AQ14" s="131"/>
      <c r="AR14" s="131"/>
      <c r="AS14" s="131"/>
      <c r="AT14" s="131"/>
      <c r="AU14" s="131">
        <f t="shared" ref="AU14:AU22" si="0">SUM(AI14:AT14)</f>
        <v>0.64999999999999991</v>
      </c>
      <c r="AV14" s="203">
        <f t="shared" ref="AV14:AV22" si="1">AU14/R14</f>
        <v>0.64999999999999991</v>
      </c>
      <c r="AW14" s="241" t="s">
        <v>180</v>
      </c>
      <c r="AX14" s="206" t="s">
        <v>174</v>
      </c>
      <c r="AY14" s="131" t="s">
        <v>174</v>
      </c>
    </row>
    <row r="15" spans="1:51" s="211" customFormat="1" ht="132.9" customHeight="1" x14ac:dyDescent="0.3">
      <c r="A15" s="231">
        <v>3</v>
      </c>
      <c r="B15" s="207">
        <v>38</v>
      </c>
      <c r="C15" s="207"/>
      <c r="D15" s="207"/>
      <c r="E15" s="207"/>
      <c r="F15" s="207"/>
      <c r="G15" s="207"/>
      <c r="H15" s="208" t="s">
        <v>181</v>
      </c>
      <c r="I15" s="109" t="s">
        <v>52</v>
      </c>
      <c r="J15" s="209" t="s">
        <v>182</v>
      </c>
      <c r="K15" s="209" t="s">
        <v>183</v>
      </c>
      <c r="L15" s="208"/>
      <c r="M15" s="208" t="s">
        <v>52</v>
      </c>
      <c r="N15" s="208" t="s">
        <v>184</v>
      </c>
      <c r="O15" s="208" t="s">
        <v>185</v>
      </c>
      <c r="P15" s="210">
        <v>0</v>
      </c>
      <c r="Q15" s="210">
        <v>0</v>
      </c>
      <c r="R15" s="210">
        <v>4</v>
      </c>
      <c r="S15" s="210">
        <v>0</v>
      </c>
      <c r="T15" s="210">
        <v>0</v>
      </c>
      <c r="U15" s="207" t="s">
        <v>186</v>
      </c>
      <c r="V15" s="207" t="s">
        <v>187</v>
      </c>
      <c r="W15" s="207">
        <v>0</v>
      </c>
      <c r="X15" s="207">
        <v>0</v>
      </c>
      <c r="Y15" s="207">
        <v>0</v>
      </c>
      <c r="Z15" s="207">
        <v>0</v>
      </c>
      <c r="AA15" s="207">
        <v>0</v>
      </c>
      <c r="AB15" s="207">
        <v>0</v>
      </c>
      <c r="AC15" s="207">
        <v>2</v>
      </c>
      <c r="AD15" s="207">
        <v>0</v>
      </c>
      <c r="AE15" s="207">
        <v>0</v>
      </c>
      <c r="AF15" s="207">
        <v>0</v>
      </c>
      <c r="AG15" s="207">
        <v>0</v>
      </c>
      <c r="AH15" s="207">
        <v>2</v>
      </c>
      <c r="AI15" s="210">
        <v>0</v>
      </c>
      <c r="AJ15" s="210">
        <v>0</v>
      </c>
      <c r="AK15" s="210">
        <v>0</v>
      </c>
      <c r="AL15" s="210">
        <v>0</v>
      </c>
      <c r="AM15" s="210">
        <v>0</v>
      </c>
      <c r="AN15" s="210">
        <v>1</v>
      </c>
      <c r="AO15" s="210">
        <v>0</v>
      </c>
      <c r="AP15" s="210">
        <v>0</v>
      </c>
      <c r="AQ15" s="210"/>
      <c r="AR15" s="210"/>
      <c r="AS15" s="210"/>
      <c r="AT15" s="210"/>
      <c r="AU15" s="131">
        <f t="shared" si="0"/>
        <v>1</v>
      </c>
      <c r="AV15" s="203">
        <f t="shared" si="1"/>
        <v>0.25</v>
      </c>
      <c r="AW15" s="216" t="s">
        <v>188</v>
      </c>
      <c r="AX15" s="216" t="s">
        <v>189</v>
      </c>
      <c r="AY15" s="209" t="s">
        <v>190</v>
      </c>
    </row>
    <row r="16" spans="1:51" s="211" customFormat="1" ht="120.9" customHeight="1" x14ac:dyDescent="0.3">
      <c r="A16" s="231">
        <v>4</v>
      </c>
      <c r="B16" s="207">
        <v>38</v>
      </c>
      <c r="C16" s="207"/>
      <c r="D16" s="207"/>
      <c r="E16" s="207"/>
      <c r="F16" s="207"/>
      <c r="G16" s="207"/>
      <c r="H16" s="208" t="s">
        <v>181</v>
      </c>
      <c r="I16" s="109" t="s">
        <v>52</v>
      </c>
      <c r="J16" s="209" t="s">
        <v>191</v>
      </c>
      <c r="K16" s="209" t="s">
        <v>192</v>
      </c>
      <c r="L16" s="208"/>
      <c r="M16" s="208" t="s">
        <v>52</v>
      </c>
      <c r="N16" s="208" t="s">
        <v>184</v>
      </c>
      <c r="O16" s="208" t="s">
        <v>193</v>
      </c>
      <c r="P16" s="210">
        <v>0</v>
      </c>
      <c r="Q16" s="210">
        <v>0</v>
      </c>
      <c r="R16" s="210">
        <v>4</v>
      </c>
      <c r="S16" s="210">
        <v>0</v>
      </c>
      <c r="T16" s="210">
        <v>0</v>
      </c>
      <c r="U16" s="207" t="s">
        <v>186</v>
      </c>
      <c r="V16" s="207" t="s">
        <v>187</v>
      </c>
      <c r="W16" s="207">
        <v>0</v>
      </c>
      <c r="X16" s="207">
        <v>0</v>
      </c>
      <c r="Y16" s="207">
        <v>0</v>
      </c>
      <c r="Z16" s="207">
        <v>0</v>
      </c>
      <c r="AA16" s="207">
        <v>0</v>
      </c>
      <c r="AB16" s="207">
        <v>0</v>
      </c>
      <c r="AC16" s="207">
        <v>2</v>
      </c>
      <c r="AD16" s="207">
        <v>0</v>
      </c>
      <c r="AE16" s="207">
        <v>0</v>
      </c>
      <c r="AF16" s="207">
        <v>0</v>
      </c>
      <c r="AG16" s="207">
        <v>0</v>
      </c>
      <c r="AH16" s="207">
        <v>2</v>
      </c>
      <c r="AI16" s="210">
        <v>0</v>
      </c>
      <c r="AJ16" s="210">
        <v>0</v>
      </c>
      <c r="AK16" s="210">
        <v>0</v>
      </c>
      <c r="AL16" s="210">
        <v>0</v>
      </c>
      <c r="AM16" s="210">
        <v>0</v>
      </c>
      <c r="AN16" s="210">
        <v>1</v>
      </c>
      <c r="AO16" s="210">
        <v>0</v>
      </c>
      <c r="AP16" s="210">
        <v>0</v>
      </c>
      <c r="AQ16" s="210"/>
      <c r="AR16" s="210"/>
      <c r="AS16" s="210"/>
      <c r="AT16" s="210"/>
      <c r="AU16" s="131">
        <f t="shared" si="0"/>
        <v>1</v>
      </c>
      <c r="AV16" s="203">
        <f t="shared" si="1"/>
        <v>0.25</v>
      </c>
      <c r="AW16" s="216" t="s">
        <v>194</v>
      </c>
      <c r="AX16" s="216" t="s">
        <v>189</v>
      </c>
      <c r="AY16" s="209" t="s">
        <v>190</v>
      </c>
    </row>
    <row r="17" spans="1:52" ht="123.75" customHeight="1" x14ac:dyDescent="0.25">
      <c r="A17" s="232">
        <v>5</v>
      </c>
      <c r="B17" s="194">
        <v>39</v>
      </c>
      <c r="C17" s="194"/>
      <c r="D17" s="194"/>
      <c r="E17" s="194"/>
      <c r="F17" s="194"/>
      <c r="G17" s="194"/>
      <c r="H17" s="208" t="s">
        <v>195</v>
      </c>
      <c r="I17" s="109" t="s">
        <v>52</v>
      </c>
      <c r="J17" s="209" t="s">
        <v>196</v>
      </c>
      <c r="K17" s="209" t="s">
        <v>197</v>
      </c>
      <c r="L17" s="208"/>
      <c r="M17" s="208" t="s">
        <v>52</v>
      </c>
      <c r="N17" s="208" t="s">
        <v>198</v>
      </c>
      <c r="O17" s="208" t="s">
        <v>199</v>
      </c>
      <c r="P17" s="216">
        <v>0</v>
      </c>
      <c r="Q17" s="216">
        <v>0</v>
      </c>
      <c r="R17" s="216">
        <v>1</v>
      </c>
      <c r="S17" s="219">
        <v>0</v>
      </c>
      <c r="T17" s="219">
        <v>0</v>
      </c>
      <c r="U17" s="208" t="s">
        <v>172</v>
      </c>
      <c r="V17" s="209" t="s">
        <v>200</v>
      </c>
      <c r="W17" s="226">
        <v>0.05</v>
      </c>
      <c r="X17" s="226">
        <v>0.09</v>
      </c>
      <c r="Y17" s="226">
        <v>0.09</v>
      </c>
      <c r="Z17" s="226">
        <v>0.09</v>
      </c>
      <c r="AA17" s="226">
        <v>0.09</v>
      </c>
      <c r="AB17" s="226">
        <v>0.09</v>
      </c>
      <c r="AC17" s="226">
        <v>0.09</v>
      </c>
      <c r="AD17" s="226">
        <v>0.09</v>
      </c>
      <c r="AE17" s="226">
        <v>0.09</v>
      </c>
      <c r="AF17" s="226">
        <v>0.09</v>
      </c>
      <c r="AG17" s="226">
        <v>0.09</v>
      </c>
      <c r="AH17" s="226">
        <v>0.05</v>
      </c>
      <c r="AI17" s="226">
        <v>0.05</v>
      </c>
      <c r="AJ17" s="239">
        <v>0.09</v>
      </c>
      <c r="AK17" s="239">
        <v>0.09</v>
      </c>
      <c r="AL17" s="239">
        <v>0.09</v>
      </c>
      <c r="AM17" s="238">
        <v>0.09</v>
      </c>
      <c r="AN17" s="226">
        <v>0.09</v>
      </c>
      <c r="AO17" s="226">
        <v>0.09</v>
      </c>
      <c r="AP17" s="226">
        <v>0.09</v>
      </c>
      <c r="AQ17" s="244" t="s">
        <v>201</v>
      </c>
      <c r="AR17" s="244" t="s">
        <v>201</v>
      </c>
      <c r="AS17" s="244" t="s">
        <v>201</v>
      </c>
      <c r="AT17" s="244" t="s">
        <v>201</v>
      </c>
      <c r="AU17" s="245">
        <v>0.41</v>
      </c>
      <c r="AV17" s="246">
        <f>SUM(AI17:AT17)</f>
        <v>0.67999999999999994</v>
      </c>
      <c r="AW17" s="253" t="s">
        <v>202</v>
      </c>
      <c r="AX17" s="206" t="s">
        <v>174</v>
      </c>
      <c r="AY17" s="206" t="s">
        <v>174</v>
      </c>
      <c r="AZ17" s="224"/>
    </row>
    <row r="18" spans="1:52" ht="124.2" x14ac:dyDescent="0.3">
      <c r="A18" s="232">
        <v>6</v>
      </c>
      <c r="B18" s="194">
        <v>39</v>
      </c>
      <c r="C18" s="194"/>
      <c r="D18" s="194"/>
      <c r="E18" s="194"/>
      <c r="F18" s="194"/>
      <c r="G18" s="194"/>
      <c r="H18" s="208" t="s">
        <v>195</v>
      </c>
      <c r="I18" s="109" t="s">
        <v>52</v>
      </c>
      <c r="J18" s="209" t="s">
        <v>203</v>
      </c>
      <c r="K18" s="209" t="s">
        <v>204</v>
      </c>
      <c r="L18" s="208"/>
      <c r="M18" s="208" t="s">
        <v>52</v>
      </c>
      <c r="N18" s="208" t="s">
        <v>198</v>
      </c>
      <c r="O18" s="208" t="s">
        <v>205</v>
      </c>
      <c r="P18" s="216">
        <v>0</v>
      </c>
      <c r="Q18" s="216">
        <v>1</v>
      </c>
      <c r="R18" s="216">
        <v>1</v>
      </c>
      <c r="S18" s="219">
        <v>0</v>
      </c>
      <c r="T18" s="219">
        <v>0</v>
      </c>
      <c r="U18" s="208" t="s">
        <v>172</v>
      </c>
      <c r="V18" s="209" t="s">
        <v>206</v>
      </c>
      <c r="W18" s="226">
        <v>0.05</v>
      </c>
      <c r="X18" s="226">
        <v>0.11</v>
      </c>
      <c r="Y18" s="226">
        <v>0.11</v>
      </c>
      <c r="Z18" s="226">
        <v>0.11</v>
      </c>
      <c r="AA18" s="226">
        <v>0.11</v>
      </c>
      <c r="AB18" s="226">
        <v>0.11</v>
      </c>
      <c r="AC18" s="226">
        <v>0.1</v>
      </c>
      <c r="AD18" s="226">
        <v>0.06</v>
      </c>
      <c r="AE18" s="226">
        <v>0.06</v>
      </c>
      <c r="AF18" s="226">
        <v>0.06</v>
      </c>
      <c r="AG18" s="226">
        <v>0.06</v>
      </c>
      <c r="AH18" s="226">
        <v>0.06</v>
      </c>
      <c r="AI18" s="226">
        <v>0.05</v>
      </c>
      <c r="AJ18" s="238">
        <v>0.11</v>
      </c>
      <c r="AK18" s="239">
        <v>0.11</v>
      </c>
      <c r="AL18" s="239">
        <v>0.11</v>
      </c>
      <c r="AM18" s="238">
        <v>0.11</v>
      </c>
      <c r="AN18" s="226">
        <v>0.11</v>
      </c>
      <c r="AO18" s="226">
        <v>0.1</v>
      </c>
      <c r="AP18" s="252">
        <v>0.06</v>
      </c>
      <c r="AQ18" s="244" t="s">
        <v>201</v>
      </c>
      <c r="AR18" s="244" t="s">
        <v>201</v>
      </c>
      <c r="AS18" s="244" t="s">
        <v>201</v>
      </c>
      <c r="AT18" s="244" t="s">
        <v>201</v>
      </c>
      <c r="AU18" s="245">
        <v>0.49</v>
      </c>
      <c r="AV18" s="246">
        <f>SUM(AI18:AT18)</f>
        <v>0.76</v>
      </c>
      <c r="AW18" s="236" t="s">
        <v>207</v>
      </c>
      <c r="AX18" s="206" t="s">
        <v>174</v>
      </c>
      <c r="AY18" s="206" t="s">
        <v>174</v>
      </c>
      <c r="AZ18" s="224"/>
    </row>
    <row r="19" spans="1:52" ht="138" x14ac:dyDescent="0.3">
      <c r="A19" s="232">
        <v>7</v>
      </c>
      <c r="B19" s="194">
        <v>39</v>
      </c>
      <c r="C19" s="194"/>
      <c r="D19" s="194"/>
      <c r="E19" s="194"/>
      <c r="F19" s="194"/>
      <c r="G19" s="194"/>
      <c r="H19" s="208" t="s">
        <v>195</v>
      </c>
      <c r="I19" s="109" t="s">
        <v>52</v>
      </c>
      <c r="J19" s="209" t="s">
        <v>208</v>
      </c>
      <c r="K19" s="209" t="s">
        <v>209</v>
      </c>
      <c r="L19" s="208"/>
      <c r="M19" s="208" t="s">
        <v>52</v>
      </c>
      <c r="N19" s="208" t="s">
        <v>198</v>
      </c>
      <c r="O19" s="208" t="s">
        <v>210</v>
      </c>
      <c r="P19" s="216">
        <v>0</v>
      </c>
      <c r="Q19" s="216">
        <v>0</v>
      </c>
      <c r="R19" s="219">
        <v>1</v>
      </c>
      <c r="S19" s="219">
        <v>0</v>
      </c>
      <c r="T19" s="219">
        <v>0</v>
      </c>
      <c r="U19" s="208" t="s">
        <v>172</v>
      </c>
      <c r="V19" s="209" t="s">
        <v>211</v>
      </c>
      <c r="W19" s="226">
        <v>0.02</v>
      </c>
      <c r="X19" s="226">
        <v>0.05</v>
      </c>
      <c r="Y19" s="226">
        <v>0.1</v>
      </c>
      <c r="Z19" s="226">
        <v>0.1</v>
      </c>
      <c r="AA19" s="226">
        <v>0.1</v>
      </c>
      <c r="AB19" s="226">
        <v>0.1</v>
      </c>
      <c r="AC19" s="226">
        <v>0.1</v>
      </c>
      <c r="AD19" s="226">
        <v>0.1</v>
      </c>
      <c r="AE19" s="226">
        <v>0.1</v>
      </c>
      <c r="AF19" s="226">
        <v>0.1</v>
      </c>
      <c r="AG19" s="226">
        <v>0.1</v>
      </c>
      <c r="AH19" s="226">
        <v>0.03</v>
      </c>
      <c r="AI19" s="226">
        <v>0.02</v>
      </c>
      <c r="AJ19" s="239">
        <v>0.05</v>
      </c>
      <c r="AK19" s="239">
        <v>0.1</v>
      </c>
      <c r="AL19" s="239">
        <v>0.1</v>
      </c>
      <c r="AM19" s="238">
        <v>0.1</v>
      </c>
      <c r="AN19" s="226">
        <v>0.1</v>
      </c>
      <c r="AO19" s="226">
        <v>0.1</v>
      </c>
      <c r="AP19" s="226">
        <v>0.1</v>
      </c>
      <c r="AQ19" s="244" t="s">
        <v>201</v>
      </c>
      <c r="AR19" s="244" t="s">
        <v>201</v>
      </c>
      <c r="AS19" s="244" t="s">
        <v>201</v>
      </c>
      <c r="AT19" s="244" t="s">
        <v>201</v>
      </c>
      <c r="AU19" s="245">
        <v>0.37</v>
      </c>
      <c r="AV19" s="246">
        <f>SUM(AI19:AT19)</f>
        <v>0.66999999999999993</v>
      </c>
      <c r="AW19" s="236" t="s">
        <v>212</v>
      </c>
      <c r="AX19" s="206" t="s">
        <v>174</v>
      </c>
      <c r="AY19" s="206" t="s">
        <v>174</v>
      </c>
      <c r="AZ19" s="224"/>
    </row>
    <row r="20" spans="1:52" ht="203.1" customHeight="1" x14ac:dyDescent="0.3">
      <c r="A20" s="232">
        <v>8</v>
      </c>
      <c r="B20" s="194">
        <v>39</v>
      </c>
      <c r="C20" s="194"/>
      <c r="D20" s="194"/>
      <c r="E20" s="194"/>
      <c r="F20" s="194"/>
      <c r="G20" s="194"/>
      <c r="H20" s="208" t="s">
        <v>195</v>
      </c>
      <c r="I20" s="109" t="s">
        <v>52</v>
      </c>
      <c r="J20" s="209" t="s">
        <v>213</v>
      </c>
      <c r="K20" s="209" t="s">
        <v>214</v>
      </c>
      <c r="L20" s="194"/>
      <c r="M20" s="208" t="s">
        <v>52</v>
      </c>
      <c r="N20" s="208" t="s">
        <v>198</v>
      </c>
      <c r="O20" s="208" t="s">
        <v>215</v>
      </c>
      <c r="P20" s="212">
        <v>0</v>
      </c>
      <c r="Q20" s="212">
        <v>0</v>
      </c>
      <c r="R20" s="212">
        <v>1</v>
      </c>
      <c r="S20" s="225">
        <v>0</v>
      </c>
      <c r="T20" s="225">
        <v>0</v>
      </c>
      <c r="U20" s="194" t="s">
        <v>216</v>
      </c>
      <c r="V20" s="209" t="s">
        <v>217</v>
      </c>
      <c r="W20" s="227">
        <v>0</v>
      </c>
      <c r="X20" s="227">
        <v>0</v>
      </c>
      <c r="Y20" s="227">
        <v>0.25</v>
      </c>
      <c r="Z20" s="227">
        <v>0</v>
      </c>
      <c r="AA20" s="227">
        <v>0</v>
      </c>
      <c r="AB20" s="227">
        <v>0.25</v>
      </c>
      <c r="AC20" s="227">
        <v>0</v>
      </c>
      <c r="AD20" s="227">
        <v>0</v>
      </c>
      <c r="AE20" s="227">
        <v>0.25</v>
      </c>
      <c r="AF20" s="227">
        <v>0</v>
      </c>
      <c r="AG20" s="227">
        <v>0</v>
      </c>
      <c r="AH20" s="227">
        <v>0.25</v>
      </c>
      <c r="AI20" s="240">
        <v>0</v>
      </c>
      <c r="AJ20" s="240">
        <v>0</v>
      </c>
      <c r="AK20" s="240">
        <v>0.25</v>
      </c>
      <c r="AL20" s="240">
        <v>0</v>
      </c>
      <c r="AM20" s="240">
        <v>0</v>
      </c>
      <c r="AN20" s="240">
        <v>0.25</v>
      </c>
      <c r="AO20" s="240">
        <v>0</v>
      </c>
      <c r="AP20" s="240">
        <v>0</v>
      </c>
      <c r="AQ20" s="110"/>
      <c r="AR20" s="110"/>
      <c r="AS20" s="110"/>
      <c r="AT20" s="110"/>
      <c r="AU20" s="131">
        <f t="shared" si="0"/>
        <v>0.5</v>
      </c>
      <c r="AV20" s="203">
        <f t="shared" si="1"/>
        <v>0.5</v>
      </c>
      <c r="AW20" s="206" t="s">
        <v>218</v>
      </c>
      <c r="AX20" s="212" t="s">
        <v>174</v>
      </c>
      <c r="AY20" s="110" t="s">
        <v>174</v>
      </c>
      <c r="AZ20" s="224"/>
    </row>
    <row r="21" spans="1:52" ht="110.25" customHeight="1" x14ac:dyDescent="0.3">
      <c r="A21" s="232">
        <v>9</v>
      </c>
      <c r="B21" s="194">
        <v>39</v>
      </c>
      <c r="C21" s="194"/>
      <c r="D21" s="194"/>
      <c r="E21" s="194"/>
      <c r="F21" s="194"/>
      <c r="G21" s="194"/>
      <c r="H21" s="208" t="s">
        <v>195</v>
      </c>
      <c r="I21" s="109" t="s">
        <v>52</v>
      </c>
      <c r="J21" s="217" t="s">
        <v>219</v>
      </c>
      <c r="K21" s="209" t="s">
        <v>220</v>
      </c>
      <c r="L21" s="194"/>
      <c r="M21" s="208" t="s">
        <v>52</v>
      </c>
      <c r="N21" s="194" t="s">
        <v>221</v>
      </c>
      <c r="O21" s="208" t="s">
        <v>222</v>
      </c>
      <c r="P21" s="110">
        <v>0</v>
      </c>
      <c r="Q21" s="110">
        <v>0</v>
      </c>
      <c r="R21" s="110">
        <v>3</v>
      </c>
      <c r="S21" s="110">
        <v>0</v>
      </c>
      <c r="T21" s="110">
        <v>0</v>
      </c>
      <c r="U21" s="208" t="s">
        <v>186</v>
      </c>
      <c r="V21" s="209" t="s">
        <v>223</v>
      </c>
      <c r="W21" s="194">
        <v>0</v>
      </c>
      <c r="X21" s="194">
        <v>0</v>
      </c>
      <c r="Y21" s="194">
        <v>0</v>
      </c>
      <c r="Z21" s="194">
        <v>1</v>
      </c>
      <c r="AA21" s="194">
        <v>0</v>
      </c>
      <c r="AB21" s="194">
        <v>0</v>
      </c>
      <c r="AC21" s="194">
        <v>1</v>
      </c>
      <c r="AD21" s="194">
        <v>0</v>
      </c>
      <c r="AE21" s="194">
        <v>0</v>
      </c>
      <c r="AF21" s="194">
        <v>0</v>
      </c>
      <c r="AG21" s="194">
        <v>0</v>
      </c>
      <c r="AH21" s="194">
        <v>1</v>
      </c>
      <c r="AI21" s="110">
        <v>0</v>
      </c>
      <c r="AJ21" s="110">
        <v>0</v>
      </c>
      <c r="AK21" s="110">
        <v>0</v>
      </c>
      <c r="AL21" s="110">
        <v>0</v>
      </c>
      <c r="AM21" s="110">
        <v>1</v>
      </c>
      <c r="AN21" s="110">
        <v>0</v>
      </c>
      <c r="AO21" s="110">
        <v>0</v>
      </c>
      <c r="AP21" s="110">
        <v>1</v>
      </c>
      <c r="AQ21" s="110"/>
      <c r="AR21" s="110"/>
      <c r="AS21" s="110"/>
      <c r="AT21" s="110"/>
      <c r="AU21" s="131">
        <f t="shared" si="0"/>
        <v>2</v>
      </c>
      <c r="AV21" s="203">
        <f t="shared" si="1"/>
        <v>0.66666666666666663</v>
      </c>
      <c r="AW21" s="206" t="s">
        <v>536</v>
      </c>
      <c r="AX21" s="212" t="s">
        <v>174</v>
      </c>
      <c r="AY21" s="110" t="s">
        <v>174</v>
      </c>
      <c r="AZ21" s="224"/>
    </row>
    <row r="22" spans="1:52" ht="378" customHeight="1" x14ac:dyDescent="0.3">
      <c r="A22" s="232">
        <v>10</v>
      </c>
      <c r="B22" s="194">
        <v>39</v>
      </c>
      <c r="C22" s="194"/>
      <c r="D22" s="194"/>
      <c r="E22" s="194"/>
      <c r="F22" s="194"/>
      <c r="G22" s="194"/>
      <c r="H22" s="208" t="s">
        <v>195</v>
      </c>
      <c r="I22" s="109" t="s">
        <v>52</v>
      </c>
      <c r="J22" s="209" t="s">
        <v>224</v>
      </c>
      <c r="K22" s="209" t="s">
        <v>225</v>
      </c>
      <c r="L22" s="194"/>
      <c r="M22" s="208" t="s">
        <v>52</v>
      </c>
      <c r="N22" s="194" t="s">
        <v>221</v>
      </c>
      <c r="O22" s="208" t="s">
        <v>226</v>
      </c>
      <c r="P22" s="110">
        <v>0</v>
      </c>
      <c r="Q22" s="110">
        <v>0</v>
      </c>
      <c r="R22" s="110">
        <v>12</v>
      </c>
      <c r="S22" s="110">
        <v>0</v>
      </c>
      <c r="T22" s="110">
        <v>0</v>
      </c>
      <c r="U22" s="194" t="s">
        <v>172</v>
      </c>
      <c r="V22" s="209" t="s">
        <v>227</v>
      </c>
      <c r="W22" s="194">
        <v>1</v>
      </c>
      <c r="X22" s="194">
        <v>1</v>
      </c>
      <c r="Y22" s="194">
        <v>1</v>
      </c>
      <c r="Z22" s="194">
        <v>1</v>
      </c>
      <c r="AA22" s="194">
        <v>1</v>
      </c>
      <c r="AB22" s="194">
        <v>1</v>
      </c>
      <c r="AC22" s="194">
        <v>1</v>
      </c>
      <c r="AD22" s="194">
        <v>1</v>
      </c>
      <c r="AE22" s="194">
        <v>1</v>
      </c>
      <c r="AF22" s="194">
        <v>1</v>
      </c>
      <c r="AG22" s="194">
        <v>1</v>
      </c>
      <c r="AH22" s="194">
        <v>1</v>
      </c>
      <c r="AI22" s="110">
        <v>1</v>
      </c>
      <c r="AJ22" s="110">
        <v>1</v>
      </c>
      <c r="AK22" s="110">
        <v>1</v>
      </c>
      <c r="AL22" s="110">
        <v>1</v>
      </c>
      <c r="AM22" s="110">
        <v>1</v>
      </c>
      <c r="AN22" s="110">
        <v>1</v>
      </c>
      <c r="AO22" s="110">
        <v>1</v>
      </c>
      <c r="AP22" s="110">
        <v>1</v>
      </c>
      <c r="AQ22" s="110"/>
      <c r="AR22" s="110"/>
      <c r="AS22" s="110"/>
      <c r="AT22" s="110"/>
      <c r="AU22" s="131">
        <f t="shared" si="0"/>
        <v>8</v>
      </c>
      <c r="AV22" s="203">
        <f t="shared" si="1"/>
        <v>0.66666666666666663</v>
      </c>
      <c r="AW22" s="241" t="s">
        <v>228</v>
      </c>
      <c r="AX22" s="212" t="s">
        <v>174</v>
      </c>
      <c r="AY22" s="110" t="s">
        <v>174</v>
      </c>
    </row>
    <row r="23" spans="1:52" x14ac:dyDescent="0.3">
      <c r="B23" s="630"/>
      <c r="C23" s="631"/>
      <c r="D23" s="631"/>
      <c r="E23" s="631"/>
      <c r="F23" s="631"/>
      <c r="G23" s="631"/>
      <c r="H23" s="631"/>
      <c r="I23" s="631"/>
      <c r="J23" s="631"/>
      <c r="K23" s="631"/>
      <c r="L23" s="631"/>
      <c r="M23" s="631"/>
      <c r="N23" s="631"/>
      <c r="O23" s="631"/>
      <c r="P23" s="631"/>
      <c r="Q23" s="631"/>
      <c r="R23" s="631"/>
      <c r="S23" s="631"/>
      <c r="T23" s="631"/>
      <c r="U23" s="631"/>
      <c r="V23" s="631"/>
      <c r="W23" s="631"/>
      <c r="X23" s="631"/>
      <c r="Y23" s="631"/>
      <c r="Z23" s="631"/>
      <c r="AA23" s="631"/>
      <c r="AB23" s="631"/>
      <c r="AC23" s="631"/>
      <c r="AD23" s="631"/>
      <c r="AE23" s="631"/>
      <c r="AF23" s="631"/>
      <c r="AG23" s="631"/>
      <c r="AH23" s="631"/>
      <c r="AI23" s="631"/>
      <c r="AJ23" s="631"/>
      <c r="AK23" s="631"/>
      <c r="AL23" s="631"/>
      <c r="AM23" s="631"/>
      <c r="AN23" s="631"/>
      <c r="AO23" s="631"/>
      <c r="AP23" s="631"/>
      <c r="AQ23" s="631"/>
      <c r="AR23" s="631"/>
      <c r="AS23" s="631"/>
      <c r="AT23" s="631"/>
      <c r="AU23" s="631"/>
      <c r="AV23" s="631"/>
      <c r="AW23" s="631"/>
      <c r="AX23" s="631"/>
      <c r="AY23" s="632"/>
    </row>
    <row r="24" spans="1:52" x14ac:dyDescent="0.3">
      <c r="B24" s="633" t="s">
        <v>229</v>
      </c>
      <c r="C24" s="633"/>
      <c r="D24" s="633"/>
      <c r="E24" s="623" t="s">
        <v>230</v>
      </c>
      <c r="F24" s="623"/>
      <c r="G24" s="623"/>
      <c r="H24" s="623"/>
      <c r="I24" s="623"/>
      <c r="J24" s="623"/>
      <c r="K24" s="624" t="s">
        <v>231</v>
      </c>
      <c r="L24" s="624"/>
      <c r="M24" s="624"/>
      <c r="N24" s="624"/>
      <c r="O24" s="624"/>
      <c r="P24" s="624"/>
      <c r="Q24" s="623" t="s">
        <v>230</v>
      </c>
      <c r="R24" s="623"/>
      <c r="S24" s="623"/>
      <c r="T24" s="623"/>
      <c r="U24" s="623"/>
      <c r="V24" s="623"/>
      <c r="W24" s="623" t="s">
        <v>230</v>
      </c>
      <c r="X24" s="623"/>
      <c r="Y24" s="623"/>
      <c r="Z24" s="623"/>
      <c r="AA24" s="623"/>
      <c r="AB24" s="623"/>
      <c r="AC24" s="623"/>
      <c r="AD24" s="623"/>
      <c r="AE24" s="623" t="s">
        <v>230</v>
      </c>
      <c r="AF24" s="623"/>
      <c r="AG24" s="623"/>
      <c r="AH24" s="623"/>
      <c r="AI24" s="623"/>
      <c r="AJ24" s="623"/>
      <c r="AK24" s="623"/>
      <c r="AL24" s="623"/>
      <c r="AM24" s="623"/>
      <c r="AN24" s="623"/>
      <c r="AO24" s="623"/>
      <c r="AP24" s="623"/>
      <c r="AQ24" s="624" t="s">
        <v>232</v>
      </c>
      <c r="AR24" s="624"/>
      <c r="AS24" s="624"/>
      <c r="AT24" s="624"/>
      <c r="AU24" s="623" t="s">
        <v>233</v>
      </c>
      <c r="AV24" s="623"/>
      <c r="AW24" s="623"/>
      <c r="AX24" s="623"/>
      <c r="AY24" s="623"/>
    </row>
    <row r="25" spans="1:52" x14ac:dyDescent="0.3">
      <c r="B25" s="633"/>
      <c r="C25" s="633"/>
      <c r="D25" s="633"/>
      <c r="E25" s="623" t="s">
        <v>234</v>
      </c>
      <c r="F25" s="623"/>
      <c r="G25" s="623"/>
      <c r="H25" s="623"/>
      <c r="I25" s="623"/>
      <c r="J25" s="623"/>
      <c r="K25" s="624"/>
      <c r="L25" s="624"/>
      <c r="M25" s="624"/>
      <c r="N25" s="624"/>
      <c r="O25" s="624"/>
      <c r="P25" s="624"/>
      <c r="Q25" s="623" t="s">
        <v>235</v>
      </c>
      <c r="R25" s="623"/>
      <c r="S25" s="623"/>
      <c r="T25" s="623"/>
      <c r="U25" s="623"/>
      <c r="V25" s="623"/>
      <c r="W25" s="623" t="s">
        <v>236</v>
      </c>
      <c r="X25" s="623"/>
      <c r="Y25" s="623"/>
      <c r="Z25" s="623"/>
      <c r="AA25" s="623"/>
      <c r="AB25" s="623"/>
      <c r="AC25" s="623"/>
      <c r="AD25" s="623"/>
      <c r="AE25" s="623" t="s">
        <v>237</v>
      </c>
      <c r="AF25" s="623"/>
      <c r="AG25" s="623"/>
      <c r="AH25" s="623"/>
      <c r="AI25" s="623"/>
      <c r="AJ25" s="623"/>
      <c r="AK25" s="623"/>
      <c r="AL25" s="623"/>
      <c r="AM25" s="623"/>
      <c r="AN25" s="623"/>
      <c r="AO25" s="623"/>
      <c r="AP25" s="623"/>
      <c r="AQ25" s="624"/>
      <c r="AR25" s="624"/>
      <c r="AS25" s="624"/>
      <c r="AT25" s="624"/>
      <c r="AU25" s="623" t="s">
        <v>238</v>
      </c>
      <c r="AV25" s="623"/>
      <c r="AW25" s="623"/>
      <c r="AX25" s="623"/>
      <c r="AY25" s="623"/>
    </row>
    <row r="26" spans="1:52" ht="30" customHeight="1" x14ac:dyDescent="0.3">
      <c r="B26" s="633"/>
      <c r="C26" s="633"/>
      <c r="D26" s="633"/>
      <c r="E26" s="623" t="s">
        <v>239</v>
      </c>
      <c r="F26" s="623"/>
      <c r="G26" s="623"/>
      <c r="H26" s="623"/>
      <c r="I26" s="623"/>
      <c r="J26" s="623"/>
      <c r="K26" s="624"/>
      <c r="L26" s="624"/>
      <c r="M26" s="624"/>
      <c r="N26" s="624"/>
      <c r="O26" s="624"/>
      <c r="P26" s="624"/>
      <c r="Q26" s="623" t="s">
        <v>240</v>
      </c>
      <c r="R26" s="623"/>
      <c r="S26" s="623"/>
      <c r="T26" s="623"/>
      <c r="U26" s="623"/>
      <c r="V26" s="623"/>
      <c r="W26" s="623" t="s">
        <v>241</v>
      </c>
      <c r="X26" s="623"/>
      <c r="Y26" s="623"/>
      <c r="Z26" s="623"/>
      <c r="AA26" s="623"/>
      <c r="AB26" s="623"/>
      <c r="AC26" s="623"/>
      <c r="AD26" s="623"/>
      <c r="AE26" s="623" t="s">
        <v>242</v>
      </c>
      <c r="AF26" s="623"/>
      <c r="AG26" s="623"/>
      <c r="AH26" s="623"/>
      <c r="AI26" s="623"/>
      <c r="AJ26" s="623"/>
      <c r="AK26" s="623"/>
      <c r="AL26" s="623"/>
      <c r="AM26" s="623"/>
      <c r="AN26" s="623"/>
      <c r="AO26" s="623"/>
      <c r="AP26" s="623"/>
      <c r="AQ26" s="624"/>
      <c r="AR26" s="624"/>
      <c r="AS26" s="624"/>
      <c r="AT26" s="624"/>
      <c r="AU26" s="623" t="s">
        <v>243</v>
      </c>
      <c r="AV26" s="623"/>
      <c r="AW26" s="623"/>
      <c r="AX26" s="623"/>
      <c r="AY26" s="623"/>
    </row>
  </sheetData>
  <mergeCells count="56">
    <mergeCell ref="B1:AW1"/>
    <mergeCell ref="AX1:AY1"/>
    <mergeCell ref="B2:AW2"/>
    <mergeCell ref="AX2:AY2"/>
    <mergeCell ref="B3:AW4"/>
    <mergeCell ref="AX3:AY3"/>
    <mergeCell ref="AX4:AY4"/>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W11:AH11"/>
    <mergeCell ref="B11:G11"/>
    <mergeCell ref="H11:I11"/>
    <mergeCell ref="J11:J12"/>
    <mergeCell ref="K11:K12"/>
    <mergeCell ref="L11:L12"/>
    <mergeCell ref="N11:N12"/>
    <mergeCell ref="O11:O12"/>
    <mergeCell ref="P11:T11"/>
    <mergeCell ref="U11:U12"/>
    <mergeCell ref="V11:V12"/>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AU24:AY24"/>
    <mergeCell ref="M11:M12"/>
    <mergeCell ref="E25:J25"/>
    <mergeCell ref="Q25:V25"/>
    <mergeCell ref="W25:AD25"/>
    <mergeCell ref="AE25:AP25"/>
    <mergeCell ref="AU25:AY25"/>
    <mergeCell ref="AQ24:AT26"/>
  </mergeCells>
  <pageMargins left="0.7" right="0.7" top="0.75" bottom="0.75" header="0.3" footer="0.3"/>
  <pageSetup paperSize="8" fitToHeight="0"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34" zoomScale="51" zoomScaleNormal="51" workbookViewId="0">
      <selection activeCell="V46" sqref="V46"/>
    </sheetView>
  </sheetViews>
  <sheetFormatPr baseColWidth="10" defaultColWidth="19.5546875" defaultRowHeight="13.8" x14ac:dyDescent="0.3"/>
  <cols>
    <col min="1" max="1" width="19.5546875" style="108" customWidth="1"/>
    <col min="2" max="25" width="11" style="108" customWidth="1"/>
    <col min="26" max="27" width="12.33203125" style="108" customWidth="1"/>
    <col min="28" max="31" width="8.109375" style="108" customWidth="1"/>
    <col min="32" max="32" width="9.44140625" style="108" customWidth="1"/>
    <col min="33" max="33" width="8.109375" style="108" customWidth="1"/>
    <col min="34" max="38" width="7.6640625" style="108" customWidth="1"/>
    <col min="39" max="39" width="11.33203125" style="108" customWidth="1"/>
    <col min="40" max="40" width="2.33203125" style="108" customWidth="1"/>
    <col min="41" max="41" width="19.5546875" style="108" customWidth="1"/>
    <col min="42" max="67" width="11.33203125" style="108" customWidth="1"/>
    <col min="68" max="79" width="8.6640625" style="108" customWidth="1"/>
    <col min="80" max="16384" width="19.5546875" style="108"/>
  </cols>
  <sheetData>
    <row r="1" spans="1:79" ht="16.5" customHeight="1" x14ac:dyDescent="0.3">
      <c r="A1" s="675" t="s">
        <v>0</v>
      </c>
      <c r="B1" s="675"/>
      <c r="C1" s="675"/>
      <c r="D1" s="675"/>
      <c r="E1" s="675"/>
      <c r="F1" s="675"/>
      <c r="G1" s="675"/>
      <c r="H1" s="675"/>
      <c r="I1" s="675"/>
      <c r="J1" s="675"/>
      <c r="K1" s="675"/>
      <c r="L1" s="675"/>
      <c r="M1" s="675"/>
      <c r="N1" s="675"/>
      <c r="O1" s="675"/>
      <c r="P1" s="675"/>
      <c r="Q1" s="675"/>
      <c r="R1" s="675"/>
      <c r="S1" s="675"/>
      <c r="T1" s="675"/>
      <c r="U1" s="675"/>
      <c r="V1" s="675"/>
      <c r="W1" s="675"/>
      <c r="X1" s="675"/>
      <c r="Y1" s="675"/>
      <c r="Z1" s="675"/>
      <c r="AA1" s="675"/>
      <c r="AB1" s="675"/>
      <c r="AC1" s="675"/>
      <c r="AD1" s="675"/>
      <c r="AE1" s="675"/>
      <c r="AF1" s="675"/>
      <c r="AG1" s="675"/>
      <c r="AH1" s="675"/>
      <c r="AI1" s="675"/>
      <c r="AJ1" s="675"/>
      <c r="AK1" s="675"/>
      <c r="AL1" s="675"/>
      <c r="AM1" s="675"/>
      <c r="AN1" s="675"/>
      <c r="AO1" s="675"/>
      <c r="AP1" s="675"/>
      <c r="AQ1" s="675"/>
      <c r="AR1" s="675"/>
      <c r="AS1" s="675"/>
      <c r="AT1" s="675"/>
      <c r="AU1" s="675"/>
      <c r="AV1" s="675"/>
      <c r="AW1" s="675"/>
      <c r="AX1" s="675"/>
      <c r="AY1" s="675"/>
      <c r="AZ1" s="675"/>
      <c r="BA1" s="675"/>
      <c r="BB1" s="675"/>
      <c r="BC1" s="675"/>
      <c r="BD1" s="675"/>
      <c r="BE1" s="675"/>
      <c r="BF1" s="675"/>
      <c r="BG1" s="675"/>
      <c r="BH1" s="675"/>
      <c r="BI1" s="675"/>
      <c r="BJ1" s="675"/>
      <c r="BK1" s="675"/>
      <c r="BL1" s="675"/>
      <c r="BM1" s="675"/>
      <c r="BN1" s="675"/>
      <c r="BO1" s="675"/>
      <c r="BP1" s="675"/>
      <c r="BQ1" s="675"/>
      <c r="BR1" s="675"/>
      <c r="BS1" s="675"/>
      <c r="BT1" s="675"/>
      <c r="BU1" s="675"/>
      <c r="BV1" s="675"/>
      <c r="BW1" s="675"/>
      <c r="BX1" s="675"/>
      <c r="BY1" s="676" t="s">
        <v>1</v>
      </c>
      <c r="BZ1" s="676"/>
      <c r="CA1" s="676"/>
    </row>
    <row r="2" spans="1:79" ht="16.5" customHeight="1" x14ac:dyDescent="0.3">
      <c r="A2" s="675" t="s">
        <v>2</v>
      </c>
      <c r="B2" s="675"/>
      <c r="C2" s="675"/>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675"/>
      <c r="AL2" s="675"/>
      <c r="AM2" s="675"/>
      <c r="AN2" s="675"/>
      <c r="AO2" s="675"/>
      <c r="AP2" s="675"/>
      <c r="AQ2" s="675"/>
      <c r="AR2" s="675"/>
      <c r="AS2" s="675"/>
      <c r="AT2" s="675"/>
      <c r="AU2" s="675"/>
      <c r="AV2" s="675"/>
      <c r="AW2" s="675"/>
      <c r="AX2" s="675"/>
      <c r="AY2" s="675"/>
      <c r="AZ2" s="675"/>
      <c r="BA2" s="675"/>
      <c r="BB2" s="675"/>
      <c r="BC2" s="675"/>
      <c r="BD2" s="675"/>
      <c r="BE2" s="675"/>
      <c r="BF2" s="675"/>
      <c r="BG2" s="675"/>
      <c r="BH2" s="675"/>
      <c r="BI2" s="675"/>
      <c r="BJ2" s="675"/>
      <c r="BK2" s="675"/>
      <c r="BL2" s="675"/>
      <c r="BM2" s="675"/>
      <c r="BN2" s="675"/>
      <c r="BO2" s="675"/>
      <c r="BP2" s="675"/>
      <c r="BQ2" s="675"/>
      <c r="BR2" s="675"/>
      <c r="BS2" s="675"/>
      <c r="BT2" s="675"/>
      <c r="BU2" s="675"/>
      <c r="BV2" s="675"/>
      <c r="BW2" s="675"/>
      <c r="BX2" s="675"/>
      <c r="BY2" s="676" t="s">
        <v>3</v>
      </c>
      <c r="BZ2" s="676"/>
      <c r="CA2" s="676"/>
    </row>
    <row r="3" spans="1:79" ht="26.25" customHeight="1" x14ac:dyDescent="0.3">
      <c r="A3" s="675" t="s">
        <v>244</v>
      </c>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5"/>
      <c r="AK3" s="675"/>
      <c r="AL3" s="675"/>
      <c r="AM3" s="675"/>
      <c r="AN3" s="675"/>
      <c r="AO3" s="675"/>
      <c r="AP3" s="675"/>
      <c r="AQ3" s="675"/>
      <c r="AR3" s="675"/>
      <c r="AS3" s="675"/>
      <c r="AT3" s="675"/>
      <c r="AU3" s="675"/>
      <c r="AV3" s="675"/>
      <c r="AW3" s="675"/>
      <c r="AX3" s="675"/>
      <c r="AY3" s="675"/>
      <c r="AZ3" s="675"/>
      <c r="BA3" s="675"/>
      <c r="BB3" s="675"/>
      <c r="BC3" s="675"/>
      <c r="BD3" s="675"/>
      <c r="BE3" s="675"/>
      <c r="BF3" s="675"/>
      <c r="BG3" s="675"/>
      <c r="BH3" s="675"/>
      <c r="BI3" s="675"/>
      <c r="BJ3" s="675"/>
      <c r="BK3" s="675"/>
      <c r="BL3" s="675"/>
      <c r="BM3" s="675"/>
      <c r="BN3" s="675"/>
      <c r="BO3" s="675"/>
      <c r="BP3" s="675"/>
      <c r="BQ3" s="675"/>
      <c r="BR3" s="675"/>
      <c r="BS3" s="675"/>
      <c r="BT3" s="675"/>
      <c r="BU3" s="675"/>
      <c r="BV3" s="675"/>
      <c r="BW3" s="675"/>
      <c r="BX3" s="675"/>
      <c r="BY3" s="676" t="s">
        <v>5</v>
      </c>
      <c r="BZ3" s="676"/>
      <c r="CA3" s="676"/>
    </row>
    <row r="4" spans="1:79" ht="16.5" customHeight="1" x14ac:dyDescent="0.3">
      <c r="A4" s="675" t="s">
        <v>245</v>
      </c>
      <c r="B4" s="675"/>
      <c r="C4" s="675"/>
      <c r="D4" s="675"/>
      <c r="E4" s="675"/>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5"/>
      <c r="AL4" s="675"/>
      <c r="AM4" s="675"/>
      <c r="AN4" s="675"/>
      <c r="AO4" s="675"/>
      <c r="AP4" s="675"/>
      <c r="AQ4" s="675"/>
      <c r="AR4" s="675"/>
      <c r="AS4" s="675"/>
      <c r="AT4" s="675"/>
      <c r="AU4" s="675"/>
      <c r="AV4" s="675"/>
      <c r="AW4" s="675"/>
      <c r="AX4" s="675"/>
      <c r="AY4" s="675"/>
      <c r="AZ4" s="675"/>
      <c r="BA4" s="675"/>
      <c r="BB4" s="675"/>
      <c r="BC4" s="675"/>
      <c r="BD4" s="675"/>
      <c r="BE4" s="675"/>
      <c r="BF4" s="675"/>
      <c r="BG4" s="675"/>
      <c r="BH4" s="675"/>
      <c r="BI4" s="675"/>
      <c r="BJ4" s="675"/>
      <c r="BK4" s="675"/>
      <c r="BL4" s="675"/>
      <c r="BM4" s="675"/>
      <c r="BN4" s="675"/>
      <c r="BO4" s="675"/>
      <c r="BP4" s="675"/>
      <c r="BQ4" s="675"/>
      <c r="BR4" s="675"/>
      <c r="BS4" s="675"/>
      <c r="BT4" s="675"/>
      <c r="BU4" s="675"/>
      <c r="BV4" s="675"/>
      <c r="BW4" s="675"/>
      <c r="BX4" s="675"/>
      <c r="BY4" s="672" t="s">
        <v>246</v>
      </c>
      <c r="BZ4" s="673"/>
      <c r="CA4" s="674"/>
    </row>
    <row r="5" spans="1:79" ht="26.25" customHeight="1" x14ac:dyDescent="0.3">
      <c r="A5" s="683" t="s">
        <v>247</v>
      </c>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c r="AM5" s="683"/>
      <c r="AO5" s="683" t="s">
        <v>248</v>
      </c>
      <c r="AP5" s="683"/>
      <c r="AQ5" s="683"/>
      <c r="AR5" s="683"/>
      <c r="AS5" s="683"/>
      <c r="AT5" s="683"/>
      <c r="AU5" s="683"/>
      <c r="AV5" s="683"/>
      <c r="AW5" s="683"/>
      <c r="AX5" s="683"/>
      <c r="AY5" s="683"/>
      <c r="AZ5" s="683"/>
      <c r="BA5" s="683"/>
      <c r="BB5" s="683"/>
      <c r="BC5" s="683"/>
      <c r="BD5" s="683"/>
      <c r="BE5" s="683"/>
      <c r="BF5" s="683"/>
      <c r="BG5" s="683"/>
      <c r="BH5" s="683"/>
      <c r="BI5" s="683"/>
      <c r="BJ5" s="683"/>
      <c r="BK5" s="683"/>
      <c r="BL5" s="683"/>
      <c r="BM5" s="683"/>
      <c r="BN5" s="683"/>
      <c r="BO5" s="683"/>
      <c r="BP5" s="683"/>
      <c r="BQ5" s="683"/>
      <c r="BR5" s="683"/>
      <c r="BS5" s="683"/>
      <c r="BT5" s="683"/>
      <c r="BU5" s="683"/>
      <c r="BV5" s="683"/>
      <c r="BW5" s="683"/>
      <c r="BX5" s="683"/>
      <c r="BY5" s="684"/>
      <c r="BZ5" s="684"/>
      <c r="CA5" s="684"/>
    </row>
    <row r="6" spans="1:79" ht="27.6" x14ac:dyDescent="0.3">
      <c r="A6" s="149" t="s">
        <v>249</v>
      </c>
      <c r="B6" s="679"/>
      <c r="C6" s="679"/>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c r="AM6" s="679"/>
      <c r="AN6" s="679"/>
      <c r="AO6" s="679"/>
      <c r="AP6" s="679"/>
      <c r="AQ6" s="679"/>
      <c r="AR6" s="679"/>
      <c r="AS6" s="679"/>
      <c r="AT6" s="679"/>
      <c r="AU6" s="679"/>
      <c r="AV6" s="679"/>
      <c r="AW6" s="679"/>
      <c r="AX6" s="679"/>
      <c r="AY6" s="679"/>
      <c r="AZ6" s="679"/>
      <c r="BA6" s="679"/>
      <c r="BB6" s="679"/>
      <c r="BC6" s="679"/>
      <c r="BD6" s="679"/>
      <c r="BE6" s="679"/>
      <c r="BF6" s="679"/>
      <c r="BG6" s="679"/>
      <c r="BH6" s="679"/>
      <c r="BI6" s="679"/>
      <c r="BJ6" s="679"/>
      <c r="BK6" s="679"/>
      <c r="BL6" s="679"/>
      <c r="BM6" s="679"/>
      <c r="BN6" s="679"/>
      <c r="BO6" s="679"/>
      <c r="BP6" s="679"/>
      <c r="BQ6" s="679"/>
      <c r="BR6" s="679"/>
      <c r="BS6" s="679"/>
      <c r="BT6" s="679"/>
      <c r="BU6" s="679"/>
      <c r="BV6" s="679"/>
      <c r="BW6" s="679"/>
      <c r="BX6" s="679"/>
      <c r="BY6" s="679"/>
      <c r="BZ6" s="679"/>
      <c r="CA6" s="679"/>
    </row>
    <row r="7" spans="1:79" ht="29.25" customHeight="1" x14ac:dyDescent="0.3">
      <c r="A7" s="150" t="s">
        <v>250</v>
      </c>
      <c r="B7" s="677"/>
      <c r="C7" s="680"/>
      <c r="D7" s="680"/>
      <c r="E7" s="680"/>
      <c r="F7" s="680"/>
      <c r="G7" s="680"/>
      <c r="H7" s="680"/>
      <c r="I7" s="680"/>
      <c r="J7" s="680"/>
      <c r="K7" s="680"/>
      <c r="L7" s="680"/>
      <c r="M7" s="680"/>
      <c r="N7" s="680"/>
      <c r="O7" s="680"/>
      <c r="P7" s="680"/>
      <c r="Q7" s="680"/>
      <c r="R7" s="680"/>
      <c r="S7" s="680"/>
      <c r="T7" s="680"/>
      <c r="U7" s="680"/>
      <c r="V7" s="680"/>
      <c r="W7" s="680"/>
      <c r="X7" s="680"/>
      <c r="Y7" s="680"/>
      <c r="Z7" s="680"/>
      <c r="AA7" s="680"/>
      <c r="AB7" s="680"/>
      <c r="AC7" s="680"/>
      <c r="AD7" s="680"/>
      <c r="AE7" s="680"/>
      <c r="AF7" s="680"/>
      <c r="AG7" s="680"/>
      <c r="AH7" s="680"/>
      <c r="AI7" s="680"/>
      <c r="AJ7" s="680"/>
      <c r="AK7" s="680"/>
      <c r="AL7" s="680"/>
      <c r="AM7" s="680"/>
      <c r="AN7" s="680"/>
      <c r="AO7" s="680"/>
      <c r="AP7" s="680"/>
      <c r="AQ7" s="680"/>
      <c r="AR7" s="680"/>
      <c r="AS7" s="680"/>
      <c r="AT7" s="680"/>
      <c r="AU7" s="680"/>
      <c r="AV7" s="680"/>
      <c r="AW7" s="680"/>
      <c r="AX7" s="680"/>
      <c r="AY7" s="680"/>
      <c r="AZ7" s="680"/>
      <c r="BA7" s="680"/>
      <c r="BB7" s="680"/>
      <c r="BC7" s="680"/>
      <c r="BD7" s="680"/>
      <c r="BE7" s="680"/>
      <c r="BF7" s="680"/>
      <c r="BG7" s="680"/>
      <c r="BH7" s="680"/>
      <c r="BI7" s="680"/>
      <c r="BJ7" s="680"/>
      <c r="BK7" s="680"/>
      <c r="BL7" s="680"/>
      <c r="BM7" s="680"/>
      <c r="BN7" s="680"/>
      <c r="BO7" s="680"/>
      <c r="BP7" s="680"/>
      <c r="BQ7" s="680"/>
      <c r="BR7" s="680"/>
      <c r="BS7" s="680"/>
      <c r="BT7" s="680"/>
      <c r="BU7" s="680"/>
      <c r="BV7" s="680"/>
      <c r="BW7" s="680"/>
      <c r="BX7" s="680"/>
      <c r="BY7" s="680"/>
      <c r="BZ7" s="680"/>
      <c r="CA7" s="678"/>
    </row>
    <row r="8" spans="1:79" ht="6" customHeight="1" x14ac:dyDescent="0.3">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3">
      <c r="A9" s="681" t="s">
        <v>251</v>
      </c>
      <c r="B9" s="677" t="s">
        <v>30</v>
      </c>
      <c r="C9" s="678"/>
      <c r="D9" s="677" t="s">
        <v>31</v>
      </c>
      <c r="E9" s="678"/>
      <c r="F9" s="677" t="s">
        <v>32</v>
      </c>
      <c r="G9" s="678"/>
      <c r="H9" s="677" t="s">
        <v>33</v>
      </c>
      <c r="I9" s="678"/>
      <c r="J9" s="677" t="s">
        <v>34</v>
      </c>
      <c r="K9" s="678"/>
      <c r="L9" s="677" t="s">
        <v>35</v>
      </c>
      <c r="M9" s="678"/>
      <c r="N9" s="677" t="s">
        <v>36</v>
      </c>
      <c r="O9" s="678"/>
      <c r="P9" s="677" t="s">
        <v>8</v>
      </c>
      <c r="Q9" s="678"/>
      <c r="R9" s="677" t="s">
        <v>37</v>
      </c>
      <c r="S9" s="678"/>
      <c r="T9" s="677" t="s">
        <v>38</v>
      </c>
      <c r="U9" s="678"/>
      <c r="V9" s="677" t="s">
        <v>39</v>
      </c>
      <c r="W9" s="678"/>
      <c r="X9" s="677" t="s">
        <v>40</v>
      </c>
      <c r="Y9" s="678"/>
      <c r="Z9" s="677" t="s">
        <v>252</v>
      </c>
      <c r="AA9" s="678"/>
      <c r="AB9" s="677" t="s">
        <v>253</v>
      </c>
      <c r="AC9" s="680"/>
      <c r="AD9" s="680"/>
      <c r="AE9" s="680"/>
      <c r="AF9" s="680"/>
      <c r="AG9" s="678"/>
      <c r="AH9" s="677" t="s">
        <v>254</v>
      </c>
      <c r="AI9" s="680"/>
      <c r="AJ9" s="680"/>
      <c r="AK9" s="680"/>
      <c r="AL9" s="680"/>
      <c r="AM9" s="678"/>
      <c r="AO9" s="681" t="s">
        <v>251</v>
      </c>
      <c r="AP9" s="677" t="s">
        <v>30</v>
      </c>
      <c r="AQ9" s="678"/>
      <c r="AR9" s="677" t="s">
        <v>31</v>
      </c>
      <c r="AS9" s="678"/>
      <c r="AT9" s="677" t="s">
        <v>32</v>
      </c>
      <c r="AU9" s="678"/>
      <c r="AV9" s="677" t="s">
        <v>33</v>
      </c>
      <c r="AW9" s="678"/>
      <c r="AX9" s="677" t="s">
        <v>34</v>
      </c>
      <c r="AY9" s="678"/>
      <c r="AZ9" s="677" t="s">
        <v>35</v>
      </c>
      <c r="BA9" s="678"/>
      <c r="BB9" s="677" t="s">
        <v>36</v>
      </c>
      <c r="BC9" s="678"/>
      <c r="BD9" s="677" t="s">
        <v>8</v>
      </c>
      <c r="BE9" s="678"/>
      <c r="BF9" s="677" t="s">
        <v>37</v>
      </c>
      <c r="BG9" s="678"/>
      <c r="BH9" s="677" t="s">
        <v>38</v>
      </c>
      <c r="BI9" s="678"/>
      <c r="BJ9" s="677" t="s">
        <v>39</v>
      </c>
      <c r="BK9" s="678"/>
      <c r="BL9" s="677" t="s">
        <v>40</v>
      </c>
      <c r="BM9" s="678"/>
      <c r="BN9" s="677" t="s">
        <v>252</v>
      </c>
      <c r="BO9" s="678"/>
      <c r="BP9" s="677" t="s">
        <v>253</v>
      </c>
      <c r="BQ9" s="680"/>
      <c r="BR9" s="680"/>
      <c r="BS9" s="680"/>
      <c r="BT9" s="680"/>
      <c r="BU9" s="678"/>
      <c r="BV9" s="677" t="s">
        <v>254</v>
      </c>
      <c r="BW9" s="680"/>
      <c r="BX9" s="680"/>
      <c r="BY9" s="680"/>
      <c r="BZ9" s="680"/>
      <c r="CA9" s="678"/>
    </row>
    <row r="10" spans="1:79" ht="36" customHeight="1" x14ac:dyDescent="0.3">
      <c r="A10" s="682"/>
      <c r="B10" s="111" t="s">
        <v>255</v>
      </c>
      <c r="C10" s="111" t="s">
        <v>256</v>
      </c>
      <c r="D10" s="111" t="s">
        <v>255</v>
      </c>
      <c r="E10" s="111" t="s">
        <v>256</v>
      </c>
      <c r="F10" s="111" t="s">
        <v>255</v>
      </c>
      <c r="G10" s="111" t="s">
        <v>256</v>
      </c>
      <c r="H10" s="111" t="s">
        <v>255</v>
      </c>
      <c r="I10" s="111" t="s">
        <v>256</v>
      </c>
      <c r="J10" s="111" t="s">
        <v>255</v>
      </c>
      <c r="K10" s="111" t="s">
        <v>256</v>
      </c>
      <c r="L10" s="111" t="s">
        <v>255</v>
      </c>
      <c r="M10" s="111" t="s">
        <v>256</v>
      </c>
      <c r="N10" s="111" t="s">
        <v>255</v>
      </c>
      <c r="O10" s="111" t="s">
        <v>256</v>
      </c>
      <c r="P10" s="111" t="s">
        <v>255</v>
      </c>
      <c r="Q10" s="111" t="s">
        <v>256</v>
      </c>
      <c r="R10" s="111" t="s">
        <v>255</v>
      </c>
      <c r="S10" s="111" t="s">
        <v>256</v>
      </c>
      <c r="T10" s="111" t="s">
        <v>255</v>
      </c>
      <c r="U10" s="111" t="s">
        <v>256</v>
      </c>
      <c r="V10" s="111" t="s">
        <v>255</v>
      </c>
      <c r="W10" s="111" t="s">
        <v>256</v>
      </c>
      <c r="X10" s="111" t="s">
        <v>255</v>
      </c>
      <c r="Y10" s="111" t="s">
        <v>256</v>
      </c>
      <c r="Z10" s="111" t="s">
        <v>255</v>
      </c>
      <c r="AA10" s="111" t="s">
        <v>256</v>
      </c>
      <c r="AB10" s="183" t="s">
        <v>257</v>
      </c>
      <c r="AC10" s="183" t="s">
        <v>258</v>
      </c>
      <c r="AD10" s="183" t="s">
        <v>259</v>
      </c>
      <c r="AE10" s="183" t="s">
        <v>260</v>
      </c>
      <c r="AF10" s="184" t="s">
        <v>261</v>
      </c>
      <c r="AG10" s="183" t="s">
        <v>262</v>
      </c>
      <c r="AH10" s="111" t="s">
        <v>263</v>
      </c>
      <c r="AI10" s="142" t="s">
        <v>264</v>
      </c>
      <c r="AJ10" s="111" t="s">
        <v>265</v>
      </c>
      <c r="AK10" s="111" t="s">
        <v>266</v>
      </c>
      <c r="AL10" s="111" t="s">
        <v>267</v>
      </c>
      <c r="AM10" s="111" t="s">
        <v>268</v>
      </c>
      <c r="AO10" s="682"/>
      <c r="AP10" s="111" t="s">
        <v>255</v>
      </c>
      <c r="AQ10" s="111" t="s">
        <v>256</v>
      </c>
      <c r="AR10" s="111" t="s">
        <v>255</v>
      </c>
      <c r="AS10" s="111" t="s">
        <v>256</v>
      </c>
      <c r="AT10" s="111" t="s">
        <v>255</v>
      </c>
      <c r="AU10" s="111" t="s">
        <v>256</v>
      </c>
      <c r="AV10" s="111" t="s">
        <v>255</v>
      </c>
      <c r="AW10" s="111" t="s">
        <v>256</v>
      </c>
      <c r="AX10" s="111" t="s">
        <v>255</v>
      </c>
      <c r="AY10" s="111" t="s">
        <v>256</v>
      </c>
      <c r="AZ10" s="111" t="s">
        <v>255</v>
      </c>
      <c r="BA10" s="111" t="s">
        <v>256</v>
      </c>
      <c r="BB10" s="111" t="s">
        <v>255</v>
      </c>
      <c r="BC10" s="111" t="s">
        <v>256</v>
      </c>
      <c r="BD10" s="111" t="s">
        <v>255</v>
      </c>
      <c r="BE10" s="111" t="s">
        <v>256</v>
      </c>
      <c r="BF10" s="111" t="s">
        <v>255</v>
      </c>
      <c r="BG10" s="111" t="s">
        <v>256</v>
      </c>
      <c r="BH10" s="111" t="s">
        <v>255</v>
      </c>
      <c r="BI10" s="111" t="s">
        <v>256</v>
      </c>
      <c r="BJ10" s="111" t="s">
        <v>255</v>
      </c>
      <c r="BK10" s="111" t="s">
        <v>256</v>
      </c>
      <c r="BL10" s="111" t="s">
        <v>255</v>
      </c>
      <c r="BM10" s="111" t="s">
        <v>256</v>
      </c>
      <c r="BN10" s="111" t="s">
        <v>255</v>
      </c>
      <c r="BO10" s="111" t="s">
        <v>256</v>
      </c>
      <c r="BP10" s="183" t="s">
        <v>257</v>
      </c>
      <c r="BQ10" s="183" t="s">
        <v>258</v>
      </c>
      <c r="BR10" s="183" t="s">
        <v>259</v>
      </c>
      <c r="BS10" s="183" t="s">
        <v>260</v>
      </c>
      <c r="BT10" s="184" t="s">
        <v>261</v>
      </c>
      <c r="BU10" s="183" t="s">
        <v>262</v>
      </c>
      <c r="BV10" s="181" t="s">
        <v>263</v>
      </c>
      <c r="BW10" s="182" t="s">
        <v>264</v>
      </c>
      <c r="BX10" s="181" t="s">
        <v>265</v>
      </c>
      <c r="BY10" s="181" t="s">
        <v>266</v>
      </c>
      <c r="BZ10" s="181" t="s">
        <v>267</v>
      </c>
      <c r="CA10" s="181" t="s">
        <v>268</v>
      </c>
    </row>
    <row r="11" spans="1:79" x14ac:dyDescent="0.3">
      <c r="A11" s="143" t="s">
        <v>269</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269</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3">
      <c r="A12" s="143" t="s">
        <v>270</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270</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3">
      <c r="A13" s="143" t="s">
        <v>271</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271</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3">
      <c r="A14" s="143" t="s">
        <v>272</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272</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3">
      <c r="A15" s="143" t="s">
        <v>273</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273</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3">
      <c r="A16" s="143" t="s">
        <v>274</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274</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3">
      <c r="A17" s="143" t="s">
        <v>275</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275</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3">
      <c r="A18" s="143" t="s">
        <v>276</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276</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3">
      <c r="A19" s="143" t="s">
        <v>277</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277</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3">
      <c r="A20" s="143" t="s">
        <v>278</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278</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3">
      <c r="A21" s="143" t="s">
        <v>279</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279</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3">
      <c r="A22" s="143" t="s">
        <v>280</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280</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3">
      <c r="A23" s="143" t="s">
        <v>281</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281</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3">
      <c r="A24" s="143" t="s">
        <v>282</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282</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3">
      <c r="A25" s="143" t="s">
        <v>283</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283</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3">
      <c r="A26" s="143" t="s">
        <v>284</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284</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3">
      <c r="A27" s="143" t="s">
        <v>285</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285</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3">
      <c r="A28" s="143" t="s">
        <v>286</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286</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3">
      <c r="A29" s="143" t="s">
        <v>287</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287</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3">
      <c r="A30" s="143" t="s">
        <v>288</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288</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3">
      <c r="A31" s="143" t="s">
        <v>289</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289</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3">
      <c r="A32" s="148" t="s">
        <v>290</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290</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7.6" x14ac:dyDescent="0.3">
      <c r="A34" s="149" t="s">
        <v>249</v>
      </c>
      <c r="B34" s="679"/>
      <c r="C34" s="679"/>
      <c r="D34" s="679"/>
      <c r="E34" s="679"/>
      <c r="F34" s="679"/>
      <c r="G34" s="679"/>
      <c r="H34" s="679"/>
      <c r="I34" s="679"/>
      <c r="J34" s="679"/>
      <c r="K34" s="679"/>
      <c r="L34" s="679"/>
      <c r="M34" s="679"/>
      <c r="N34" s="679"/>
      <c r="O34" s="679"/>
      <c r="P34" s="679"/>
      <c r="Q34" s="679"/>
      <c r="R34" s="679"/>
      <c r="S34" s="679"/>
      <c r="T34" s="679"/>
      <c r="U34" s="679"/>
      <c r="V34" s="679"/>
      <c r="W34" s="679"/>
      <c r="X34" s="679"/>
      <c r="Y34" s="679"/>
      <c r="Z34" s="679"/>
      <c r="AA34" s="679"/>
      <c r="AB34" s="679"/>
      <c r="AC34" s="679"/>
      <c r="AD34" s="679"/>
      <c r="AE34" s="679"/>
      <c r="AF34" s="679"/>
      <c r="AG34" s="679"/>
      <c r="AH34" s="679"/>
      <c r="AI34" s="679"/>
      <c r="AJ34" s="679"/>
      <c r="AK34" s="679"/>
      <c r="AL34" s="679"/>
      <c r="AM34" s="679"/>
      <c r="AN34" s="679"/>
      <c r="AO34" s="679"/>
      <c r="AP34" s="679"/>
      <c r="AQ34" s="679"/>
      <c r="AR34" s="679"/>
      <c r="AS34" s="679"/>
      <c r="AT34" s="679"/>
      <c r="AU34" s="679"/>
      <c r="AV34" s="679"/>
      <c r="AW34" s="679"/>
      <c r="AX34" s="679"/>
      <c r="AY34" s="679"/>
      <c r="AZ34" s="679"/>
      <c r="BA34" s="679"/>
      <c r="BB34" s="679"/>
      <c r="BC34" s="679"/>
      <c r="BD34" s="679"/>
      <c r="BE34" s="679"/>
      <c r="BF34" s="679"/>
      <c r="BG34" s="679"/>
      <c r="BH34" s="679"/>
      <c r="BI34" s="679"/>
      <c r="BJ34" s="679"/>
      <c r="BK34" s="679"/>
      <c r="BL34" s="679"/>
      <c r="BM34" s="679"/>
      <c r="BN34" s="679"/>
      <c r="BO34" s="679"/>
      <c r="BP34" s="679"/>
      <c r="BQ34" s="679"/>
      <c r="BR34" s="679"/>
      <c r="BS34" s="679"/>
      <c r="BT34" s="679"/>
      <c r="BU34" s="679"/>
      <c r="BV34" s="679"/>
      <c r="BW34" s="679"/>
      <c r="BX34" s="679"/>
      <c r="BY34" s="679"/>
      <c r="BZ34" s="679"/>
      <c r="CA34" s="679"/>
    </row>
    <row r="35" spans="1:79" ht="29.25" customHeight="1" x14ac:dyDescent="0.3">
      <c r="A35" s="150" t="s">
        <v>250</v>
      </c>
      <c r="B35" s="677"/>
      <c r="C35" s="680"/>
      <c r="D35" s="680"/>
      <c r="E35" s="680"/>
      <c r="F35" s="680"/>
      <c r="G35" s="680"/>
      <c r="H35" s="680"/>
      <c r="I35" s="680"/>
      <c r="J35" s="680"/>
      <c r="K35" s="680"/>
      <c r="L35" s="680"/>
      <c r="M35" s="680"/>
      <c r="N35" s="680"/>
      <c r="O35" s="680"/>
      <c r="P35" s="680"/>
      <c r="Q35" s="680"/>
      <c r="R35" s="680"/>
      <c r="S35" s="680"/>
      <c r="T35" s="680"/>
      <c r="U35" s="680"/>
      <c r="V35" s="680"/>
      <c r="W35" s="680"/>
      <c r="X35" s="680"/>
      <c r="Y35" s="680"/>
      <c r="Z35" s="680"/>
      <c r="AA35" s="680"/>
      <c r="AB35" s="680"/>
      <c r="AC35" s="680"/>
      <c r="AD35" s="680"/>
      <c r="AE35" s="680"/>
      <c r="AF35" s="680"/>
      <c r="AG35" s="680"/>
      <c r="AH35" s="680"/>
      <c r="AI35" s="680"/>
      <c r="AJ35" s="680"/>
      <c r="AK35" s="680"/>
      <c r="AL35" s="680"/>
      <c r="AM35" s="680"/>
      <c r="AN35" s="680"/>
      <c r="AO35" s="680"/>
      <c r="AP35" s="680"/>
      <c r="AQ35" s="680"/>
      <c r="AR35" s="680"/>
      <c r="AS35" s="680"/>
      <c r="AT35" s="680"/>
      <c r="AU35" s="680"/>
      <c r="AV35" s="680"/>
      <c r="AW35" s="680"/>
      <c r="AX35" s="680"/>
      <c r="AY35" s="680"/>
      <c r="AZ35" s="680"/>
      <c r="BA35" s="680"/>
      <c r="BB35" s="680"/>
      <c r="BC35" s="680"/>
      <c r="BD35" s="680"/>
      <c r="BE35" s="680"/>
      <c r="BF35" s="680"/>
      <c r="BG35" s="680"/>
      <c r="BH35" s="680"/>
      <c r="BI35" s="680"/>
      <c r="BJ35" s="680"/>
      <c r="BK35" s="680"/>
      <c r="BL35" s="680"/>
      <c r="BM35" s="680"/>
      <c r="BN35" s="680"/>
      <c r="BO35" s="680"/>
      <c r="BP35" s="680"/>
      <c r="BQ35" s="680"/>
      <c r="BR35" s="680"/>
      <c r="BS35" s="680"/>
      <c r="BT35" s="680"/>
      <c r="BU35" s="680"/>
      <c r="BV35" s="680"/>
      <c r="BW35" s="680"/>
      <c r="BX35" s="680"/>
      <c r="BY35" s="680"/>
      <c r="BZ35" s="680"/>
      <c r="CA35" s="678"/>
    </row>
    <row r="36" spans="1:79" ht="6" customHeight="1" x14ac:dyDescent="0.3">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3">
      <c r="A37" s="681" t="s">
        <v>251</v>
      </c>
      <c r="B37" s="677" t="s">
        <v>30</v>
      </c>
      <c r="C37" s="678"/>
      <c r="D37" s="677" t="s">
        <v>31</v>
      </c>
      <c r="E37" s="678"/>
      <c r="F37" s="677" t="s">
        <v>32</v>
      </c>
      <c r="G37" s="678"/>
      <c r="H37" s="677" t="s">
        <v>33</v>
      </c>
      <c r="I37" s="678"/>
      <c r="J37" s="677" t="s">
        <v>34</v>
      </c>
      <c r="K37" s="678"/>
      <c r="L37" s="677" t="s">
        <v>35</v>
      </c>
      <c r="M37" s="678"/>
      <c r="N37" s="677" t="s">
        <v>36</v>
      </c>
      <c r="O37" s="678"/>
      <c r="P37" s="677" t="s">
        <v>8</v>
      </c>
      <c r="Q37" s="678"/>
      <c r="R37" s="677" t="s">
        <v>37</v>
      </c>
      <c r="S37" s="678"/>
      <c r="T37" s="677" t="s">
        <v>38</v>
      </c>
      <c r="U37" s="678"/>
      <c r="V37" s="677" t="s">
        <v>39</v>
      </c>
      <c r="W37" s="678"/>
      <c r="X37" s="677" t="s">
        <v>40</v>
      </c>
      <c r="Y37" s="678"/>
      <c r="Z37" s="677" t="s">
        <v>252</v>
      </c>
      <c r="AA37" s="678"/>
      <c r="AB37" s="677" t="s">
        <v>253</v>
      </c>
      <c r="AC37" s="680"/>
      <c r="AD37" s="680"/>
      <c r="AE37" s="680"/>
      <c r="AF37" s="680"/>
      <c r="AG37" s="678"/>
      <c r="AH37" s="677" t="s">
        <v>254</v>
      </c>
      <c r="AI37" s="680"/>
      <c r="AJ37" s="680"/>
      <c r="AK37" s="680"/>
      <c r="AL37" s="680"/>
      <c r="AM37" s="678"/>
      <c r="AO37" s="681" t="s">
        <v>251</v>
      </c>
      <c r="AP37" s="677" t="s">
        <v>30</v>
      </c>
      <c r="AQ37" s="678"/>
      <c r="AR37" s="677" t="s">
        <v>31</v>
      </c>
      <c r="AS37" s="678"/>
      <c r="AT37" s="677" t="s">
        <v>32</v>
      </c>
      <c r="AU37" s="678"/>
      <c r="AV37" s="677" t="s">
        <v>33</v>
      </c>
      <c r="AW37" s="678"/>
      <c r="AX37" s="677" t="s">
        <v>34</v>
      </c>
      <c r="AY37" s="678"/>
      <c r="AZ37" s="677" t="s">
        <v>35</v>
      </c>
      <c r="BA37" s="678"/>
      <c r="BB37" s="677" t="s">
        <v>36</v>
      </c>
      <c r="BC37" s="678"/>
      <c r="BD37" s="677" t="s">
        <v>8</v>
      </c>
      <c r="BE37" s="678"/>
      <c r="BF37" s="677" t="s">
        <v>37</v>
      </c>
      <c r="BG37" s="678"/>
      <c r="BH37" s="677" t="s">
        <v>38</v>
      </c>
      <c r="BI37" s="678"/>
      <c r="BJ37" s="677" t="s">
        <v>39</v>
      </c>
      <c r="BK37" s="678"/>
      <c r="BL37" s="677" t="s">
        <v>40</v>
      </c>
      <c r="BM37" s="678"/>
      <c r="BN37" s="677" t="s">
        <v>252</v>
      </c>
      <c r="BO37" s="678"/>
      <c r="BP37" s="677" t="s">
        <v>253</v>
      </c>
      <c r="BQ37" s="680"/>
      <c r="BR37" s="680"/>
      <c r="BS37" s="680"/>
      <c r="BT37" s="680"/>
      <c r="BU37" s="678"/>
      <c r="BV37" s="677" t="s">
        <v>254</v>
      </c>
      <c r="BW37" s="680"/>
      <c r="BX37" s="680"/>
      <c r="BY37" s="680"/>
      <c r="BZ37" s="680"/>
      <c r="CA37" s="678"/>
    </row>
    <row r="38" spans="1:79" ht="52.5" customHeight="1" x14ac:dyDescent="0.3">
      <c r="A38" s="682"/>
      <c r="B38" s="111" t="s">
        <v>255</v>
      </c>
      <c r="C38" s="111" t="s">
        <v>256</v>
      </c>
      <c r="D38" s="111" t="s">
        <v>255</v>
      </c>
      <c r="E38" s="111" t="s">
        <v>256</v>
      </c>
      <c r="F38" s="111" t="s">
        <v>255</v>
      </c>
      <c r="G38" s="111" t="s">
        <v>256</v>
      </c>
      <c r="H38" s="111" t="s">
        <v>255</v>
      </c>
      <c r="I38" s="111" t="s">
        <v>256</v>
      </c>
      <c r="J38" s="111" t="s">
        <v>255</v>
      </c>
      <c r="K38" s="111" t="s">
        <v>256</v>
      </c>
      <c r="L38" s="111" t="s">
        <v>255</v>
      </c>
      <c r="M38" s="111" t="s">
        <v>256</v>
      </c>
      <c r="N38" s="111" t="s">
        <v>255</v>
      </c>
      <c r="O38" s="111" t="s">
        <v>256</v>
      </c>
      <c r="P38" s="111" t="s">
        <v>255</v>
      </c>
      <c r="Q38" s="111" t="s">
        <v>256</v>
      </c>
      <c r="R38" s="111" t="s">
        <v>255</v>
      </c>
      <c r="S38" s="111" t="s">
        <v>256</v>
      </c>
      <c r="T38" s="111" t="s">
        <v>255</v>
      </c>
      <c r="U38" s="111" t="s">
        <v>256</v>
      </c>
      <c r="V38" s="111" t="s">
        <v>255</v>
      </c>
      <c r="W38" s="111" t="s">
        <v>256</v>
      </c>
      <c r="X38" s="111" t="s">
        <v>255</v>
      </c>
      <c r="Y38" s="111" t="s">
        <v>256</v>
      </c>
      <c r="Z38" s="111" t="s">
        <v>255</v>
      </c>
      <c r="AA38" s="111" t="s">
        <v>256</v>
      </c>
      <c r="AB38" s="183" t="s">
        <v>257</v>
      </c>
      <c r="AC38" s="183" t="s">
        <v>258</v>
      </c>
      <c r="AD38" s="183" t="s">
        <v>259</v>
      </c>
      <c r="AE38" s="183" t="s">
        <v>260</v>
      </c>
      <c r="AF38" s="184" t="s">
        <v>261</v>
      </c>
      <c r="AG38" s="183" t="s">
        <v>262</v>
      </c>
      <c r="AH38" s="111" t="s">
        <v>263</v>
      </c>
      <c r="AI38" s="142" t="s">
        <v>264</v>
      </c>
      <c r="AJ38" s="111" t="s">
        <v>265</v>
      </c>
      <c r="AK38" s="111" t="s">
        <v>266</v>
      </c>
      <c r="AL38" s="111" t="s">
        <v>267</v>
      </c>
      <c r="AM38" s="111" t="s">
        <v>268</v>
      </c>
      <c r="AO38" s="682"/>
      <c r="AP38" s="111" t="s">
        <v>255</v>
      </c>
      <c r="AQ38" s="111" t="s">
        <v>256</v>
      </c>
      <c r="AR38" s="111" t="s">
        <v>255</v>
      </c>
      <c r="AS38" s="111" t="s">
        <v>256</v>
      </c>
      <c r="AT38" s="111" t="s">
        <v>255</v>
      </c>
      <c r="AU38" s="111" t="s">
        <v>256</v>
      </c>
      <c r="AV38" s="111" t="s">
        <v>255</v>
      </c>
      <c r="AW38" s="111" t="s">
        <v>256</v>
      </c>
      <c r="AX38" s="111" t="s">
        <v>255</v>
      </c>
      <c r="AY38" s="111" t="s">
        <v>256</v>
      </c>
      <c r="AZ38" s="111" t="s">
        <v>255</v>
      </c>
      <c r="BA38" s="111" t="s">
        <v>256</v>
      </c>
      <c r="BB38" s="111" t="s">
        <v>255</v>
      </c>
      <c r="BC38" s="111" t="s">
        <v>256</v>
      </c>
      <c r="BD38" s="111" t="s">
        <v>255</v>
      </c>
      <c r="BE38" s="111" t="s">
        <v>256</v>
      </c>
      <c r="BF38" s="111" t="s">
        <v>255</v>
      </c>
      <c r="BG38" s="111" t="s">
        <v>256</v>
      </c>
      <c r="BH38" s="111" t="s">
        <v>255</v>
      </c>
      <c r="BI38" s="111" t="s">
        <v>256</v>
      </c>
      <c r="BJ38" s="111" t="s">
        <v>255</v>
      </c>
      <c r="BK38" s="111" t="s">
        <v>256</v>
      </c>
      <c r="BL38" s="111" t="s">
        <v>255</v>
      </c>
      <c r="BM38" s="111" t="s">
        <v>256</v>
      </c>
      <c r="BN38" s="111" t="s">
        <v>255</v>
      </c>
      <c r="BO38" s="111" t="s">
        <v>256</v>
      </c>
      <c r="BP38" s="183" t="s">
        <v>257</v>
      </c>
      <c r="BQ38" s="183" t="s">
        <v>258</v>
      </c>
      <c r="BR38" s="183" t="s">
        <v>259</v>
      </c>
      <c r="BS38" s="183" t="s">
        <v>260</v>
      </c>
      <c r="BT38" s="184" t="s">
        <v>261</v>
      </c>
      <c r="BU38" s="183" t="s">
        <v>262</v>
      </c>
      <c r="BV38" s="111" t="s">
        <v>263</v>
      </c>
      <c r="BW38" s="142" t="s">
        <v>264</v>
      </c>
      <c r="BX38" s="111" t="s">
        <v>265</v>
      </c>
      <c r="BY38" s="111" t="s">
        <v>266</v>
      </c>
      <c r="BZ38" s="111" t="s">
        <v>267</v>
      </c>
      <c r="CA38" s="111" t="s">
        <v>268</v>
      </c>
    </row>
    <row r="39" spans="1:79" x14ac:dyDescent="0.3">
      <c r="A39" s="143" t="s">
        <v>269</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269</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3">
      <c r="A40" s="143" t="s">
        <v>270</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270</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3">
      <c r="A41" s="143" t="s">
        <v>271</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271</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3">
      <c r="A42" s="143" t="s">
        <v>272</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272</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3">
      <c r="A43" s="143" t="s">
        <v>273</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273</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3">
      <c r="A44" s="143" t="s">
        <v>274</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274</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3">
      <c r="A45" s="143" t="s">
        <v>275</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275</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3">
      <c r="A46" s="143" t="s">
        <v>276</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276</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3">
      <c r="A47" s="143" t="s">
        <v>277</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277</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3">
      <c r="A48" s="143" t="s">
        <v>278</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278</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3">
      <c r="A49" s="143" t="s">
        <v>279</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279</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3">
      <c r="A50" s="143" t="s">
        <v>280</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280</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3">
      <c r="A51" s="143" t="s">
        <v>281</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281</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3">
      <c r="A52" s="143" t="s">
        <v>282</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282</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3">
      <c r="A53" s="143" t="s">
        <v>283</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283</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3">
      <c r="A54" s="143" t="s">
        <v>284</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284</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3">
      <c r="A55" s="143" t="s">
        <v>285</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285</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3">
      <c r="A56" s="143" t="s">
        <v>286</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286</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3">
      <c r="A57" s="143" t="s">
        <v>287</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287</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3">
      <c r="A58" s="143" t="s">
        <v>288</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288</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3">
      <c r="A59" s="143" t="s">
        <v>289</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289</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3">
      <c r="A60" s="148" t="s">
        <v>290</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290</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AH37:AM37"/>
    <mergeCell ref="A37:A38"/>
    <mergeCell ref="B37:C37"/>
    <mergeCell ref="D37:E37"/>
    <mergeCell ref="F37:G37"/>
    <mergeCell ref="H37:I37"/>
    <mergeCell ref="AB37:AG37"/>
    <mergeCell ref="R37:S37"/>
    <mergeCell ref="T37:U37"/>
    <mergeCell ref="V37:W37"/>
    <mergeCell ref="X37:Y37"/>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9:A10"/>
    <mergeCell ref="B9:C9"/>
    <mergeCell ref="D9:E9"/>
    <mergeCell ref="F9:G9"/>
    <mergeCell ref="H9:I9"/>
    <mergeCell ref="J9:K9"/>
    <mergeCell ref="L9:M9"/>
    <mergeCell ref="B6:CA6"/>
    <mergeCell ref="Z9:AA9"/>
    <mergeCell ref="B34:CA34"/>
    <mergeCell ref="R9:S9"/>
    <mergeCell ref="T9:U9"/>
    <mergeCell ref="V9:W9"/>
    <mergeCell ref="X9:Y9"/>
    <mergeCell ref="N9:O9"/>
    <mergeCell ref="P9:Q9"/>
    <mergeCell ref="B7:CA7"/>
    <mergeCell ref="BY4:CA4"/>
    <mergeCell ref="A4:BX4"/>
    <mergeCell ref="BY1:CA1"/>
    <mergeCell ref="BY2:CA2"/>
    <mergeCell ref="BY3:CA3"/>
    <mergeCell ref="A1:BX1"/>
    <mergeCell ref="A2:BX2"/>
    <mergeCell ref="A3:BX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zoomScale="90" zoomScaleNormal="90" workbookViewId="0">
      <selection activeCell="E15" sqref="E15"/>
    </sheetView>
  </sheetViews>
  <sheetFormatPr baseColWidth="10" defaultColWidth="10.6640625" defaultRowHeight="13.8" x14ac:dyDescent="0.3"/>
  <cols>
    <col min="1" max="1" width="48.33203125" style="125" customWidth="1"/>
    <col min="2" max="2" width="73.44140625" style="125" customWidth="1"/>
    <col min="3" max="3" width="10.6640625" style="125"/>
    <col min="4" max="4" width="31.109375" style="125" customWidth="1"/>
    <col min="5" max="5" width="70.33203125" style="125" customWidth="1"/>
    <col min="6" max="6" width="17.33203125" style="125" customWidth="1"/>
    <col min="7" max="8" width="21.88671875" style="125" customWidth="1"/>
    <col min="9" max="9" width="19.33203125" style="125" customWidth="1"/>
    <col min="10" max="10" width="42" style="125" customWidth="1"/>
    <col min="11" max="16384" width="10.6640625" style="125"/>
  </cols>
  <sheetData>
    <row r="1" spans="1:2" ht="25.5" customHeight="1" x14ac:dyDescent="0.3">
      <c r="A1" s="687" t="s">
        <v>134</v>
      </c>
      <c r="B1" s="688"/>
    </row>
    <row r="2" spans="1:2" ht="25.5" customHeight="1" x14ac:dyDescent="0.3">
      <c r="A2" s="689" t="s">
        <v>291</v>
      </c>
      <c r="B2" s="690"/>
    </row>
    <row r="3" spans="1:2" x14ac:dyDescent="0.3">
      <c r="A3" s="126" t="s">
        <v>292</v>
      </c>
      <c r="B3" s="126" t="s">
        <v>293</v>
      </c>
    </row>
    <row r="4" spans="1:2" x14ac:dyDescent="0.3">
      <c r="A4" s="127" t="s">
        <v>9</v>
      </c>
      <c r="B4" s="135" t="s">
        <v>294</v>
      </c>
    </row>
    <row r="5" spans="1:2" ht="96.6" x14ac:dyDescent="0.3">
      <c r="A5" s="127" t="s">
        <v>10</v>
      </c>
      <c r="B5" s="134" t="s">
        <v>295</v>
      </c>
    </row>
    <row r="6" spans="1:2" x14ac:dyDescent="0.3">
      <c r="A6" s="127" t="s">
        <v>15</v>
      </c>
      <c r="B6" s="691" t="s">
        <v>296</v>
      </c>
    </row>
    <row r="7" spans="1:2" x14ac:dyDescent="0.3">
      <c r="A7" s="127" t="s">
        <v>17</v>
      </c>
      <c r="B7" s="692"/>
    </row>
    <row r="8" spans="1:2" x14ac:dyDescent="0.3">
      <c r="A8" s="127" t="s">
        <v>19</v>
      </c>
      <c r="B8" s="692"/>
    </row>
    <row r="9" spans="1:2" x14ac:dyDescent="0.3">
      <c r="A9" s="127" t="s">
        <v>297</v>
      </c>
      <c r="B9" s="693"/>
    </row>
    <row r="10" spans="1:2" ht="27.6" x14ac:dyDescent="0.3">
      <c r="A10" s="127" t="s">
        <v>7</v>
      </c>
      <c r="B10" s="128" t="s">
        <v>298</v>
      </c>
    </row>
    <row r="11" spans="1:2" ht="27.6" x14ac:dyDescent="0.3">
      <c r="A11" s="127" t="s">
        <v>27</v>
      </c>
      <c r="B11" s="128" t="s">
        <v>299</v>
      </c>
    </row>
    <row r="12" spans="1:2" ht="55.2" x14ac:dyDescent="0.3">
      <c r="A12" s="127" t="s">
        <v>26</v>
      </c>
      <c r="B12" s="129" t="s">
        <v>300</v>
      </c>
    </row>
    <row r="13" spans="1:2" ht="27.6" x14ac:dyDescent="0.3">
      <c r="A13" s="127" t="s">
        <v>301</v>
      </c>
      <c r="B13" s="129" t="s">
        <v>302</v>
      </c>
    </row>
    <row r="14" spans="1:2" ht="27.6" x14ac:dyDescent="0.3">
      <c r="A14" s="127" t="s">
        <v>303</v>
      </c>
      <c r="B14" s="129" t="s">
        <v>304</v>
      </c>
    </row>
    <row r="15" spans="1:2" ht="72" customHeight="1" x14ac:dyDescent="0.3">
      <c r="A15" s="130" t="s">
        <v>305</v>
      </c>
      <c r="B15" s="131" t="s">
        <v>306</v>
      </c>
    </row>
    <row r="16" spans="1:2" ht="165.6" x14ac:dyDescent="0.3">
      <c r="A16" s="130" t="s">
        <v>307</v>
      </c>
      <c r="B16" s="132" t="s">
        <v>308</v>
      </c>
    </row>
    <row r="17" spans="1:2" ht="25.5" customHeight="1" x14ac:dyDescent="0.3">
      <c r="A17" s="689" t="s">
        <v>309</v>
      </c>
      <c r="B17" s="690"/>
    </row>
    <row r="18" spans="1:2" x14ac:dyDescent="0.3">
      <c r="A18" s="126" t="s">
        <v>292</v>
      </c>
      <c r="B18" s="126" t="s">
        <v>293</v>
      </c>
    </row>
    <row r="19" spans="1:2" x14ac:dyDescent="0.3">
      <c r="A19" s="127" t="s">
        <v>9</v>
      </c>
      <c r="B19" s="135" t="s">
        <v>294</v>
      </c>
    </row>
    <row r="20" spans="1:2" ht="96.6" x14ac:dyDescent="0.3">
      <c r="A20" s="127" t="s">
        <v>10</v>
      </c>
      <c r="B20" s="134" t="s">
        <v>295</v>
      </c>
    </row>
    <row r="21" spans="1:2" ht="27.6" x14ac:dyDescent="0.3">
      <c r="A21" s="127" t="s">
        <v>310</v>
      </c>
      <c r="B21" s="129" t="s">
        <v>311</v>
      </c>
    </row>
    <row r="22" spans="1:2" ht="41.4" x14ac:dyDescent="0.3">
      <c r="A22" s="127" t="s">
        <v>312</v>
      </c>
      <c r="B22" s="129" t="s">
        <v>313</v>
      </c>
    </row>
    <row r="23" spans="1:2" ht="55.2" x14ac:dyDescent="0.3">
      <c r="A23" s="127" t="s">
        <v>314</v>
      </c>
      <c r="B23" s="129" t="s">
        <v>315</v>
      </c>
    </row>
    <row r="24" spans="1:2" ht="27.6" x14ac:dyDescent="0.3">
      <c r="A24" s="127" t="s">
        <v>316</v>
      </c>
      <c r="B24" s="129" t="s">
        <v>317</v>
      </c>
    </row>
    <row r="25" spans="1:2" ht="27.6" x14ac:dyDescent="0.3">
      <c r="A25" s="127" t="s">
        <v>318</v>
      </c>
      <c r="B25" s="129" t="s">
        <v>319</v>
      </c>
    </row>
    <row r="26" spans="1:2" ht="46.5" customHeight="1" x14ac:dyDescent="0.3">
      <c r="A26" s="127" t="s">
        <v>320</v>
      </c>
      <c r="B26" s="133" t="s">
        <v>321</v>
      </c>
    </row>
    <row r="27" spans="1:2" ht="55.2" x14ac:dyDescent="0.3">
      <c r="A27" s="127" t="s">
        <v>147</v>
      </c>
      <c r="B27" s="133" t="s">
        <v>322</v>
      </c>
    </row>
    <row r="28" spans="1:2" ht="41.4" x14ac:dyDescent="0.3">
      <c r="A28" s="127" t="s">
        <v>323</v>
      </c>
      <c r="B28" s="133" t="s">
        <v>324</v>
      </c>
    </row>
    <row r="29" spans="1:2" ht="41.4" x14ac:dyDescent="0.3">
      <c r="A29" s="127" t="s">
        <v>325</v>
      </c>
      <c r="B29" s="133" t="s">
        <v>326</v>
      </c>
    </row>
    <row r="30" spans="1:2" ht="41.4" x14ac:dyDescent="0.3">
      <c r="A30" s="127" t="s">
        <v>327</v>
      </c>
      <c r="B30" s="133" t="s">
        <v>328</v>
      </c>
    </row>
    <row r="31" spans="1:2" ht="144" customHeight="1" x14ac:dyDescent="0.3">
      <c r="A31" s="127" t="s">
        <v>329</v>
      </c>
      <c r="B31" s="133" t="s">
        <v>330</v>
      </c>
    </row>
    <row r="32" spans="1:2" ht="27.6" x14ac:dyDescent="0.3">
      <c r="A32" s="127" t="s">
        <v>331</v>
      </c>
      <c r="B32" s="133" t="s">
        <v>332</v>
      </c>
    </row>
    <row r="33" spans="1:2" ht="27.6" x14ac:dyDescent="0.3">
      <c r="A33" s="127" t="s">
        <v>333</v>
      </c>
      <c r="B33" s="133" t="s">
        <v>334</v>
      </c>
    </row>
    <row r="34" spans="1:2" ht="27.6" x14ac:dyDescent="0.3">
      <c r="A34" s="127" t="s">
        <v>335</v>
      </c>
      <c r="B34" s="133" t="s">
        <v>336</v>
      </c>
    </row>
    <row r="35" spans="1:2" ht="27.6" x14ac:dyDescent="0.3">
      <c r="A35" s="127" t="s">
        <v>337</v>
      </c>
      <c r="B35" s="133" t="s">
        <v>338</v>
      </c>
    </row>
    <row r="36" spans="1:2" ht="82.8" x14ac:dyDescent="0.3">
      <c r="A36" s="127" t="s">
        <v>137</v>
      </c>
      <c r="B36" s="133" t="s">
        <v>339</v>
      </c>
    </row>
    <row r="37" spans="1:2" ht="41.4" x14ac:dyDescent="0.3">
      <c r="A37" s="127" t="s">
        <v>340</v>
      </c>
      <c r="B37" s="133" t="s">
        <v>341</v>
      </c>
    </row>
    <row r="38" spans="1:2" ht="41.4" x14ac:dyDescent="0.3">
      <c r="A38" s="130" t="s">
        <v>139</v>
      </c>
      <c r="B38" s="133" t="s">
        <v>342</v>
      </c>
    </row>
    <row r="39" spans="1:2" ht="25.5" customHeight="1" x14ac:dyDescent="0.3">
      <c r="A39" s="689" t="s">
        <v>343</v>
      </c>
      <c r="B39" s="690"/>
    </row>
    <row r="40" spans="1:2" x14ac:dyDescent="0.3">
      <c r="A40" s="687" t="s">
        <v>344</v>
      </c>
      <c r="B40" s="688"/>
    </row>
    <row r="41" spans="1:2" ht="72" customHeight="1" x14ac:dyDescent="0.3">
      <c r="A41" s="685" t="s">
        <v>345</v>
      </c>
      <c r="B41" s="686"/>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zoomScale="91" workbookViewId="0">
      <selection activeCell="G9" sqref="G9"/>
    </sheetView>
  </sheetViews>
  <sheetFormatPr baseColWidth="10" defaultColWidth="11.44140625" defaultRowHeight="13.8" x14ac:dyDescent="0.3"/>
  <cols>
    <col min="1" max="1" width="44.109375" style="108" customWidth="1"/>
    <col min="2" max="2" width="61.6640625" style="108" customWidth="1"/>
    <col min="3" max="3" width="61.109375" style="108" customWidth="1"/>
    <col min="4" max="4" width="81" style="108" customWidth="1"/>
    <col min="5" max="5" width="32.6640625" style="125" customWidth="1"/>
    <col min="6" max="6" width="19" style="108" customWidth="1"/>
    <col min="7" max="7" width="29.44140625" style="108" customWidth="1"/>
    <col min="8" max="8" width="36.33203125" style="108" customWidth="1"/>
    <col min="9" max="9" width="40" style="108" customWidth="1"/>
    <col min="10" max="16384" width="11.44140625" style="108"/>
  </cols>
  <sheetData>
    <row r="1" spans="1:9" s="113" customFormat="1" x14ac:dyDescent="0.3">
      <c r="A1" s="112" t="s">
        <v>346</v>
      </c>
      <c r="B1" s="112" t="s">
        <v>347</v>
      </c>
      <c r="C1" s="112" t="s">
        <v>348</v>
      </c>
      <c r="D1" s="112" t="s">
        <v>349</v>
      </c>
      <c r="E1" s="112" t="s">
        <v>327</v>
      </c>
      <c r="F1" s="112" t="s">
        <v>350</v>
      </c>
      <c r="G1" s="112" t="s">
        <v>351</v>
      </c>
      <c r="H1" s="112" t="s">
        <v>253</v>
      </c>
      <c r="I1" s="112" t="s">
        <v>318</v>
      </c>
    </row>
    <row r="2" spans="1:9" s="113" customFormat="1" x14ac:dyDescent="0.3">
      <c r="A2" s="114" t="s">
        <v>352</v>
      </c>
      <c r="B2" s="109" t="s">
        <v>353</v>
      </c>
      <c r="C2" s="114" t="s">
        <v>354</v>
      </c>
      <c r="D2" s="115" t="s">
        <v>355</v>
      </c>
      <c r="E2" s="110" t="s">
        <v>356</v>
      </c>
      <c r="F2" s="116" t="s">
        <v>357</v>
      </c>
      <c r="G2" s="117" t="s">
        <v>358</v>
      </c>
      <c r="H2" s="117" t="s">
        <v>359</v>
      </c>
      <c r="I2" s="116" t="s">
        <v>360</v>
      </c>
    </row>
    <row r="3" spans="1:9" x14ac:dyDescent="0.3">
      <c r="A3" s="114" t="s">
        <v>361</v>
      </c>
      <c r="B3" s="109" t="s">
        <v>362</v>
      </c>
      <c r="C3" s="114" t="s">
        <v>363</v>
      </c>
      <c r="D3" s="118" t="s">
        <v>364</v>
      </c>
      <c r="E3" s="110" t="s">
        <v>365</v>
      </c>
      <c r="F3" s="116" t="s">
        <v>366</v>
      </c>
      <c r="G3" s="117" t="s">
        <v>367</v>
      </c>
      <c r="H3" s="117" t="s">
        <v>262</v>
      </c>
      <c r="I3" s="116" t="s">
        <v>368</v>
      </c>
    </row>
    <row r="4" spans="1:9" x14ac:dyDescent="0.3">
      <c r="A4" s="114" t="s">
        <v>369</v>
      </c>
      <c r="B4" s="109" t="s">
        <v>370</v>
      </c>
      <c r="C4" s="114" t="s">
        <v>371</v>
      </c>
      <c r="D4" s="118" t="s">
        <v>372</v>
      </c>
      <c r="E4" s="110" t="s">
        <v>373</v>
      </c>
      <c r="F4" s="116" t="s">
        <v>374</v>
      </c>
      <c r="G4" s="117" t="s">
        <v>375</v>
      </c>
      <c r="H4" s="117" t="s">
        <v>257</v>
      </c>
      <c r="I4" s="116" t="s">
        <v>376</v>
      </c>
    </row>
    <row r="5" spans="1:9" x14ac:dyDescent="0.3">
      <c r="A5" s="114" t="s">
        <v>377</v>
      </c>
      <c r="B5" s="109" t="s">
        <v>378</v>
      </c>
      <c r="C5" s="114" t="s">
        <v>379</v>
      </c>
      <c r="D5" s="118" t="s">
        <v>380</v>
      </c>
      <c r="E5" s="110" t="s">
        <v>381</v>
      </c>
      <c r="F5" s="116" t="s">
        <v>382</v>
      </c>
      <c r="G5" s="117" t="s">
        <v>383</v>
      </c>
      <c r="H5" s="117" t="s">
        <v>258</v>
      </c>
      <c r="I5" s="116" t="s">
        <v>384</v>
      </c>
    </row>
    <row r="6" spans="1:9" ht="27.6" x14ac:dyDescent="0.3">
      <c r="A6" s="114" t="s">
        <v>385</v>
      </c>
      <c r="B6" s="109" t="s">
        <v>386</v>
      </c>
      <c r="C6" s="114" t="s">
        <v>387</v>
      </c>
      <c r="D6" s="118" t="s">
        <v>388</v>
      </c>
      <c r="E6" s="110" t="s">
        <v>389</v>
      </c>
      <c r="G6" s="117" t="s">
        <v>390</v>
      </c>
      <c r="H6" s="117" t="s">
        <v>259</v>
      </c>
      <c r="I6" s="116" t="s">
        <v>391</v>
      </c>
    </row>
    <row r="7" spans="1:9" ht="27.6" x14ac:dyDescent="0.3">
      <c r="B7" s="109" t="s">
        <v>392</v>
      </c>
      <c r="C7" s="114" t="s">
        <v>393</v>
      </c>
      <c r="D7" s="118" t="s">
        <v>394</v>
      </c>
      <c r="E7" s="116" t="s">
        <v>395</v>
      </c>
      <c r="G7" s="110" t="s">
        <v>268</v>
      </c>
      <c r="H7" s="117" t="s">
        <v>260</v>
      </c>
      <c r="I7" s="116" t="s">
        <v>396</v>
      </c>
    </row>
    <row r="8" spans="1:9" ht="27.6" x14ac:dyDescent="0.3">
      <c r="A8" s="119"/>
      <c r="B8" s="109" t="s">
        <v>397</v>
      </c>
      <c r="C8" s="114" t="s">
        <v>398</v>
      </c>
      <c r="D8" s="118" t="s">
        <v>399</v>
      </c>
      <c r="E8" s="116" t="s">
        <v>400</v>
      </c>
      <c r="I8" s="116" t="s">
        <v>401</v>
      </c>
    </row>
    <row r="9" spans="1:9" ht="32.25" customHeight="1" x14ac:dyDescent="0.3">
      <c r="A9" s="119"/>
      <c r="B9" s="109" t="s">
        <v>402</v>
      </c>
      <c r="C9" s="114" t="s">
        <v>403</v>
      </c>
      <c r="D9" s="118" t="s">
        <v>404</v>
      </c>
      <c r="E9" s="116" t="s">
        <v>405</v>
      </c>
      <c r="I9" s="116" t="s">
        <v>406</v>
      </c>
    </row>
    <row r="10" spans="1:9" x14ac:dyDescent="0.3">
      <c r="A10" s="119"/>
      <c r="B10" s="109" t="s">
        <v>407</v>
      </c>
      <c r="C10" s="114" t="s">
        <v>408</v>
      </c>
      <c r="D10" s="118" t="s">
        <v>409</v>
      </c>
      <c r="E10" s="116" t="s">
        <v>410</v>
      </c>
      <c r="I10" s="116" t="s">
        <v>411</v>
      </c>
    </row>
    <row r="11" spans="1:9" x14ac:dyDescent="0.3">
      <c r="A11" s="119"/>
      <c r="B11" s="109" t="s">
        <v>412</v>
      </c>
      <c r="C11" s="114" t="s">
        <v>413</v>
      </c>
      <c r="D11" s="118" t="s">
        <v>414</v>
      </c>
      <c r="E11" s="116" t="s">
        <v>415</v>
      </c>
      <c r="I11" s="116" t="s">
        <v>416</v>
      </c>
    </row>
    <row r="12" spans="1:9" ht="27.6" x14ac:dyDescent="0.3">
      <c r="A12" s="119"/>
      <c r="B12" s="109" t="s">
        <v>417</v>
      </c>
      <c r="C12" s="114" t="s">
        <v>418</v>
      </c>
      <c r="D12" s="118" t="s">
        <v>419</v>
      </c>
      <c r="E12" s="116" t="s">
        <v>420</v>
      </c>
      <c r="I12" s="116" t="s">
        <v>421</v>
      </c>
    </row>
    <row r="13" spans="1:9" x14ac:dyDescent="0.3">
      <c r="A13" s="119"/>
      <c r="B13" s="228" t="s">
        <v>422</v>
      </c>
      <c r="D13" s="118" t="s">
        <v>423</v>
      </c>
      <c r="E13" s="116" t="s">
        <v>424</v>
      </c>
      <c r="I13" s="116" t="s">
        <v>425</v>
      </c>
    </row>
    <row r="14" spans="1:9" x14ac:dyDescent="0.3">
      <c r="A14" s="119"/>
      <c r="B14" s="109" t="s">
        <v>426</v>
      </c>
      <c r="C14" s="119"/>
      <c r="D14" s="118" t="s">
        <v>427</v>
      </c>
      <c r="E14" s="116" t="s">
        <v>428</v>
      </c>
    </row>
    <row r="15" spans="1:9" x14ac:dyDescent="0.3">
      <c r="A15" s="119"/>
      <c r="B15" s="109" t="s">
        <v>429</v>
      </c>
      <c r="C15" s="119"/>
      <c r="D15" s="118" t="s">
        <v>430</v>
      </c>
      <c r="E15" s="116" t="s">
        <v>431</v>
      </c>
    </row>
    <row r="16" spans="1:9" x14ac:dyDescent="0.3">
      <c r="A16" s="119"/>
      <c r="B16" s="109" t="s">
        <v>432</v>
      </c>
      <c r="C16" s="119"/>
      <c r="D16" s="118" t="s">
        <v>433</v>
      </c>
      <c r="E16" s="120"/>
    </row>
    <row r="17" spans="1:5" x14ac:dyDescent="0.3">
      <c r="A17" s="119"/>
      <c r="B17" s="109" t="s">
        <v>434</v>
      </c>
      <c r="C17" s="119"/>
      <c r="D17" s="118" t="s">
        <v>435</v>
      </c>
      <c r="E17" s="120"/>
    </row>
    <row r="18" spans="1:5" x14ac:dyDescent="0.3">
      <c r="A18" s="119"/>
      <c r="B18" s="109" t="s">
        <v>436</v>
      </c>
      <c r="C18" s="119"/>
      <c r="D18" s="118" t="s">
        <v>437</v>
      </c>
      <c r="E18" s="120"/>
    </row>
    <row r="19" spans="1:5" x14ac:dyDescent="0.3">
      <c r="A19" s="119"/>
      <c r="B19" s="109" t="s">
        <v>438</v>
      </c>
      <c r="C19" s="119"/>
      <c r="D19" s="118" t="s">
        <v>439</v>
      </c>
      <c r="E19" s="120"/>
    </row>
    <row r="20" spans="1:5" x14ac:dyDescent="0.3">
      <c r="A20" s="119"/>
      <c r="B20" s="109" t="s">
        <v>440</v>
      </c>
      <c r="C20" s="119"/>
      <c r="D20" s="118" t="s">
        <v>441</v>
      </c>
      <c r="E20" s="120"/>
    </row>
    <row r="21" spans="1:5" x14ac:dyDescent="0.3">
      <c r="B21" s="109" t="s">
        <v>442</v>
      </c>
      <c r="D21" s="118" t="s">
        <v>443</v>
      </c>
      <c r="E21" s="120"/>
    </row>
    <row r="22" spans="1:5" x14ac:dyDescent="0.3">
      <c r="B22" s="109" t="s">
        <v>444</v>
      </c>
      <c r="D22" s="118" t="s">
        <v>445</v>
      </c>
      <c r="E22" s="120"/>
    </row>
    <row r="23" spans="1:5" x14ac:dyDescent="0.3">
      <c r="B23" s="109" t="s">
        <v>446</v>
      </c>
      <c r="D23" s="118" t="s">
        <v>447</v>
      </c>
      <c r="E23" s="120"/>
    </row>
    <row r="24" spans="1:5" x14ac:dyDescent="0.3">
      <c r="D24" s="121" t="s">
        <v>448</v>
      </c>
      <c r="E24" s="121" t="s">
        <v>449</v>
      </c>
    </row>
    <row r="25" spans="1:5" x14ac:dyDescent="0.3">
      <c r="D25" s="122" t="s">
        <v>450</v>
      </c>
      <c r="E25" s="116" t="s">
        <v>451</v>
      </c>
    </row>
    <row r="26" spans="1:5" x14ac:dyDescent="0.3">
      <c r="D26" s="122" t="s">
        <v>452</v>
      </c>
      <c r="E26" s="116" t="s">
        <v>453</v>
      </c>
    </row>
    <row r="27" spans="1:5" x14ac:dyDescent="0.3">
      <c r="D27" s="694" t="s">
        <v>454</v>
      </c>
      <c r="E27" s="116" t="s">
        <v>455</v>
      </c>
    </row>
    <row r="28" spans="1:5" x14ac:dyDescent="0.3">
      <c r="D28" s="695"/>
      <c r="E28" s="116" t="s">
        <v>456</v>
      </c>
    </row>
    <row r="29" spans="1:5" x14ac:dyDescent="0.3">
      <c r="D29" s="695"/>
      <c r="E29" s="116" t="s">
        <v>457</v>
      </c>
    </row>
    <row r="30" spans="1:5" x14ac:dyDescent="0.3">
      <c r="D30" s="696"/>
      <c r="E30" s="116" t="s">
        <v>458</v>
      </c>
    </row>
    <row r="31" spans="1:5" x14ac:dyDescent="0.3">
      <c r="D31" s="122" t="s">
        <v>459</v>
      </c>
      <c r="E31" s="116" t="s">
        <v>460</v>
      </c>
    </row>
    <row r="32" spans="1:5" x14ac:dyDescent="0.3">
      <c r="D32" s="122" t="s">
        <v>461</v>
      </c>
      <c r="E32" s="116" t="s">
        <v>462</v>
      </c>
    </row>
    <row r="33" spans="4:5" x14ac:dyDescent="0.3">
      <c r="D33" s="122" t="s">
        <v>463</v>
      </c>
      <c r="E33" s="116" t="s">
        <v>464</v>
      </c>
    </row>
    <row r="34" spans="4:5" x14ac:dyDescent="0.3">
      <c r="D34" s="122" t="s">
        <v>465</v>
      </c>
      <c r="E34" s="116" t="s">
        <v>466</v>
      </c>
    </row>
    <row r="35" spans="4:5" x14ac:dyDescent="0.3">
      <c r="D35" s="122" t="s">
        <v>467</v>
      </c>
      <c r="E35" s="116" t="s">
        <v>468</v>
      </c>
    </row>
    <row r="36" spans="4:5" x14ac:dyDescent="0.3">
      <c r="D36" s="122" t="s">
        <v>469</v>
      </c>
      <c r="E36" s="116" t="s">
        <v>470</v>
      </c>
    </row>
    <row r="37" spans="4:5" x14ac:dyDescent="0.3">
      <c r="D37" s="122" t="s">
        <v>471</v>
      </c>
      <c r="E37" s="116" t="s">
        <v>472</v>
      </c>
    </row>
    <row r="38" spans="4:5" x14ac:dyDescent="0.3">
      <c r="D38" s="122" t="s">
        <v>473</v>
      </c>
      <c r="E38" s="116" t="s">
        <v>474</v>
      </c>
    </row>
    <row r="39" spans="4:5" x14ac:dyDescent="0.3">
      <c r="D39" s="123" t="s">
        <v>475</v>
      </c>
      <c r="E39" s="116" t="s">
        <v>476</v>
      </c>
    </row>
    <row r="40" spans="4:5" x14ac:dyDescent="0.3">
      <c r="D40" s="123" t="s">
        <v>477</v>
      </c>
      <c r="E40" s="116" t="s">
        <v>478</v>
      </c>
    </row>
    <row r="41" spans="4:5" x14ac:dyDescent="0.3">
      <c r="D41" s="122" t="s">
        <v>479</v>
      </c>
      <c r="E41" s="116" t="s">
        <v>480</v>
      </c>
    </row>
    <row r="42" spans="4:5" x14ac:dyDescent="0.3">
      <c r="D42" s="122" t="s">
        <v>481</v>
      </c>
      <c r="E42" s="116" t="s">
        <v>482</v>
      </c>
    </row>
    <row r="43" spans="4:5" x14ac:dyDescent="0.3">
      <c r="D43" s="123" t="s">
        <v>483</v>
      </c>
      <c r="E43" s="116" t="s">
        <v>484</v>
      </c>
    </row>
    <row r="44" spans="4:5" x14ac:dyDescent="0.3">
      <c r="D44" s="124" t="s">
        <v>485</v>
      </c>
      <c r="E44" s="116" t="s">
        <v>486</v>
      </c>
    </row>
    <row r="45" spans="4:5" x14ac:dyDescent="0.3">
      <c r="D45" s="118" t="s">
        <v>487</v>
      </c>
      <c r="E45" s="116" t="s">
        <v>488</v>
      </c>
    </row>
    <row r="46" spans="4:5" x14ac:dyDescent="0.3">
      <c r="D46" s="118" t="s">
        <v>489</v>
      </c>
      <c r="E46" s="116" t="s">
        <v>490</v>
      </c>
    </row>
    <row r="47" spans="4:5" x14ac:dyDescent="0.3">
      <c r="D47" s="118" t="s">
        <v>491</v>
      </c>
      <c r="E47" s="116" t="s">
        <v>492</v>
      </c>
    </row>
    <row r="48" spans="4:5" x14ac:dyDescent="0.3">
      <c r="D48" s="118" t="s">
        <v>493</v>
      </c>
      <c r="E48" s="116" t="s">
        <v>494</v>
      </c>
    </row>
    <row r="49" spans="4:4" x14ac:dyDescent="0.3">
      <c r="D49" s="121" t="s">
        <v>495</v>
      </c>
    </row>
    <row r="50" spans="4:4" x14ac:dyDescent="0.3">
      <c r="D50" s="118" t="s">
        <v>496</v>
      </c>
    </row>
    <row r="51" spans="4:4" x14ac:dyDescent="0.3">
      <c r="D51" s="118" t="s">
        <v>497</v>
      </c>
    </row>
    <row r="52" spans="4:4" x14ac:dyDescent="0.3">
      <c r="D52" s="121" t="s">
        <v>498</v>
      </c>
    </row>
    <row r="53" spans="4:4" x14ac:dyDescent="0.3">
      <c r="D53" s="124" t="s">
        <v>499</v>
      </c>
    </row>
    <row r="54" spans="4:4" x14ac:dyDescent="0.3">
      <c r="D54" s="124" t="s">
        <v>500</v>
      </c>
    </row>
    <row r="55" spans="4:4" x14ac:dyDescent="0.3">
      <c r="D55" s="124" t="s">
        <v>501</v>
      </c>
    </row>
    <row r="56" spans="4:4" x14ac:dyDescent="0.3">
      <c r="D56" s="124" t="s">
        <v>502</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5" ma:contentTypeDescription="Crear nuevo documento." ma:contentTypeScope="" ma:versionID="df59bf35fccb0bbf8bf18973f719e9f2">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e1cb88a08b3892462d75ba730352637b"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5044BF-4D3A-4D22-B036-C9DC827411EF}">
  <ds:schemaRefs>
    <ds:schemaRef ds:uri="http://purl.org/dc/elements/1.1/"/>
    <ds:schemaRef ds:uri="d4cf3830-bd69-4281-b1b0-0ddb0f216781"/>
    <ds:schemaRef ds:uri="http://purl.org/dc/dcmitype/"/>
    <ds:schemaRef ds:uri="http://schemas.microsoft.com/office/2006/documentManagement/types"/>
    <ds:schemaRef ds:uri="http://purl.org/dc/terms/"/>
    <ds:schemaRef ds:uri="http://schemas.microsoft.com/office/infopath/2007/PartnerControls"/>
    <ds:schemaRef ds:uri="http://www.w3.org/XML/1998/namespace"/>
    <ds:schemaRef ds:uri="http://schemas.openxmlformats.org/package/2006/metadata/core-properties"/>
    <ds:schemaRef ds:uri="9b670b00-9898-4d7e-9205-54e7652583fe"/>
    <ds:schemaRef ds:uri="http://schemas.microsoft.com/office/2006/metadata/properties"/>
  </ds:schemaRefs>
</ds:datastoreItem>
</file>

<file path=customXml/itemProps2.xml><?xml version="1.0" encoding="utf-8"?>
<ds:datastoreItem xmlns:ds="http://schemas.openxmlformats.org/officeDocument/2006/customXml" ds:itemID="{08FE7A1A-E61E-4D6C-97CC-E23AE7A17EC2}">
  <ds:schemaRefs>
    <ds:schemaRef ds:uri="http://schemas.microsoft.com/sharepoint/v3/contenttype/forms"/>
  </ds:schemaRefs>
</ds:datastoreItem>
</file>

<file path=customXml/itemProps3.xml><?xml version="1.0" encoding="utf-8"?>
<ds:datastoreItem xmlns:ds="http://schemas.openxmlformats.org/officeDocument/2006/customXml" ds:itemID="{707CEF25-4545-45BA-AF70-E05099028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f3830-bd69-4281-b1b0-0ddb0f216781"/>
    <ds:schemaRef ds:uri="9b670b00-9898-4d7e-9205-54e765258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julio Armando Villa Hernandez</cp:lastModifiedBy>
  <cp:revision/>
  <dcterms:created xsi:type="dcterms:W3CDTF">2011-04-26T22:16:52Z</dcterms:created>
  <dcterms:modified xsi:type="dcterms:W3CDTF">2022-09-15T18:02:08Z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