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Amira Sofía\Downloads\"/>
    </mc:Choice>
  </mc:AlternateContent>
  <xr:revisionPtr revIDLastSave="0" documentId="13_ncr:1_{8D044461-1A78-46B3-9B40-A32F5EB2212D}" xr6:coauthVersionLast="47" xr6:coauthVersionMax="47" xr10:uidLastSave="{00000000-0000-0000-0000-000000000000}"/>
  <bookViews>
    <workbookView xWindow="-110" yWindow="-110" windowWidth="19420" windowHeight="10300" tabRatio="674" xr2:uid="{00000000-000D-0000-FFFF-FFFF00000000}"/>
  </bookViews>
  <sheets>
    <sheet name="Metas 1 PA proyecto" sheetId="40" r:id="rId1"/>
    <sheet name="Metas 4 PA proyecto" sheetId="48" r:id="rId2"/>
    <sheet name="Metas 5 PA proyecto" sheetId="49" r:id="rId3"/>
    <sheet name="Meta 1..n" sheetId="1" state="hidden" r:id="rId4"/>
    <sheet name="Metas 6 PA proyecto" sheetId="47" r:id="rId5"/>
    <sheet name="Indicadores PA" sheetId="50" r:id="rId6"/>
    <sheet name="Territorialización PA" sheetId="37" r:id="rId7"/>
    <sheet name="Instructivo" sheetId="39" r:id="rId8"/>
    <sheet name="Generalidades" sheetId="38" r:id="rId9"/>
    <sheet name="Hoja13" sheetId="32" state="hidden" r:id="rId10"/>
    <sheet name="Hoja1" sheetId="20" state="hidden" r:id="rId11"/>
  </sheets>
  <definedNames>
    <definedName name="_xlnm._FilterDatabase" localSheetId="5" hidden="1">'Indicadores PA'!$B$12:$AY$12</definedName>
    <definedName name="_xlnm.Print_Area" localSheetId="0">'Metas 1 PA proyecto'!$A$1:$AD$50</definedName>
    <definedName name="_xlnm.Print_Area" localSheetId="1">'Metas 4 PA proyecto'!$A$1:$AD$44</definedName>
    <definedName name="_xlnm.Print_Area" localSheetId="2">'Metas 5 PA proyecto'!$A$1:$AD$46</definedName>
    <definedName name="_xlnm.Print_Area" localSheetId="4">'Metas 6 PA proyecto'!$A$1:$AD$44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49" i="40" l="1"/>
  <c r="AV19" i="50"/>
  <c r="AV18" i="50"/>
  <c r="AV17" i="50"/>
  <c r="E25" i="47"/>
  <c r="E25" i="49"/>
  <c r="E25" i="48"/>
  <c r="O25" i="48"/>
  <c r="AC23" i="47"/>
  <c r="AC23" i="49"/>
  <c r="AC23" i="48"/>
  <c r="AC23" i="40"/>
  <c r="AU13" i="50"/>
  <c r="AV13" i="50"/>
  <c r="AU14" i="50"/>
  <c r="AV14" i="50"/>
  <c r="AU15" i="50"/>
  <c r="AV15" i="50"/>
  <c r="AU16" i="50"/>
  <c r="AV16" i="50"/>
  <c r="AU20" i="50"/>
  <c r="AV20" i="50"/>
  <c r="AU21" i="50"/>
  <c r="AV21" i="50"/>
  <c r="AU22" i="50"/>
  <c r="AV22" i="50"/>
  <c r="Q22" i="40"/>
  <c r="AB24" i="47"/>
  <c r="AC24" i="47"/>
  <c r="AB24" i="49"/>
  <c r="AC24" i="49"/>
  <c r="AB24" i="48"/>
  <c r="F24" i="47"/>
  <c r="D24" i="47"/>
  <c r="O24" i="47"/>
  <c r="F24" i="49"/>
  <c r="D24" i="49"/>
  <c r="O24" i="49"/>
  <c r="F24" i="48"/>
  <c r="D24" i="48"/>
  <c r="F24" i="40"/>
  <c r="D24" i="40"/>
  <c r="Q22" i="47"/>
  <c r="U22" i="47"/>
  <c r="U22" i="40"/>
  <c r="AC22" i="40"/>
  <c r="AD23" i="40"/>
  <c r="T22" i="48"/>
  <c r="AC22" i="48"/>
  <c r="AD23" i="48"/>
  <c r="O25" i="47"/>
  <c r="P45" i="49"/>
  <c r="P44" i="49"/>
  <c r="P43" i="49"/>
  <c r="P42" i="49"/>
  <c r="P41" i="49"/>
  <c r="P40" i="49"/>
  <c r="P39" i="49"/>
  <c r="P38" i="49"/>
  <c r="P30" i="49"/>
  <c r="A30" i="49"/>
  <c r="A34" i="49"/>
  <c r="AC25" i="49"/>
  <c r="AD25" i="49"/>
  <c r="O25" i="49"/>
  <c r="AC22" i="49"/>
  <c r="AD23" i="49"/>
  <c r="O23" i="49"/>
  <c r="P23" i="49"/>
  <c r="O22" i="49"/>
  <c r="P43" i="48"/>
  <c r="P42" i="48"/>
  <c r="P41" i="48"/>
  <c r="P40" i="48"/>
  <c r="P39" i="48"/>
  <c r="P38" i="48"/>
  <c r="P30" i="48"/>
  <c r="A30" i="48"/>
  <c r="A34" i="48"/>
  <c r="AC25" i="48"/>
  <c r="AD25" i="48"/>
  <c r="AC24" i="48"/>
  <c r="O24" i="48"/>
  <c r="O23" i="48"/>
  <c r="P23" i="48"/>
  <c r="O22" i="48"/>
  <c r="P43" i="47"/>
  <c r="P42" i="47"/>
  <c r="P41" i="47"/>
  <c r="P40" i="47"/>
  <c r="P39" i="47"/>
  <c r="P38" i="47"/>
  <c r="P30" i="47"/>
  <c r="A30" i="47"/>
  <c r="A34" i="47"/>
  <c r="AC25" i="47"/>
  <c r="AD25" i="47"/>
  <c r="AC22" i="47"/>
  <c r="AD23" i="47"/>
  <c r="O23" i="47"/>
  <c r="P23" i="47"/>
  <c r="O22" i="47"/>
  <c r="P43" i="40"/>
  <c r="P44" i="40"/>
  <c r="P45" i="40"/>
  <c r="P46" i="40"/>
  <c r="P47" i="40"/>
  <c r="P48" i="40"/>
  <c r="A30" i="40"/>
  <c r="A34" i="40"/>
  <c r="O23" i="40"/>
  <c r="P23" i="40"/>
  <c r="BP60" i="37"/>
  <c r="BQ60" i="37"/>
  <c r="BR60" i="37"/>
  <c r="BS60" i="37"/>
  <c r="BT60" i="37"/>
  <c r="BU60" i="37"/>
  <c r="AB60" i="37"/>
  <c r="AC60" i="37"/>
  <c r="AD60" i="37"/>
  <c r="AE60" i="37"/>
  <c r="AF60" i="37"/>
  <c r="AB32" i="37"/>
  <c r="AC32" i="37"/>
  <c r="AD32" i="37"/>
  <c r="AE32" i="37"/>
  <c r="AF32" i="37"/>
  <c r="BP32" i="37"/>
  <c r="BQ32" i="37"/>
  <c r="BR32" i="37"/>
  <c r="BS32" i="37"/>
  <c r="BT32" i="37"/>
  <c r="BU32" i="37"/>
  <c r="AC25" i="40"/>
  <c r="AD25" i="40"/>
  <c r="AC24" i="40"/>
  <c r="O25" i="40"/>
  <c r="O24" i="40"/>
  <c r="O22" i="40"/>
  <c r="P42" i="40"/>
  <c r="P41" i="40"/>
  <c r="P40" i="40"/>
  <c r="P39" i="40"/>
  <c r="P38" i="40"/>
  <c r="P30" i="40"/>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AA41" i="37"/>
  <c r="Z41" i="37"/>
  <c r="BO40" i="37"/>
  <c r="BN40" i="37"/>
  <c r="AA40" i="37"/>
  <c r="Z40" i="37"/>
  <c r="BO39" i="37"/>
  <c r="BO60" i="37"/>
  <c r="BN39" i="37"/>
  <c r="BN60" i="37"/>
  <c r="AA39" i="37"/>
  <c r="AA60" i="37"/>
  <c r="Z39" i="37"/>
  <c r="Z60" i="37"/>
  <c r="BN12" i="37"/>
  <c r="BO12" i="37"/>
  <c r="BN13" i="37"/>
  <c r="BO13" i="37"/>
  <c r="BN14" i="37"/>
  <c r="BO14" i="37"/>
  <c r="BN15" i="37"/>
  <c r="BO15" i="37"/>
  <c r="BN16" i="37"/>
  <c r="BO16" i="37"/>
  <c r="BN17" i="37"/>
  <c r="BO17" i="37"/>
  <c r="BN18" i="37"/>
  <c r="BO18" i="37"/>
  <c r="BN19" i="37"/>
  <c r="BO19" i="37"/>
  <c r="BN20" i="37"/>
  <c r="BO20" i="37"/>
  <c r="BN21" i="37"/>
  <c r="BO21" i="37"/>
  <c r="BN22" i="37"/>
  <c r="BO22" i="37"/>
  <c r="BN23" i="37"/>
  <c r="BO23" i="37"/>
  <c r="BN24" i="37"/>
  <c r="BO24" i="37"/>
  <c r="BN25" i="37"/>
  <c r="BO25" i="37"/>
  <c r="BN26" i="37"/>
  <c r="BO26" i="37"/>
  <c r="BN27" i="37"/>
  <c r="BO27" i="37"/>
  <c r="BN28" i="37"/>
  <c r="BO28" i="37"/>
  <c r="BN29" i="37"/>
  <c r="BO29" i="37"/>
  <c r="BN30" i="37"/>
  <c r="BO30" i="37"/>
  <c r="BN31" i="37"/>
  <c r="BO31" i="37"/>
  <c r="BN11" i="37"/>
  <c r="BN32" i="37"/>
  <c r="BO11" i="37"/>
  <c r="BO32" i="37"/>
  <c r="AA12" i="37"/>
  <c r="AA13" i="37"/>
  <c r="AA14" i="37"/>
  <c r="AA15" i="37"/>
  <c r="AA16" i="37"/>
  <c r="AA17" i="37"/>
  <c r="AA18" i="37"/>
  <c r="AA19" i="37"/>
  <c r="AA20" i="37"/>
  <c r="AA21" i="37"/>
  <c r="AA22" i="37"/>
  <c r="AA23" i="37"/>
  <c r="AA24" i="37"/>
  <c r="AA25" i="37"/>
  <c r="AA26" i="37"/>
  <c r="AA27" i="37"/>
  <c r="AA28" i="37"/>
  <c r="AA29" i="37"/>
  <c r="AA30" i="37"/>
  <c r="AA31" i="37"/>
  <c r="AA11" i="37"/>
  <c r="AA32" i="37"/>
  <c r="Z12" i="37"/>
  <c r="Z13" i="37"/>
  <c r="Z14" i="37"/>
  <c r="Z15" i="37"/>
  <c r="Z16" i="37"/>
  <c r="Z17" i="37"/>
  <c r="Z18" i="37"/>
  <c r="Z19" i="37"/>
  <c r="Z20" i="37"/>
  <c r="Z21" i="37"/>
  <c r="Z22" i="37"/>
  <c r="Z23" i="37"/>
  <c r="Z24" i="37"/>
  <c r="Z25" i="37"/>
  <c r="Z26" i="37"/>
  <c r="Z27" i="37"/>
  <c r="Z28" i="37"/>
  <c r="Z29" i="37"/>
  <c r="Z30" i="37"/>
  <c r="Z31" i="37"/>
  <c r="Z11" i="37"/>
  <c r="Z32"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P32" i="1"/>
  <c r="P34" i="1"/>
  <c r="P35" i="1"/>
  <c r="P36" i="1"/>
  <c r="P37" i="1"/>
  <c r="P38" i="1"/>
  <c r="P39" i="1"/>
  <c r="N4" i="20"/>
  <c r="N3" i="20"/>
  <c r="F8" i="20"/>
  <c r="F7" i="20"/>
  <c r="J7" i="20"/>
  <c r="J6" i="20"/>
  <c r="J5" i="20"/>
  <c r="J4" i="20"/>
  <c r="J3" i="20"/>
  <c r="F6" i="20"/>
  <c r="F5" i="20"/>
  <c r="F4" i="20"/>
  <c r="F3" i="20"/>
  <c r="P33" i="1"/>
  <c r="P25"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2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3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B11"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J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K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<sst xmlns="http://schemas.openxmlformats.org/spreadsheetml/2006/main" count="1531" uniqueCount="538">
  <si>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</si>
  <si>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</si>
  <si>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</si>
  <si>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</si>
  <si>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</si>
  <si>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</si>
  <si>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</si>
  <si>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</si>
  <si>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JUL</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</si>
  <si>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</si>
  <si>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</si>
  <si>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</si>
  <si>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</si>
  <si>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</si>
  <si>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</si>
  <si>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</si>
  <si>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</si>
  <si>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</si>
  <si>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</si>
  <si>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</si>
  <si>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</si>
  <si>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</si>
  <si>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</si>
  <si>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</si>
  <si>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</si>
  <si>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</si>
  <si>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</si>
  <si>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</si>
  <si>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</si>
  <si>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</si>
  <si>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</si>
  <si>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</si>
  <si>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</si>
  <si>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</si>
  <si>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</si>
  <si>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</si>
  <si>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</si>
  <si>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</si>
  <si>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</si>
  <si>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</si>
  <si>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</si>
  <si>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</si>
  <si>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</si>
  <si>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</si>
  <si>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</si>
  <si>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</si>
  <si>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</si>
  <si>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</si>
  <si>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</si>
  <si>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</si>
  <si>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</si>
  <si>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</si>
  <si>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</si>
  <si>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Por lo anterior, los giros de las reservas presupuestales se verán reflejados a partir del mes de febrero de 2022</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</si>
  <si>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</si>
  <si>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</si>
  <si>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</si>
  <si>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</si>
  <si>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</si>
  <si>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</si>
  <si>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</si>
  <si>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</si>
  <si>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</si>
  <si>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 xml:space="preserve">No se presentaron retrasos ni dificultades </t>
  </si>
  <si>
    <t xml:space="preserve">*Beneficiarios/as: las personas contratistas y funcionarias de las entidades públicas del Distrito y de  forma indirecta la Mujeres desde  sus  diversidades de Bogotá D.C.
**Beneficios: Conocimiento e insumos técnicos y metododológicos para la transversalización del enfoque de género de manera que se favorezca la adecuación institucional, la transformación de la cultura organizacional y la garantia de derechos de las mujeres desde la misionalidad de cada uno de los sectores de la Administración Distrital.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</si>
  <si>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</si>
  <si>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</si>
  <si>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</si>
  <si>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</si>
  <si>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</si>
  <si>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</si>
  <si>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</si>
  <si>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</si>
  <si>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</si>
  <si>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</si>
  <si>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</si>
  <si>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</si>
  <si>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</si>
  <si>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</si>
  <si>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</si>
  <si>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</si>
  <si>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</si>
  <si>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</si>
  <si>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</si>
  <si>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</si>
  <si>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1.Realizar el acompañamiento técnico para la definición de acciones de la Estrategia de Transversalización del Enfoque de Género, el Plan de Igualdad de Oportunidades para la Equidad de Género y los logros de transversalización en los 15 sectores. </t>
  </si>
  <si>
    <t xml:space="preserve">Definición de las actividades generales de la estrategia de transversalización 2022 a incluir en la matriz de reporte de la implementación de acciones de los 15 sectores. Presentación de profesionales de asistencia técnica para la transversalización del enfoque de género a los sectores. Elaboración y envío de la propuesta de Logros de Transversalización 2022 a los 15 sectores de la Administración Distrital.Se envió la propuesta de los 61 logros de Transversalización de género a los 15 sectores de la Administración Distrital vigencia 2022. Se finalizó la propuesta de adecuación de ETG y PIOEG 2022 para los 15 sectores. Se envió la propuesta de adecuación de ETG y PIOEG 2022 a los 15 sectores. Retroalimentación de propuesta de adecuación ETG-PIOEG sectores de JUR HAB GEP.Se acompaña el proceso de concertación acciones PIOEG y ETG 2022 de los 15 sectores.
</t>
  </si>
  <si>
    <r>
      <t>2.Realizar acompañamiento técnico para la implementación del enfoque de género en acciones para la adecuación y transformación de la cultura institucional de los sectores de la administración distrital, sus entidades adscritas y vinculadas</t>
    </r>
    <r>
      <rPr>
        <sz val="11"/>
        <color indexed="10"/>
        <rFont val="Times New Roman"/>
        <family val="1"/>
      </rPr>
      <t xml:space="preserve">.  </t>
    </r>
  </si>
  <si>
    <r>
      <t>3. Realizar el acompañamiento técnico para la implementación de acciones, en el marco de la transversalización del enfoque de género en la labor misional de los sectores de la administración distrital, sus entidades adscritas y vinculadas</t>
    </r>
    <r>
      <rPr>
        <sz val="11"/>
        <color indexed="10"/>
        <rFont val="Times New Roman"/>
        <family val="1"/>
      </rPr>
      <t xml:space="preserve">.  </t>
    </r>
  </si>
  <si>
    <t xml:space="preserve">INT- SAL salud mental CODFA SEG: Ficha meto Casa Libertad HAC: Doc Téc caracterización mujeres loteras HAB: Conc téc Instrumento socio- ocupacional de la SDDE ED: Conc téc Comité Dtal de Convivencia Escolar INT SOC: bullets “El Plan para las Flias de Bogotá HAB: Conc Téc PP de Ruralidad. Conc Téc Politica Pública de Servicios Públicos mujeres rurales. SAL: comité Intersectorial Dtal de salud. Bullets salud mental y saludSyR. Plan de acción comité de lactancia y comité intersectorial de salud. MUJ: Ficha sensib ETG CCM. GOB: Ficha Goles en Paz 2.0 MOV: ficha IDU Ecoconducción. Bullet Sistema de Bicicletas Compartidas. GOB: ficha Masculinidades goles en paz 2.0. EDU: Comité Técn SED - SDMujer Convenio 914 Estrategia de Edu Flexible. Bullet Comité Dtal Convivencia Escolar. Mesa Interinstitucional Coleg Técnico Menorah. DEE: Con Téc publicaciones del IDT. AMB: módulo virtual mujeres y ambiente MUJ: socialización de la ETG al DNP. GEP: sensib Sec. Gral lenguaje incluyente y no sexista, ruta en acoso sexual y laboral al DNP presentación ETG MIPG. HAB: Ruta de Formación y Empleabilidad. Bullet Mujeres Recicladoras UAESP, DED y SIDICU. Taller de Transversalización de Género PREVEC – UAESP. PLA: taller enfoque de género en el marco de la resolución 2210 de 2021 IDRD. EDU: Sens educación no sexista IED Inst Téc Internacional. HAC: Doc téc capacitación fiscal. SEG: Encuesta Casa Libertad. Con téc Protocolo Comisión Dtal de futboll.DEE: Metodología Escuelas de campo. CUL: bullet declaratoria uso de la bicicleta con enfoque de género. CT indicadores IDPC. GEP: DT. Categoría orientación sexual registros de info y asistencia. INT: D.T. PP primera infancia y adolescencia. SAL: Bullet piezas lactancia materna. Ficha sens. Sororidad veedora en salud. Comunicación no sexista. 
</t>
  </si>
  <si>
    <t xml:space="preserve">4. Elaborar documentos, manuales, lineamientos, informes y guías para la implementación de la estrategia de transversalización del enfoque de género para la adecuación y transformación de la cultura organizacional de los 15 sectores de la administración distrital. </t>
  </si>
  <si>
    <t xml:space="preserve">Se remitió versión final de las capsulas para socializar el lineamiento de transversalización del enfoque de género en los 15 sectores. Se pilotea el curso virtual de transversalización del enfoque de género y conceptos básicos sobre Trazador Presupuestal de Igualdad Y Equidad de Género. Se elaboró el doc téc de recomendaciones para la conmemoración del Día internacional de los derechos de las mujeres 2022 y la Ficha metodológica 8M para adelantar las sensibilizaciones con los sectores. JUR: Concepto técnico Circular para el abordaje disciplinario en casos de violencia o discriminación contra la mujer. PLA: Concepto técnico bullets y folleto implementación de metodología resolución 2210 de 2021. TPIEG: bullets para la alcaldesa sobre el TPIEG. SAL: Documento Técnico Plan de Bienestar sector salud. Estrategia de cambio cultural frente a la discriminación racial y de género, clasismo y xenofobia (Encuesta). Se elaboró el documento técnico de la estrategia de transversalización, su respectivo lineamiento y la hoja de ruta para la implementación de la ETG.Se entrega para revisión los siguientes documentos borrador: Indicadores con enfoque de género: Ruta metodológica. Pautas sobre indicadores con enfoque de género. El ABC sobre género. Conceptos básicos. Pautas para la transversalización del enfoque de género, Hoja de Ruta para la Transversalización del Enfoque de Género en Bogotá. CT Decreto 807 MIPG. DT Comunicación no sexista política de integridad. 
</t>
  </si>
  <si>
    <t>5. Apoyar la implementación del TPIEG a través  de la mesa tripartita entre SDP, SDH y SDMujer (aportes a documento, correalización de informes, participación en mesas, sensibilizaciones)</t>
  </si>
  <si>
    <t xml:space="preserve">Se envió el   primer reporte de implementación del TPIEG a SDH y SDP. Se ajustó el documento de categorías y subcategorías del TPIEG. Se realizaron los ajustes del cronograma, de acuerdo a las sugerencias realizadas por la SDP y SDH, este fue enviado a cada sector.
Se realizó el segundo Comité Tripartito del TPIEG (11/02/22), en este espacio se revisaron los avances de los compromisos establecidos en el primer comité. Se remitió el documento final de categorías y subcategorías y el documento de codificación a la SDH y SDP. Se emitió concepto técnico sobre la marcación directa en el TPIEG y marcación del impacto en el trazador de paz, frente al proyecto 1781 de la localidad de la Candelaria. Se realizó el tercer y cuarto Comité Tripartito del TPIEG (4,18/03/22), se revisaron los avances de los compromisos establecidos. Se entrega de manera oficial el documento del primer reporte del TPIEG para la vigencia 2021a SDP y SDH. Se realizaron ajustes y adecuaciones a la Guía metodológica del TPIEG. Se realizó la quinta sesión del Comité Tripartito del TPIEG para revisar avances en los documentos finales y definir los talleres magistrales del TPIEG. Se realizó el taller magistral del TPIEG, asistieron 358 personas de las Alcaldías locales, sectores y empresas del Distrito. Se entrega el informe ejecutivo del primer reporte de implementación del TPIEG vigencia 2021. Se adelantaron dos mesas Tripartitas del TPIEG con Sec. de Hacienda y Sec. de Planeación, para el alistamiento del II Reporte de Implementación del TPIEG 2022. Bullets categoría de Corresponsabilidad social y pública de trabajo doméstico y de cuidados TPIEG. Aprobación Informe ejecutivo primer reporte de implementación del TPIEG vigencia 2021. 
</t>
  </si>
  <si>
    <t>6. Llevar a cabo el diseño y ejecución del sello de igualdad y equidad de género</t>
  </si>
  <si>
    <t>*Incluir tantas filas sean necesarias</t>
  </si>
  <si>
    <t>4 - Realizar el seguimiento de 2 Políticas Públicas lideradas por la Secretaría Distrital de la Mujer</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</si>
  <si>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contrato de fotocopiado que tiene vigencia hasta el mes de marzo de 2022 y un saldo pendiente de girar por la compra de computadores contratado a través de la tienda virtual del Estado Colombiano por medio del Acuerdo Marco de Precios No. CCE-925-AMP-2019. Por lo anterior, los giros de las reservas presupuestales se verán reflejados a partir del mes de febrero de 2022</t>
  </si>
  <si>
    <t>A través de las acciones desarrolladas la ciudadanía tiene acceso a información oportuna, de calidad y completa sobre los avances en la implementación y ejecución de lo concertado en los planes de acción de la PPMyEG y PPASP. De igual manera, los sectores cualifican sus reportes conforme los lineamientos de seguimiento de la SDP.</t>
  </si>
  <si>
    <t>No</t>
  </si>
  <si>
    <t>7. Realizar el seguimiento, la verificación, consolidación, análisis y reporte de información relacionada con la implementación de la Política Pública de Mujeres y Equidad de Género,  a partir de su plan de acción, y la implementación de los productos a cargo de la DDDP: la Estrategia de Transversalización de Género y del Plan de Igualdad de Oportunidades para la Equidad de Genero</t>
  </si>
  <si>
    <t>8. Realizar el seguimiento, la verificación, consolidación, análisis y reporte de información relacionada con la implementación de la Política Pública de Actividades Sexuales Pagadas,  a partir de su plan de acción.</t>
  </si>
  <si>
    <t>9. Elaborar documento guía metodológica sobre el seguimiento  con enfoque de género</t>
  </si>
  <si>
    <t>5 - Acompañar el 100% la incorporación del enfoque de género y  la implementación de siete derechos de la PPMyEG</t>
  </si>
  <si>
    <t>Durante el período no hubo retrasos</t>
  </si>
  <si>
    <t xml:space="preserve">Las metodologías de sensibilización sobre enfoques y derechos aportan al reconocimiento de los derechos de las mujeres y a eliminar los estereotipos de género asociados a discriminaciones y violencias contra ellas. 
Los documentos técnicos aportan a la implementación del enfoque de género por parte de las entidades distritales y otros actores clave  y a la toma de decisiones respecto a planes, programas, proyectos y estrategias que garanticen los derechos de las mujeres y promuevan la equidad de género en el Distrito Capital. 
La propuesta de PIOEG permite a las entidades distritales implementar acciones afirmativas dirigidas a garantizar la equidad de género para las mujeres en sus diferencias y diversidad. </t>
  </si>
  <si>
    <t>10. Coordinar y acompañar el desarrollo de estrategias que contribuyan a la implementación de 7 derechos de la PPMyEG en las entidades de la administración distrital, así como con universidades, sector privado, ONGs y sociedad civil</t>
  </si>
  <si>
    <t>11. Elaborar material pedagógico y metodológico para los procesos de información y sensibilización a los 15 sectores de la administración distrital e implementarlo, con el fin de incorporar el enfoque de género y los 7 derechos priorizados en la PPMyEG a cargo de la Dirección de Derechos y Diseño de Política</t>
  </si>
  <si>
    <t>12. Elaborar material pedagógico y desarrollar procesos de información y sensibilización al Consejo Consultivo de Mujeres y otras instancias y actores clave en la implementación relacionados con los derechos de la PPMyEG: a la paz y convivencia con equidad de género; trabajo en condiciones de igualdad y dignidad; educación con equidad de género; salud plena; cultura libre de sexismo; hábitat y vivienda dignas y participación y representación con equidad</t>
  </si>
  <si>
    <r>
      <t>Sensibilización CCM</t>
    </r>
    <r>
      <rPr>
        <sz val="11"/>
        <rFont val="Times New Roman"/>
        <family val="1"/>
      </rPr>
      <t xml:space="preserve">: </t>
    </r>
    <r>
      <rPr>
        <u/>
        <sz val="11"/>
        <rFont val="Times New Roman"/>
        <family val="1"/>
      </rPr>
      <t>7D:</t>
    </r>
    <r>
      <rPr>
        <sz val="11"/>
        <rFont val="Times New Roman"/>
        <family val="1"/>
      </rPr>
      <t xml:space="preserve"> Concertación proceso con Subsecretaría; insumos material informativo; propuesta fortalecimiento y avances metodologías 7 derechos.</t>
    </r>
    <r>
      <rPr>
        <b/>
        <sz val="11"/>
        <rFont val="Times New Roman"/>
        <family val="1"/>
      </rPr>
      <t xml:space="preserve">
Sensibilización talento humano SDMujer</t>
    </r>
    <r>
      <rPr>
        <sz val="11"/>
        <rFont val="Times New Roman"/>
        <family val="1"/>
      </rPr>
      <t xml:space="preserve">: </t>
    </r>
    <r>
      <rPr>
        <u/>
        <sz val="11"/>
        <rFont val="Times New Roman"/>
        <family val="1"/>
      </rPr>
      <t>7D:</t>
    </r>
    <r>
      <rPr>
        <sz val="11"/>
        <rFont val="Times New Roman"/>
        <family val="1"/>
      </rPr>
      <t xml:space="preserve"> 4 sensibilizaciones: derecho a la cultura (07.04.2022), comunicación no sexista (06.05.2022), trabajo cuidado (09.06.2022), cultura de paz (14.07.2022). Articulación cualificación equipos locales Dir. Territorialización: 1 sensibilización: derecho al hábitat (22.07.2022). </t>
    </r>
    <r>
      <rPr>
        <u/>
        <sz val="11"/>
        <rFont val="Times New Roman"/>
        <family val="1"/>
      </rPr>
      <t>Salud:</t>
    </r>
    <r>
      <rPr>
        <sz val="11"/>
        <rFont val="Times New Roman"/>
        <family val="1"/>
      </rPr>
      <t xml:space="preserve"> Sensibilización IVE y barreras aborto a equipos psicosociales y primera atención línea púrpura. Socialización Sentencia C055/2022 a psicólogas CIOM y equipos línea púrpura. </t>
    </r>
    <r>
      <rPr>
        <u/>
        <sz val="11"/>
        <rFont val="Times New Roman"/>
        <family val="1"/>
      </rPr>
      <t>Trabajo:</t>
    </r>
    <r>
      <rPr>
        <sz val="11"/>
        <rFont val="Times New Roman"/>
        <family val="1"/>
      </rPr>
      <t xml:space="preserve"> Sensibilización enfoque género y derecho al trabajo a equipo empleo y emprendimiento.</t>
    </r>
    <r>
      <rPr>
        <b/>
        <sz val="11"/>
        <rFont val="Times New Roman"/>
        <family val="1"/>
      </rPr>
      <t xml:space="preserve">
Sensibilización ciudadaní</t>
    </r>
    <r>
      <rPr>
        <sz val="11"/>
        <rFont val="Times New Roman"/>
        <family val="1"/>
      </rPr>
      <t xml:space="preserve">a: </t>
    </r>
    <r>
      <rPr>
        <u/>
        <sz val="11"/>
        <rFont val="Times New Roman"/>
        <family val="1"/>
      </rPr>
      <t>7D:</t>
    </r>
    <r>
      <rPr>
        <sz val="11"/>
        <rFont val="Times New Roman"/>
        <family val="1"/>
      </rPr>
      <t xml:space="preserve"> Ajustes metodologías para sensibilización a ciudadanía. 4 sensibilizaciones sobre derechos articulación CIOM Santa Fe: cultura, salud, trabajo y paz. </t>
    </r>
    <r>
      <rPr>
        <u/>
        <sz val="11"/>
        <rFont val="Times New Roman"/>
        <family val="1"/>
      </rPr>
      <t>Salud:</t>
    </r>
    <r>
      <rPr>
        <sz val="11"/>
        <rFont val="Times New Roman"/>
        <family val="1"/>
      </rPr>
      <t xml:space="preserve"> Insumos piezas comunicativas despenalización aborto y lactancia. Sensibilización menopausia CIOM Teusaquillo. </t>
    </r>
    <r>
      <rPr>
        <u/>
        <sz val="11"/>
        <rFont val="Times New Roman"/>
        <family val="1"/>
      </rPr>
      <t>Cultura:</t>
    </r>
    <r>
      <rPr>
        <sz val="11"/>
        <rFont val="Times New Roman"/>
        <family val="1"/>
      </rPr>
      <t xml:space="preserve"> Sensibilización enfoque género y diferencial a Policía Nacional; comunicación no sexista a CLIP Kennedy. </t>
    </r>
    <r>
      <rPr>
        <u/>
        <sz val="11"/>
        <rFont val="Times New Roman"/>
        <family val="1"/>
      </rPr>
      <t>Educación:</t>
    </r>
    <r>
      <rPr>
        <sz val="11"/>
        <rFont val="Times New Roman"/>
        <family val="1"/>
      </rPr>
      <t xml:space="preserve"> Sensibilización derecho educación y acciones afirmativas a ICFES y Fund. Ciencias Salud. Bullets evento ODS 5 – Fund.  Ciencias Salud. </t>
    </r>
    <r>
      <rPr>
        <u/>
        <sz val="11"/>
        <rFont val="Times New Roman"/>
        <family val="1"/>
      </rPr>
      <t>Paz:</t>
    </r>
    <r>
      <rPr>
        <sz val="11"/>
        <rFont val="Times New Roman"/>
        <family val="1"/>
      </rPr>
      <t xml:space="preserve"> Implementación módulo participación política mujeres 2º y 3º curso paz y reconciliación; socialización propuesta Pruebas Saber con mujeres en reincorporación; 1 sesión proceso memorias y trayectorias políticas lideresas. </t>
    </r>
    <r>
      <rPr>
        <u/>
        <sz val="11"/>
        <rFont val="Times New Roman"/>
        <family val="1"/>
      </rPr>
      <t>Hábitat:</t>
    </r>
    <r>
      <rPr>
        <sz val="11"/>
        <rFont val="Times New Roman"/>
        <family val="1"/>
      </rPr>
      <t xml:space="preserve"> Socialización POT al CCM. </t>
    </r>
    <r>
      <rPr>
        <u/>
        <sz val="11"/>
        <rFont val="Times New Roman"/>
        <family val="1"/>
      </rPr>
      <t>Salud- Cultura</t>
    </r>
    <r>
      <rPr>
        <sz val="11"/>
        <rFont val="Times New Roman"/>
        <family val="1"/>
      </rPr>
      <t xml:space="preserve">: 4 sensibilizaciones U.Nal: PPMyEG, derechos sexuales, comunicación no sexista y vida libre violencias. </t>
    </r>
    <r>
      <rPr>
        <u/>
        <sz val="11"/>
        <rFont val="Times New Roman"/>
        <family val="1"/>
      </rPr>
      <t>Salud-Educación</t>
    </r>
    <r>
      <rPr>
        <sz val="11"/>
        <rFont val="Times New Roman"/>
        <family val="1"/>
      </rPr>
      <t>: Sensibilización estudiantes medicina U.Corpas: PPMyEG e inducción curso virtual eliminación violencias.</t>
    </r>
    <r>
      <rPr>
        <b/>
        <sz val="11"/>
        <rFont val="Times New Roman"/>
        <family val="1"/>
      </rPr>
      <t xml:space="preserve">
Sensibilización privados</t>
    </r>
    <r>
      <rPr>
        <sz val="11"/>
        <rFont val="Times New Roman"/>
        <family val="1"/>
      </rPr>
      <t>: 6 sensibilizaciones Alianza Francesa. 2 sensibilizaciones género Inst.Nal. Meteorología y Und. Minero Energética. 1 sensibilización Metro L1.</t>
    </r>
  </si>
  <si>
    <t>13. Realizar acciones para la conmemoración de fechas emblemáticas en relación con la garantía de los 7 derechos de la PPMyEG (8 de Marzo, 28 de Mayo, 21 de junio, 22 de Julio, 28 de Septiembre, 10 de Diciembre (DDHH), semana paz)</t>
  </si>
  <si>
    <r>
      <t>8M</t>
    </r>
    <r>
      <rPr>
        <sz val="11"/>
        <rFont val="Times New Roman"/>
        <family val="1"/>
      </rPr>
      <t xml:space="preserve">: </t>
    </r>
    <r>
      <rPr>
        <u/>
        <sz val="11"/>
        <rFont val="Times New Roman"/>
        <family val="1"/>
      </rPr>
      <t>Trabajo:</t>
    </r>
    <r>
      <rPr>
        <sz val="11"/>
        <rFont val="Times New Roman"/>
        <family val="1"/>
      </rPr>
      <t xml:space="preserve"> Construcción documento de sentido; insumos piezas comunicativas y bullets Despacho para eventos conmemoración 8M. </t>
    </r>
    <r>
      <rPr>
        <u/>
        <sz val="11"/>
        <rFont val="Times New Roman"/>
        <family val="1"/>
      </rPr>
      <t>TID-PRIV</t>
    </r>
    <r>
      <rPr>
        <sz val="11"/>
        <rFont val="Times New Roman"/>
        <family val="1"/>
      </rPr>
      <t xml:space="preserve">: Construcción documento blog de Pacto Global. Participación evento virtual conmemoración 8M con servidores y servidoras públicas del Distrito sobre redistribución del cuidado para autonomía económica. </t>
    </r>
    <r>
      <rPr>
        <u/>
        <sz val="11"/>
        <rFont val="Times New Roman"/>
        <family val="1"/>
      </rPr>
      <t>SP-PRIV</t>
    </r>
    <r>
      <rPr>
        <sz val="11"/>
        <rFont val="Times New Roman"/>
        <family val="1"/>
      </rPr>
      <t xml:space="preserve">: Participación conversatorio de United Airlines. </t>
    </r>
    <r>
      <rPr>
        <u/>
        <sz val="11"/>
        <rFont val="Times New Roman"/>
        <family val="1"/>
      </rPr>
      <t>PyR:</t>
    </r>
    <r>
      <rPr>
        <sz val="11"/>
        <rFont val="Times New Roman"/>
        <family val="1"/>
      </rPr>
      <t xml:space="preserve"> Ponencia evolución de los derechos humanos de las mujeres, historia, perspectiva y análisis, en evento DASCD.</t>
    </r>
    <r>
      <rPr>
        <b/>
        <sz val="11"/>
        <rFont val="Times New Roman"/>
        <family val="1"/>
      </rPr>
      <t xml:space="preserve">
28 May</t>
    </r>
    <r>
      <rPr>
        <sz val="11"/>
        <rFont val="Times New Roman"/>
        <family val="1"/>
      </rPr>
      <t xml:space="preserve">o: </t>
    </r>
    <r>
      <rPr>
        <u/>
        <sz val="11"/>
        <rFont val="Times New Roman"/>
        <family val="1"/>
      </rPr>
      <t>Salud:</t>
    </r>
    <r>
      <rPr>
        <sz val="11"/>
        <rFont val="Times New Roman"/>
        <family val="1"/>
      </rPr>
      <t xml:space="preserve"> Construcción documento de sentido e insumos piezas comunicativas para conmemoración. Articulación Dir. Territorialización para encuentros locales e interlocales. Metodología taller para encuentros locales. Presentación conmemoración en UTA. Sensibilización en derechos sexuales en feria de servicios Santa Fe – Candelaria. Sensibilizaciones derecho salud e IVE a DASCD y S.Salud.</t>
    </r>
    <r>
      <rPr>
        <b/>
        <sz val="11"/>
        <rFont val="Times New Roman"/>
        <family val="1"/>
      </rPr>
      <t xml:space="preserve">
21 Junio</t>
    </r>
    <r>
      <rPr>
        <sz val="11"/>
        <rFont val="Times New Roman"/>
        <family val="1"/>
      </rPr>
      <t xml:space="preserve">: </t>
    </r>
    <r>
      <rPr>
        <u/>
        <sz val="11"/>
        <rFont val="Times New Roman"/>
        <family val="1"/>
      </rPr>
      <t>Educación:</t>
    </r>
    <r>
      <rPr>
        <sz val="11"/>
        <rFont val="Times New Roman"/>
        <family val="1"/>
      </rPr>
      <t xml:space="preserve"> Elaboración documento de sentido e insumos piezas comunicativas. Eventos conmemoración articulados con Dir. Enf. Dif. y S.Educación. Metodología y participación conversatorio feria universidades. Metodología y sensibilización docentes Inst. Técnico Internacional. Metodología conmemoración para colegios. Evaluación eventos conmemoración.</t>
    </r>
    <r>
      <rPr>
        <b/>
        <sz val="11"/>
        <rFont val="Times New Roman"/>
        <family val="1"/>
      </rPr>
      <t xml:space="preserve">
Paz:</t>
    </r>
    <r>
      <rPr>
        <sz val="11"/>
        <rFont val="Times New Roman"/>
        <family val="1"/>
      </rPr>
      <t xml:space="preserve"> Presentación conmemoración día nacional solidaridad con las víctimas para Concejo.</t>
    </r>
    <r>
      <rPr>
        <b/>
        <sz val="11"/>
        <rFont val="Times New Roman"/>
        <family val="1"/>
      </rPr>
      <t xml:space="preserve">
22 Julio</t>
    </r>
    <r>
      <rPr>
        <sz val="11"/>
        <rFont val="Times New Roman"/>
        <family val="1"/>
      </rPr>
      <t xml:space="preserve">: </t>
    </r>
    <r>
      <rPr>
        <u/>
        <sz val="11"/>
        <rFont val="Times New Roman"/>
        <family val="1"/>
      </rPr>
      <t>Trabajo:</t>
    </r>
    <r>
      <rPr>
        <sz val="11"/>
        <rFont val="Times New Roman"/>
        <family val="1"/>
      </rPr>
      <t xml:space="preserve"> Documento de sentido, piezas comunicativas, evento conmemoración articulado con Dir. Cuidado y Gestión Conocimiento.</t>
    </r>
    <r>
      <rPr>
        <b/>
        <sz val="11"/>
        <rFont val="Times New Roman"/>
        <family val="1"/>
      </rPr>
      <t xml:space="preserve">
28 Septiembre</t>
    </r>
    <r>
      <rPr>
        <sz val="11"/>
        <rFont val="Times New Roman"/>
        <family val="1"/>
      </rPr>
      <t xml:space="preserve">: </t>
    </r>
    <r>
      <rPr>
        <u/>
        <sz val="11"/>
        <rFont val="Times New Roman"/>
        <family val="1"/>
      </rPr>
      <t>Salud</t>
    </r>
    <r>
      <rPr>
        <sz val="11"/>
        <rFont val="Times New Roman"/>
        <family val="1"/>
      </rPr>
      <t xml:space="preserve">: Avance propuesta y coordinación interna e intersectorial conmemoración día aborto legal, seguro y libre. </t>
    </r>
  </si>
  <si>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</si>
  <si>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</si>
  <si>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</si>
  <si>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</si>
  <si>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</si>
  <si>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</si>
  <si>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</si>
  <si>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</si>
  <si>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</si>
  <si>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</si>
  <si>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</si>
  <si>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</si>
  <si>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</si>
  <si>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</si>
  <si>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</si>
  <si>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</si>
  <si>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</si>
  <si>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</si>
  <si>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No se presentaron retrasos a la ejecución durante el mes de enero</t>
  </si>
  <si>
    <t>El proceso de acompañamiento técnico a la implementación de las PPMYEG y de PPASP contribuye a la ejecución de los productos y la incorporación de los enfoques de género y diferncial, permitiendo a la ciudadanía conocer y hacer seguimiento a las acciones mediante las cuales la administración distrital ha planeado la implementación de dichas Políticas,identificando los bienes y servicios ofertados para la garantía de los derechos de las mujeres en Bogotá. Así mismo,el acompañamiento técnico a los sectores responsables de la implementación de la PPASP aporta a la garantía de los derechos de las PRASP, mediante el cumplimiento de los compromisos adquiridos en el Plan de Acción de esta Política</t>
  </si>
  <si>
    <t xml:space="preserve"> </t>
  </si>
  <si>
    <t>14. Apoyar técnicamente la implementación y socialización de la Política Pública de Mujeres y Equidad de Género - PPMYEG-.</t>
  </si>
  <si>
    <t xml:space="preserve">15. Apoyar técnicamente la implementación y socialización de la Pública de Actividades Sexuales Pagadas -PPASP-. </t>
  </si>
  <si>
    <t>De enero a julio de 2022 se realizaron 85 mesas de trabajo con los 14 sectores responsables de productos del plan de acción de la PPASP como parte del proceso de acompañamiento a la implementación. Se realizaron 34 jornadas de socialización de la PPASP: 12 con el personal de la MEBOG, 2 con Mesa Zesai, 12 con Personas que Realizan Actividades Sexuales Pagadas, 1 con Alcaldía Local de Chapinero, 3 con sector mujeres, 2 en Casa de Todas, 1 con sector Gestión Pública y 1 con Subred Suroccidente; en el mes de febrero se desarrollaron 10 mesas de trabajo con sectores que solicitaron ajustes en la PPASP, para la incorporación de las observaciones realizadas por el comité técnico del CONPES DC; y en el mes de marzo se radicó ante Secretaría Distrital de Planeación la última versión de los documentos solicitados para la actualización del Plan de Acción de esta Política y en el mes de abril se tuvo la aprobación de la actualización del Documento CONPES DC N°11 y la matriz de plan de acción con la publicación en el sitio web de la Secretaría Distrital de Planeación</t>
  </si>
  <si>
    <t xml:space="preserve">16.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</si>
  <si>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</si>
  <si>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</si>
  <si>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</si>
  <si>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</si>
  <si>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</si>
  <si>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</si>
  <si>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</si>
  <si>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 xml:space="preserve">3. Igualdad de oportunidades y desarrollo de capacidades para las mujeres </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</si>
  <si>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</si>
  <si>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</si>
  <si>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</si>
  <si>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</si>
  <si>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</si>
  <si>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</si>
  <si>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</si>
  <si>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</si>
  <si>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</si>
  <si>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</si>
  <si>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</si>
  <si>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</si>
  <si>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</si>
  <si>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</si>
  <si>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</si>
  <si>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</si>
  <si>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</si>
  <si>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</si>
  <si>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</si>
  <si>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</si>
  <si>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</si>
  <si>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</si>
  <si>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</si>
  <si>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</si>
  <si>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</si>
  <si>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Implementar la política pública de mujeres y equidad de género en los sectores responsables del cumplimiento de su plan de acción 
(Meta 4 Y 6)"</t>
  </si>
  <si>
    <t>Política Pública de Mujeres y Equidad de Género implementada en articulación con los sectores responsables en su Plan de Acción</t>
  </si>
  <si>
    <t>Constante</t>
  </si>
  <si>
    <t>PPMyEG</t>
  </si>
  <si>
    <t xml:space="preserve">Formula: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</si>
  <si>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</si>
  <si>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tecnicos realizados a los sectores de la administración distrital para la implementación de la PPMYEG</t>
  </si>
  <si>
    <t xml:space="preserve">Se solicitó reporte de seguimiento de Plan de Acción primer trimestre de la PPMyEG y se realizó retroalimentación de la información recibida.
Se realizó actualización del documento Balance de la implementación de la PPMyEG: PIOEG con corte a diciembre de 2021 a remitirse al CDPS y al Concejo de Bogotá. Se realizó revisión, análisis y consolidación del reporte de logros de transversalización de género a corte del 31 de dic 2021, así como informe final vigencia 2021, se acompañó técnicamente la concertación de los logros de transversalización de género 2022 y el seguimiento a corte de abril.
Se retroalimentó el reporte de plan de acción IV Trimestre 2021 de la PPMyEG, se consolidaron las matrices de plan de acción y se realizó informe de la política. 
De enero a julio de 2022 se realizaron 25 jornadas de socialización la PPMyEG: 2 jornadas con candidatas al proceso eleccionario del Consejo Consultivo de Mujeres, 4 jornadas en el marco de las sesiones de inducción y reinducción de la Secretaría Distrital de Integración Social, 1 con Departamento Administrativo del Servicio Civil, 4 con dependencias internas de la Secretaría Distrital de la Mujer, 5 en COLMYG: Ciudad Bolívar, Usaquén, Chapinero, Barrios Unidos y Engativá; 1 con Sector Desarrollo Económico, 1 con Secretaría Distrital del Hábitat, 1 con Concejo de Bogotá, 1 en COLMYG de Santa fe, 1 con Caja de Vivienda Popular, 1 en COLMYG de Suba, 1 con el Consejo Consultivo de Mujeres, 1 con entidades del COLMYG de Usme y 1 con la Empresa de Renovación Urbana. Se desarrollaron 43 mesas técnicas de implementación de la PPMYEG con los siguientes sectores: 2 con Salud, Desarrollo Económico, 2 con Movilidad, educación, Gestión Pública, Gestión Jurídica, 2 con Gobierno, 2 Hacienda, 2 Planeación, Ambiente, 3 con Hábitat, Seguridad, 2 Integracción Social, Cultura, 4 con el sector Mujeres, 1 Alta Consejería para las Víctimas, la Paz y la Reconciliación, 2 Secretaría Distrital de Gobierno, 1 con IDIPRON, 4 con IPES, 2 con Secretaría Distrital de Desarrollo Económico, 2 con el Institituo Distrital de Turismo, 2 con Secretaría Jurídica Distrital, 1 con DASC, 1 con IDRD y 1 con la Orquesta Filarmónica de Bogotá . Se elaboró 1 concepto técnico para incorporación de los enfoques de derechos de las mujeres, de género y diferencial en los productos 5.1.1 y 5.1.2 de la PPMyEG, responsabilidad del Instituto Distrital de Turismo.
					</t>
  </si>
  <si>
    <t>No se presentaron retrasos</t>
  </si>
  <si>
    <t>Incorporar de manera transversal, en los 15 sectores de la administración distrital y en las localidades, el enfoque de género y de derechos de las mujeres (Meta 1  Y 5 )</t>
  </si>
  <si>
    <t>Estrategia de transversalización implementada en los 15 sectores de la Administración Distrital</t>
  </si>
  <si>
    <t>Estrategia</t>
  </si>
  <si>
    <t xml:space="preserve">Formula: (Número estrategias implementadas)
La meta de implementación de la estrategia de transversalización se realiza de manera constante en la Administración Distrital </t>
  </si>
  <si>
    <t xml:space="preserve">Informes, documentos de lineamientos, asctas de reunión y listados de asistencia </t>
  </si>
  <si>
    <t>Gestión de Polìticas Pùblicas</t>
  </si>
  <si>
    <t>Realizar fichas ciudadanas que registren los principales avances de la implementacion de la PPMyEG</t>
  </si>
  <si>
    <t>Número de fichas ciudadanas sobre la implementaciòn de la PPMyEG realizadas</t>
  </si>
  <si>
    <t>Ficha ciudadana</t>
  </si>
  <si>
    <t xml:space="preserve">Formula: (Número de fichas ciudadanas realizadas)
Documento presentado de forma pedagógica insumos para rendiciones de cuentas o ejercicios de control social. 
</t>
  </si>
  <si>
    <t>Semestral</t>
  </si>
  <si>
    <t>Documento</t>
  </si>
  <si>
    <t xml:space="preserve">Se avanzó en la elaboración de una ficha ciudadana de contexto de la Política Pública de Mujeres y Equidad de Género. </t>
  </si>
  <si>
    <t>La proyección de la segunda ficha depende del reporte oficial de los sectores. Sin embargo, este no fue recibido de manera oportuna, se espera para el mes de agosto tener la proyección de la segunda ficha.</t>
  </si>
  <si>
    <t>Realizar fichas ciudadanas que registren los principales avances de la implementacion de la PPASP</t>
  </si>
  <si>
    <t>Número de fichas ciudadanas sobre la implementaciòn de la PPASP realizadas</t>
  </si>
  <si>
    <t xml:space="preserve">Formula: Número de fichas ciudadanas realizadas.
Documento presentado de forma pedagógica insumos para rendiciones de cuentas o ejercicios de control social.
</t>
  </si>
  <si>
    <t xml:space="preserve">Se avanzó en la elaboración de una ficha ciudadana de contexto de la Política Pública de Actividades Sexuales Pagadas en la que se incorpora información general de su actualización.  </t>
  </si>
  <si>
    <t xml:space="preserve">Transversalización del Enfoque de Género y Diferencial para las mujeres </t>
  </si>
  <si>
    <t>Avanzar en el diseño y apoyo técnico de la estrategia para la implementación de los siete derechos de la PPMyEG a cargo de la DDDP</t>
  </si>
  <si>
    <t>Porcentaje de avance en el diseño de la estrategia para la implementación de los siete derechos de la PPMyEG a cargo de la DDDP</t>
  </si>
  <si>
    <t>Porcentaje</t>
  </si>
  <si>
    <t xml:space="preserve">Formula: (Avance en el diseño e implentación de la estrategia realizado/ Avance en el diseño e implementación de la estrategia  programado)*100
Corresponde al diseño e implementación de una estrategia para los 7 derechos, para articulación con universidades y con sector privado </t>
  </si>
  <si>
    <t>Documentos de estrategias de articulación con universidades y con sector privado</t>
  </si>
  <si>
    <t> </t>
  </si>
  <si>
    <t>Ajustes documento, portafolio y anexos técnicos estrategia transversalización en universidades. Articulación interna DDDP, DEVAJ, Territorialización, Comunicaciones y OMEG para implementar estrategia universidades.Articulación universidades JN Corpas, UNAL, FUCS, Distrital, Pedagógica, S.Educ., MinEducación, Mesa Universidades, Colegio Técnico Internacional.
Ajustes documento estrategia sector privado, autodiagnóstico empresas, portafolio, criterios sello igualdad privados  y caja herramientas metodológica. Articulación con Alianzas Estratégicas y 22 empresas para presentación estrategia transversalización. Implementación ciclo 6 sensibilizaciones Alianza Francesa y establecimiento acuerdos acciones afirativas. Articulación Sello Género para privados.Inicio ciclo sensibilizaciones Metro L1.</t>
  </si>
  <si>
    <t>Avanzar en la elaboración e implementación de la caja de herramientas para la sensibilización a los sectores de la administración distrital sobre enfoque de género y 7 derechos de la PPMyEG a cargo de la DDDP.</t>
  </si>
  <si>
    <t>Porcentaje de avance en la elaboración e implementación de la caja de herramientas para sensibilización a los sectores de la administración distrital sobre enfoque de género y 7 derechos de la PPMyEG a cargo de la DDDP.</t>
  </si>
  <si>
    <t xml:space="preserve">Formula: (Avance en la elaboración e implementación de la caja de herramientas realizada/ Avance en la elaboración e implementación de la caja de herramientas programada)*100
 Caja de herramientas Diseño - Primer semestre
Implementación - Segundo semestre
</t>
  </si>
  <si>
    <t>1. Material metodológico y pedagógico diseñado
2. Evidencias de jornadas de implementación de material metodológico y pedagógico
3. Presentación o ayuda audiovisual</t>
  </si>
  <si>
    <t>Estructura metodologías y temas estratégicos sectoriales. Diseño formulario identificación temas clave por sector para equipo transversalizacón. Concertación temas clave para metodologías sectoriales con DDDP. Preliminar construcción 5 metodologías temas clave sectoriales.ABC derechos y ABC de género.</t>
  </si>
  <si>
    <t>Realizar el  proceso de información y sensibilización al Consejo Consultivo de Mujeres y otras instancias y actores clave en la implementación de los 7 derechos a cargo de la DDDP.</t>
  </si>
  <si>
    <t>Porcentaje de avance en el proceso de información y sensibilización realizados al Consejo Consultivo de Mujeres y otras instancias y actores clave en la implementación de los 7 derechos a cargo de la DDDP.</t>
  </si>
  <si>
    <t>Formula: (Avance en el proceso de información y sensibilización realizados/ Avance en el  proceso de información y sensibilización programada)*100
Realización de metogologias y jornadas por  cada uno de los derechos (concertado con el CCM)</t>
  </si>
  <si>
    <t xml:space="preserve">1. Metodologia diseñada
2. Actas de la Jornadas 
3. Presentación y/o ayuda visual </t>
  </si>
  <si>
    <t xml:space="preserve">Concertación proceso sensibilización CCM con equipo Subsecretaría; insumos de información por derechos para sensibilización al CCM; propuesta fortalecimiento CCM y avance ajustes metodologías 7 derechos.Socialización POT al CCM.
Insumos convocatoria sensibilización ciudadanía; articulación con DEVAJ para procesos de sensibilización. Concertación CIOM Santa Fe para realizar sensibilización a ciudadanía. Implementación de 4 talleres de sensibilización sobre derechos a: una cultura libre de sexismo, salud plena, trabajo en condiciones de igualdad y dignidad y paz y convivencia, con ciudadanía CIOM Santa Fe. 1 taller DSDR a ciudadanía Candelaria. 1 sensibilización menopausia CIOM Teusaquillo. 1 sensibilización comunicación no sexista CLIP Kennedy. 1 conversatorio ODS 5 en Fund. Univ. Ciencias de Salud. Implementación tercer curso paz territorial a mujeres en reincorporación. 1 sesión narrativas biográficas lideresas procesos paz. </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</si>
  <si>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</si>
  <si>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</si>
  <si>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Formula: (Avance en los capitulos de los informes de asistencia técnica realizados/ Avance en los capitulos de los informes de asistencia técnica programado)*100
Quince (15) informes, son realizados por capitulos, cada trimestre se reporta un número de capitulos de avance.</t>
  </si>
  <si>
    <t xml:space="preserve">Trimestral </t>
  </si>
  <si>
    <t>15 informes de asistencia técnica para la transversalización del enfoque de género para cada uno de los 15 sectores de la Administración Distrital.</t>
  </si>
  <si>
    <t>Desarrollar sesiones de  la secretaría técnica de la CIM</t>
  </si>
  <si>
    <t>Número de sesiones de la Comisión Intersectorial de Mujeres con Secretaría técnica</t>
  </si>
  <si>
    <t>Sesiones</t>
  </si>
  <si>
    <t>Formula: (No. de sesiones de CIM realizadas)</t>
  </si>
  <si>
    <t>1. Actas de la CIM 2. Informes de la CIM</t>
  </si>
  <si>
    <t xml:space="preserve">Por agenda de la señora alcaldesa no se llevo a cabo la primera sesión de  la secretaría técnica de la CIM en el mes de abril como se tenia programda, se llevará a cabo en el mes de mayo. Se realizó la primera sesión de la Comisión Intersectorial de Mujeres- CIM, con el siguiente orden del día i) saludo, ii)Verificación del Quórum, iii) Lanzamiento del Sello de Igualdad de Género Distrital SIGD, iv) Firma memorando de entendimiento ONUMUJERES y Alcaldía Mayor de Bogotá, evento presidido por la señora Alcaldesa Mayor de Bogotá.27/05/2022. Informe de gestión trimestral de la CIM primer trimestre aprobado. Acta de la primera sesión CIM aprobada.   </t>
  </si>
  <si>
    <t xml:space="preserve">Coordinar la Unidad Técnica de Apoyo (UTA) de la Comisión Intersectorial de Mujeres </t>
  </si>
  <si>
    <t>Número de Sesiones de la UTA realizadas</t>
  </si>
  <si>
    <t>Formula: Número  de sesiones de UTA realizadas</t>
  </si>
  <si>
    <t>1. Actas de la UTA 
2. Presentaciones UTA</t>
  </si>
  <si>
    <t xml:space="preserve">Se envió el plan de acción final de la Unidad Técnica de apoyo – UTA de la Comisión Intersectorial de Mujeres – CIM 2022, a los sectores. Se desarrolló la segunda sesión de la Unidad Técnica de Apoyo de la CIM el día 17 de febrero de 2022, se socializó el plan de acción de la CIM-UTA 2022, se presentaron los avances y alertas sobre la implementación de las políticas Públicas de Mujeres y Equidad de Género y Actividades Sexuales Pagadas, se socializó el cronograma de reuniones sectoriales (avances en la implementación de la PPMYEG), se presentaron los logros de transversalización de género 2022 y se dio a conocer el cronograma de talleres sectoriales.  El acta de la primera UTA 2022, fue aprobada. Se Adelantó la tercera sesión de la UTA el 17 de marzo de 2022, se presentó la Organización primera sesión de la Comisión Intersectorial de Mujeres 2022: Sello de Igualdad de Género Distrital-SIGD, se dio a conocer el balance de la conmemoración 8M y la Circular 007 de 2022, el Informe de entidades sobre la realización de actividades conmemorativas del 8M y el cronograma de socialización de buenas prácticas y se dio a conocer el cronograma del Plan de acción de Políticas Públicas. se realizó seguimiento de plan de acción de la instancia CIM y su Unidad Técnica de Apoyo UTA, en el marco de la cuarta sesión vigencia 2022 de la Unidad Técnica de apoyo de la Comisión Intersectorial de Mujeres, en la que se desarrollaron los siguientes temas: i) Socialización ajustes al Trazador Presupuestal para la Igualdad y la Equidad de Género –TPIEG, ii) Presentación de informes sectoriales de actividades 8M, iii) Socialización del manual para una comunicación libre de sexismo y discriminación para la prevención y eliminación de las violencias contra las mujeres. Se realizó la quinta sesión de la Unidad Técnica de Apoyo – UTA de la Comisión Intersectorial de Mujeres CIM, con los siguientes temas: i) Socialización de buenas prácticas entorno al género Sectores Planeación, Gestión Pública y Ambiente, ii) Conmemoración del Día Internacional de Acción por la Salud de las Mujeres 2022, iii) Organización de la primera sesión de la Comisión Intersectorial de Mujeres, iv) Cronograma final de socialización sectorial de buenas prácticas entornos al enfoque de género 2022. Se realizó la sexta sesión de la Unidad Técnica de Apoyo – UTA de la Comisión Intersectorial de Mujeres CIM en la que se socializaron las buenas prácticas entorno al género por parte de los Sectores de Integración Social y Hábitat. Socialización declaratoria de uso de la bicicleta con enfoque de género a cargo del Instituto Distrital de Patrimonio Cultural – IDPC y la presentación de la Conmemoración del día Internacional de la Educación no Sexista (21 de junio). Se realizó la séptima sesión de la Unidad Técnica de Apoyo – UTA de la Comisión Intersectorial de Mujeres CIM en la que se  socializó la línea base de la Política Pública de Mujeres y Equidad de Género – PPMyEG.
</t>
  </si>
  <si>
    <t>ELABORÓ</t>
  </si>
  <si>
    <t>Firma:</t>
  </si>
  <si>
    <t>APROBÓ (Según aplique Gerenta de proyecto, Lider técnica y responsable de proceso)</t>
  </si>
  <si>
    <t>REVISÓ OFICINA ASESORA DE PLANEACIÓN</t>
  </si>
  <si>
    <t xml:space="preserve">VoBo. </t>
  </si>
  <si>
    <t>Nombre: SOFÍA SÁNCHEZ VALENCIA</t>
  </si>
  <si>
    <t xml:space="preserve">Nombre: CLARA LÓPEZ </t>
  </si>
  <si>
    <t>Nombre: DIANA MARIA PARRA</t>
  </si>
  <si>
    <t>Nombre:</t>
  </si>
  <si>
    <t>Nombre: SANDRA CATALINA CAMPOS ROMERO</t>
  </si>
  <si>
    <t>Cargo: Profesional Especializada grado 27</t>
  </si>
  <si>
    <t>Cargo: DIRECTORA DE DERECHOS Y DISEÑO DE POLÍTICAS - LIDERESA TÉCNICA Y RESPONSABLE DE PROCESO</t>
  </si>
  <si>
    <t>Cargo: SUBSECRETARIA DEL CUIDADO Y POLÍTICAS DE IGUALDAD -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</si>
  <si>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</si>
  <si>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</si>
  <si>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</si>
  <si>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</si>
  <si>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</si>
  <si>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</si>
  <si>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</si>
  <si>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</si>
  <si>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</si>
  <si>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</si>
  <si>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</si>
  <si>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</si>
  <si>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</si>
  <si>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</si>
  <si>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</si>
  <si>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</si>
  <si>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</si>
  <si>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</si>
  <si>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</si>
  <si>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</si>
  <si>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</si>
  <si>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</si>
  <si>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</si>
  <si>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</si>
  <si>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</si>
  <si>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</si>
  <si>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</si>
  <si>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</si>
  <si>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</si>
  <si>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</si>
  <si>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</si>
  <si>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</si>
  <si>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</si>
  <si>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</si>
  <si>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</si>
  <si>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</si>
  <si>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</si>
  <si>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</si>
  <si>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</si>
  <si>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</si>
  <si>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</si>
  <si>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</si>
  <si>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</si>
  <si>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</si>
  <si>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</si>
  <si>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</si>
  <si>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</si>
  <si>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</si>
  <si>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</si>
  <si>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</si>
  <si>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</si>
  <si>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</si>
  <si>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</si>
  <si>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</si>
  <si>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</si>
  <si>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</si>
  <si>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</si>
  <si>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</si>
  <si>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</si>
  <si>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</si>
  <si>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</si>
  <si>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</si>
  <si>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</si>
  <si>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</si>
  <si>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</si>
  <si>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</si>
  <si>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</si>
  <si>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</si>
  <si>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</si>
  <si>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</si>
  <si>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</si>
  <si>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</si>
  <si>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</si>
  <si>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</si>
  <si>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</si>
  <si>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</si>
  <si>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</si>
  <si>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</si>
  <si>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</si>
  <si>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</si>
  <si>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</si>
  <si>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</si>
  <si>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</si>
  <si>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</si>
  <si>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</si>
  <si>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</si>
  <si>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</si>
  <si>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</si>
  <si>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</si>
  <si>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</si>
  <si>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</si>
  <si>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</si>
  <si>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</si>
  <si>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</si>
  <si>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</si>
  <si>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</si>
  <si>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</si>
  <si>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</si>
  <si>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</si>
  <si>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</si>
  <si>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</si>
  <si>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</si>
  <si>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</si>
  <si>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</si>
  <si>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</si>
  <si>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</si>
  <si>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</si>
  <si>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</si>
  <si>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</si>
  <si>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</si>
  <si>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</si>
  <si>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</si>
  <si>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</si>
  <si>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</si>
  <si>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</si>
  <si>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</si>
  <si>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</si>
  <si>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</si>
  <si>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</si>
  <si>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</si>
  <si>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</si>
  <si>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</si>
  <si>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</si>
  <si>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</si>
  <si>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</si>
  <si>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</si>
  <si>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</si>
  <si>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</si>
  <si>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</si>
  <si>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</si>
  <si>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</si>
  <si>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</si>
  <si>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</si>
  <si>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</si>
  <si>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</si>
  <si>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</si>
  <si>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</si>
  <si>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</si>
  <si>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</si>
  <si>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</si>
  <si>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</si>
  <si>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</si>
  <si>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</si>
  <si>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</si>
  <si>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</si>
  <si>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</si>
  <si>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</si>
  <si>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</si>
  <si>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</si>
  <si>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</si>
  <si>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</si>
  <si>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</si>
  <si>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</si>
  <si>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</si>
  <si>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</si>
  <si>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</si>
  <si>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</si>
  <si>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</si>
  <si>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</si>
  <si>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</si>
  <si>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</si>
  <si>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</si>
  <si>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</si>
  <si>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</si>
  <si>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</si>
  <si>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</si>
  <si>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</si>
  <si>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</si>
  <si>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</si>
  <si>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</si>
  <si>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</si>
  <si>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</si>
  <si>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</si>
  <si>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</si>
  <si>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</si>
  <si>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</si>
  <si>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</si>
  <si>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</si>
  <si>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</si>
  <si>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</si>
  <si>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</si>
  <si>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</si>
  <si>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</si>
  <si>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</si>
  <si>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</si>
  <si>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</si>
  <si>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</si>
  <si>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</si>
  <si>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</si>
  <si>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</si>
  <si>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</si>
  <si>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</si>
  <si>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</si>
  <si>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</si>
  <si>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</si>
  <si>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</si>
  <si>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</si>
  <si>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</si>
  <si>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</si>
  <si>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</si>
  <si>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</si>
  <si>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</si>
  <si>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</si>
  <si>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</si>
  <si>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</si>
  <si>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</si>
  <si>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</si>
  <si>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</si>
  <si>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</si>
  <si>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</si>
  <si>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</si>
  <si>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</si>
  <si>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</si>
  <si>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</si>
  <si>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</si>
  <si>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</si>
  <si>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</si>
  <si>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</si>
  <si>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</si>
  <si>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</si>
  <si>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</si>
  <si>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</si>
  <si>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</si>
  <si>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</si>
  <si>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</si>
  <si>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</si>
  <si>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</si>
  <si>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</si>
  <si>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</si>
  <si>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</si>
  <si>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</si>
  <si>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</si>
  <si>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</si>
  <si>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</si>
  <si>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</si>
  <si>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</si>
  <si>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</si>
  <si>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</si>
  <si>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</si>
  <si>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</si>
  <si>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</si>
  <si>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</si>
  <si>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</si>
  <si>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</si>
  <si>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</si>
  <si>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</si>
  <si>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</si>
  <si>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</si>
  <si>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</si>
  <si>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</si>
  <si>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</si>
  <si>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</si>
  <si>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</si>
  <si>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</si>
  <si>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</si>
  <si>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</si>
  <si>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</si>
  <si>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</si>
  <si>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</si>
  <si>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</si>
  <si>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</si>
  <si>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</si>
  <si>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</si>
  <si>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</si>
  <si>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</si>
  <si>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</si>
  <si>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</si>
  <si>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</si>
  <si>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</si>
  <si>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</si>
  <si>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</si>
  <si>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</si>
  <si>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</si>
  <si>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</si>
  <si>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</si>
  <si>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</si>
  <si>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</si>
  <si>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</si>
  <si>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Se logró avanzar en la elaboración y envío de la propuesta de logros de Transversalización de género a los 15 sectores de la Administración Distrital vigencia 2022. Se realizó el acompañamiento técnico para la transversalización del enfoque de género a los 15 sectores de la Administración.  Se finalizó la propuesta de adecuación de ETG y PIOEG 2022 y se envió a los 15 sectores. Se elaboró el documento técnico de la estrategia de transversalización, su respectivo lineamiento y la hoja de ruta para la implementación de la ETG. Se envió el primer reporte de implementación del TPIEG a SDH y SDP, se remitió el documento final de categorías y subcategorías del TPIEG y el documento de codificación a la SDH y SDP. Proyección de criterios de elegibilidad de las 25 entidades que participara en la primera fase del SIGD. Definición de listado de entidades a participar del pilotaje del SIGD. Se acompaña el proceso de concertación acciones PIOEG y ETG 2022 de los 15 sectores. Se realizó el taller magistral del TPIEG, asistieron 358 personas de las Alcaldías locales, sectores y empresas del Distrito. Se entrega el informe ejecutivo del primer reporte de implementación del TPIEG vigencia 2021.Alistamiento del II Reporte de Implementación del TPIEG 2022. Bullets categoría de Corresponsabilidad social y pública de trabajo doméstico y de cuidados TPIEG. Aprobación Informe ejecutivo primer reporte de implementación del TPIEG vigencia 2021.  Se realizó el lanzamiento del SIGD en el marco de la Comisión Intersectorial de Mujeres el 27/05/22. Se realizaron procesos de socialización del SIGD al Comité Primario de la Dirección de Enfoque Diferencial, el área de comunicaciones de la Alcaldía, a la Secretaría General, la SDMujer. Se realizaron mesas de trabajo con ONU Mujeres y la consultora con el fin de hacer seguimiento al proceso de construcción del diseño metodológico de los diagnósticos institucionales</t>
  </si>
  <si>
    <t>SAL: Doc Tec plan de bienestar Subred sur MOV: Doc Tec Operadora Dtal de Transporte. Con tec Pol de genero TH. Doc tec y Ficha metodologica 8M. JUR: Conc tec Circular abordaje disciplinario PLA: Conc tec bullets y folleto metodología Res 2210 de 2021. TPIEG: bullets alcaldesa SAL: Doc Tec Plan Bienestar salud. MOV: Conc Tec Modif. DTO 495/2019 Conc Téc PMR-IDU. GOB: Conc Tec DTO 563 /15 EDU: Mesa violencias en Uni. HAB: plan de acción mesa con SDHT CUL: Con Tec indicadores ficha PMR SDH MUJ: Sensib ETG- CIOM. Com tec mesa SOFIA plan de acción 2022 PLA: Metodología UTL de la SDP MOV Sensib. Metro Línea, IDU y UMV. Sensib. Gerencia de Taxis. Conc Tec. modif DTO 495 Consejos de la Bicicleta. HAB: sensib Comunicación no sex SEG Doc Tec Encuesta UAECOB. AMB: sens. GUIPA SDA. IDIGER masculinidades. SAL: Sensib maternidad libre SubRed Sur Conc Téc Proy de Ley 229 de 2021 EDU: Mesa Tec. Entornos Educativos Prot de atención CDCE 2022 Conc Tec Prot Mesa Prevención de Violencias Edu Superior CUL: Sensib cultura libre de sex, Direc. de Lect y Biblioteca de la SCRD. Sensib resol 2210 de 2021 IDRD DEE: Sensib Mujer Emprendedora y Productiva. Sensibi. IPES. GOB Goles en Paz 2.0. GEP: Sensib Ambientes Laborales DASCD. INT SOC: comité operativo flias. TPIEG:  Doc Tec propuesta de marcación TPIEG a 54 entidades de la Admón Dtal. CUL: Doc Tec Protocolo VBG. con tec Declaratoria Uso de la Bici enfoque de género. Sen OFB, IDARTES, IDPC, FUGA, SCRD MUJ: sens lineamiento ETG y Sello de Igualdad. JUR: Sens derecho al Hábitat y Vivienda Digna. GOB: sens EG, Len Incluyente, comuni libre de sex. SAL: sens TPIEG.MOV: DT sensib gerencia Bici. Bullet lanzamiento AVANTIA. Declaratorio uso de la Bici. Ficha sens. Metro Línea 2. Movilidad y género AVANTIA GEP: Reglamento operativo DASCD. CUL: Ficha sens comuni libre de sex SCRD, IDARTES. EDU: CT Prot atención SRPA. Bullet conversación inspiradora -Genero y Diversidad Sexual". AMB: Bullet accion climatica</t>
  </si>
  <si>
    <t>Realización de la evaluación de las propuestas presentadas de la firma que ejecutará el sello en los sectores.  Se trabajó en la propuesta de criterios de elegibilidad de las 25 entidades para dar cuenta del inicio del diagnóstico de la primera fase del sello.  Contacto inicial con la consultora encargada de la puesta en marcha y pedagogía del SIGD, socialización de la estrategia de transversalización de la SDMujer y retroalimentación del plan de trabajo preliminar diseñado por la firma. Definición de listado de entidades a participar del pilotaje del SIGD, documento sobre articulación de módulos del SIGD con la ETGD, como insumo para la consultora, elaboración de bullets como parte de los preparativos del lanzamiento del SIGD.Se elaboró y envío a la consultora concepto técnico sobre el Producto 1. Informe metodológico – SIGD y anexos, con recomendaciones técnicas a tener en cuenta para garantizar la calidad y la transversalización de género en el proceso de implementación de instrumentos diagnósticos. Se generó revisión del III Informe Bimensual en el marco de la supervisión del Convenio 819-2021 Se realizó el lanzamiento del SIGD en el marco de la Comisión Intersectorial de Mujeres el 27/05/22. Se realizaron procesos de socialización del SIGD al Comité Primario de la Dirección de Enfoque Diferencial, el área de comunicaciones de la Alcaldía Mayor, a la Secretaría General, la SDMujer. Se realizaron mesas de trabajo con ONU Mujeres y la consultora con el fin de hacer seguimiento al proceso de construcción del diseño metodológico de los diagnósticos institucionales. La consultora elaboró la metodología e instrumentos diagnósticos del sello, la cual fue aprobada por la dirección. Se desarrollaron reuniones con directivas de 9 entidades participantes en el pilotaje del SDIG con el fin de socializar su funcionamiento.</t>
  </si>
  <si>
    <t>Se realizó actualización del documento Balance de la implementación de la PPMyEG: PIOEG - 2021 a remitirse al CDPS y al Concejo de Bogotá. Se realizó revisión, análisis y consolidación del reporte de logros de transversalización de género 2021, así como la proyección del informe final. Se realizó consolidación de las matrices de plan acción 2021 de la PPMyEG y PPASP conforme a los reportes oficiales recibidos por los sectores. Se realizó retroalimentación a los reportes oficiales de cierre recibidos de los planes de acción 2021 de la PPASP y PPMyEG, Se remitieron 13 oficios de aclaración de reporte vigencia 2021 y se realizó actualización de la matriz de consolidación conforme a la información recibida, así como actualización del informe de la PPASP 2021.
Se realizó asistencia técnica al equipo de referentas de género frente a la retroalimentación del PIOEG y ETG - 2021. Se realizó acompañamiento técnico a las mesas de implementación de la PPMyEG y PPASP incorporando en la agenda recomendaciones generales asociadas a la cualificación de los reportes de los planes de acción.
Se acompañó técnicamente la revisión de la concertación de los logros de transversalización de género 2022 y el seguimiento a corte de junio del 2022. Se realizó asistencia técnica de la propuesta de concertación y ajuste de las versiones oficiales de la matriz de PIOEG y ETG realizadas por las profesionales de transversalización de género. Así como acompañamiento al proceso de retroalimentación de lo reportado oficialmente por los sectores en el PIOEG y ETG.
En el seguimiento de los planes de acción de la PPMyEG y PPASP se realizaron retroalimentaciones a los reportes oficiales del primer y en proceso la retroalimentación de los reportes oficiales de segundo trimestre.
Se socializó en la UTA el avance de las políticas públicas que lidera la Sdmujer correspondiente al seguimiento de los años 2020 y 2021 y se elaboraron dos fichas ciudadanas asociadas a las políticas que lidera la SDMujer.</t>
  </si>
  <si>
    <t>Se realizó retroalimentación al reporte oficial de plan de acción primer trimestre de la PPMyEG a todos los sectores responsables de su implementación y en proceso la revisión, análisis y retroalimentación los reportes del segundo trimestre. Se realizó actualización del documento Balance de la implementación de la PPMyEG: PIOEG con corte a diciembre de 2021 a remitirse al CDPS y al Concejo de Bogotá. Se realizó revisión, análisis y consolidación del reporte de logros de transversalización de género a corte del 31 de dic 2021, así como informe final vigencia 2021, se acompañó técnicamente la concertación de los logros de transversalización de género 2022 y el seguimiento a corte de junio. Se actualizó informe y matriz de consolidación de la vigencia 2020, conforme a ajuste de productos que se registraban como indeterminados.
Se retroalimentó el reporte de plan de acción IV Trimestre 2021 de la PPMyEG, se actualizaron las matrices de consolidación del plan de acción y se realizó informe de la política. Se remitieron 10 oficios de aclaración de reporte vigencia 2021 y se realizó actualización de la matriz de consolidación conforme a la información recibida.
Se realizó acompañamiento técnico a las mesas de implementación de la PPMyEG incorporando en la agenda recomendaciones generales asociadas a la cualificación de los reportes de los planes de acción. En el seguimiento del plan de acción de la PPMyEG se realizaron retroalimentaciones a los reportes oficiales del primer trimestre y ajuste de matrices de solicitud de reporte del segundo trimestre.
Se socializó en la UTA el avance de las políticas públicas que lidera la Sdmujer correspondiente al seguimiento de los años 2020 y 2021 y se elaboró una ficha ciudadana asociadas a la PPMyEG
Se realizó seguimiento al Plan de Acción del Programa Ciudades Seguras para las Mujeres cierre 2021 y primer trimestre 2022.</t>
  </si>
  <si>
    <t>Se realizó revisión y retroalimentación de los reportes oficiales recibidos del primer trimestre 2022 y revisión y proyección de retroalimentación de los reportes del segundo trimestre, consolidación de plan de acción y ajuste de matrices de solicitud de reporte del segundo trimestre. Se elaboró una ficha ciudadana asociadas a la PPASP
Se realizó retroalimentación al reporte de plan de acción de la PPASP del IV trimestre de los sectores responsables y corresponsables de su implementación, se realizó consolidación de matriz con semaforización de avance de productos e informe de cierre 2021. Se remitieron 3 oficios de aclaración de reporte vigencia 2021 y se realizó actualización de la matriz de consolidación e informe conforme a la información recibida.</t>
  </si>
  <si>
    <t>Se realizó revisión bibliográfica, de ejercicios de buenas prácticas y se cuenta con la formulación de una estructura preliminar, se presentó estructura base del documento a la directora, contando con su validaciòn, así coma un avance preliminar del instrumento a incorporar en la guía metodológica. Se proyecta en el mes de agosto articulación interna con profesionales expertas en los derechos de las mujeres orientado a fortalecer las categorias de análisis identificadas, para avanzar en la actividad.</t>
  </si>
  <si>
    <t>De enero a julio se realizaron 25 jornadas de socialización de la PPMyEG con las candidatas al proceso eleccionario del CCM y funcionarios y funcionarias de 6 sectores y entidades de la administracion Distrital, así como 34 jornadas se socialización de la PPASP con personas que realizan ASP, personal de la MEBOG y entidades del Distrito; igualmente se desarrollaron 85 mesas de trabajo para el acompañamiento técnico a la implementación de la PPASP y 43 mesas para la implementación de la PPMyEG con sectores responsables de productos. Se desarrollaron 10 mesas de trabajo con sectores que solicitaron ajustes a productos de la PPASP y se logró la actualización del plan de acción de la PPASP con la Publicación oficial en el sitio web de la Secretaría de Planeación.  Se brindó acompañamiento a la formulación de productos en 14 políticas públicas distritales y se dio respuesta a 21 solicitudes de seguimiento de políticas públicas distritales en las que la entidad tiene responsabilidad</t>
  </si>
  <si>
    <t>De enero a julio de 2022 se realizaron 25 jornadas de socialización la PPMyEG: 2 jornadas con candidatas al proceso eleccionario del Consejo Consultivo de Mujeres, 4 jornadas en el marco de las sesiones de inducción y reinducción de la Secretaría Distrital de Integración Social, 1 con Departamento Administrativo del Servicio Civil, 4 con dependencias internas de la Secretaría Distrital de la Mujer, 5 en COLMYG: Ciudad Bolívar, Usaquén, Chapinero, Barrios Unidos y Engativá; 1 con Sector Desarrollo Económico, 1 con Secretaría Distrital del Hábitat, 1 con Concejo de Bogotá, 1 en COLMYG de Santa fe, 1 con Caja de Vivienda Popular, 1 en COLMYG de Suba, 1 con el Consejo Consultivo de Mujeres, 1 con entidades del COLMYG de Usme y 1 con la Empresa de Renovación Urbana. Se desarrollaron 43 mesas técnicas de implementación de la PPMYEG con los siguientes sectores: 2 con Salud, Desarrollo Económico, 2 con Movilidad, educación, Gestión Pública, Gestión Jurídica, 2 con Gobierno, 2 Hacienda, 2 Planeación, Ambiente, 3 con Hábitat, Seguridad, 2 Integración Social, Cultura, 4 con el sector Mujeres, 1 Alta Consejería para las Víctimas, la Paz y la Reconciliación, 2 Secretaría Distrital de Gobierno, 1 con IDIPRON, 4 con IPES, 2 con Secretaría Distrital de Desarrollo Económico, 2 con el Instituto Distrital de Turismo, 2 con Secretaría Jurídica Distrital, 1 con DASC, 1 con IDRD y 1 con la Orquesta Filarmónica de Bogotá . Se elaboró 1 concepto técnico para incorporación de los enfoques de derechos de las mujeres, de género y diferencial en los productos 5.1.1 y 5.1.2 de la PPMyEG, responsabilidad del Instituto Distrital de Turismo.</t>
  </si>
  <si>
    <t xml:space="preserve">De enero a julio se emitieron 10 conceptos técnicos y/o recomendaciones en el ciclo de formulación de políticas públicas distritales y 2 conceptos de aprobación de políticas públicas por Decreto: Discapacidad, Servicios Públicos ; se realizaron  21 reportes de seguimiento de políticas públicas distritales de: 2 de Adultez, 2 de Familias, 2 Fenómeno de Habitabilidad en Calle, 2 de Transparencia Integridad y no Tolerancia con la Corrupción, 3 de Servicio a la Ciudadanía, 2 de Juventud, 2 Política Pública LGBTI, 2 de Economía Cultural, 1 de Ruralidad 1 Lucha contra la trata de personas, 1 Seguridad Alimentaria; y se elaboraron 4  informes: Informe de Balance Social de la Política Pública de Familias, Informe anual del Sistema de Monitoreo de las Condiciones de Vida de la Infancia y la Adolescencia de Bogotá D.C., Informe de gestión de  Política Pública para las Familias y el Informe Cualitatitvo de la Política Pública de Fenómeno de Habitabilidad en Calle. Se brindó acompañamiento a la formulación de productos para 14 Política Públicas: Acción comunal, Discapacidad, Lectura, escritura y oralidad; Deporte, recreación, actividad física y escenarios, el Programa de Agricultura Urbana y Periurbna, Movilidad motorizada, Niños, Niñas y Adolescentes, Servicios Públicos, Paz, Cambio Climático, Bogotá Territorio TIC Peatón, Gestión Integral del Hábitat, Lucha Contra la Trata de Personas, Producción y consumo sostenible. Se consolidó concepto de inclusión de enfoque de género en 1 activad con mujeres rurales para la Política Pública de Servicios Públicos. Se realizó la solicitud ajustes la Política Pública de Transparencia y no Tolerancia contra la Corrupción; y se diligenció el formato de información para diagnóstico de las Políticas Públicas Étnicas	</t>
  </si>
  <si>
    <r>
      <t>DEE-PRIV</t>
    </r>
    <r>
      <rPr>
        <sz val="11"/>
        <color rgb="FF000000"/>
        <rFont val="Times New Roman"/>
      </rPr>
      <t xml:space="preserve">: Avance 2 estrategias transversalización: universidades y sector privado. </t>
    </r>
    <r>
      <rPr>
        <u/>
        <sz val="11"/>
        <color rgb="FF000000"/>
        <rFont val="Times New Roman"/>
      </rPr>
      <t>Paz:</t>
    </r>
    <r>
      <rPr>
        <sz val="11"/>
        <color rgb="FF000000"/>
        <rFont val="Times New Roman"/>
      </rPr>
      <t xml:space="preserve"> Articulación interna e intersectorial temas paz; finalización 2º curso paz y reconciliación; inicio proceso memorias y trayectorias políticas lideresas; seguimiento Acuerdo Paz; articulación pruebas Saber mujeres reincorporadas. </t>
    </r>
    <r>
      <rPr>
        <u/>
        <sz val="11"/>
        <color rgb="FF000000"/>
        <rFont val="Times New Roman"/>
      </rPr>
      <t>Participación:</t>
    </r>
    <r>
      <rPr>
        <sz val="11"/>
        <color rgb="FF000000"/>
        <rFont val="Times New Roman"/>
      </rPr>
      <t xml:space="preserve"> Apoyo CCM: convocatoria, asambleas eleccionarias 5 derechos, 3 diversidades y 3 localidades; articulación temas participación. </t>
    </r>
    <r>
      <rPr>
        <u/>
        <sz val="11"/>
        <color rgb="FF000000"/>
        <rFont val="Times New Roman"/>
      </rPr>
      <t>Trabajo:</t>
    </r>
    <r>
      <rPr>
        <sz val="11"/>
        <color rgb="FF000000"/>
        <rFont val="Times New Roman"/>
      </rPr>
      <t xml:space="preserve"> Ajustes documentos e instrumentos buenas prácticas sector transporte; articulación temas trabajo y generación ingresos. Documento de sentido 8M y conmemoración 22Julio. </t>
    </r>
    <r>
      <rPr>
        <u/>
        <sz val="11"/>
        <color rgb="FF000000"/>
        <rFont val="Times New Roman"/>
      </rPr>
      <t>Salud:</t>
    </r>
    <r>
      <rPr>
        <sz val="11"/>
        <color rgb="FF000000"/>
        <rFont val="Times New Roman"/>
      </rPr>
      <t xml:space="preserve"> articulación intersectorial: IVE, parto humanizado, prevención maternidades tempranas, lactancia materna, salud mental y DSDR. Conmemoración 28M, avances conmemoración 28S. </t>
    </r>
    <r>
      <rPr>
        <u/>
        <sz val="11"/>
        <color rgb="FF000000"/>
        <rFont val="Times New Roman"/>
      </rPr>
      <t>Educación:</t>
    </r>
    <r>
      <rPr>
        <sz val="11"/>
        <color rgb="FF000000"/>
        <rFont val="Times New Roman"/>
      </rPr>
      <t xml:space="preserve"> Articulación interna e intersectorial estrategia universidades. Conmemoración 21Junio. </t>
    </r>
    <r>
      <rPr>
        <u/>
        <sz val="11"/>
        <color rgb="FF000000"/>
        <rFont val="Times New Roman"/>
      </rPr>
      <t>SP-DEE</t>
    </r>
    <r>
      <rPr>
        <sz val="11"/>
        <color rgb="FF000000"/>
        <rFont val="Times New Roman"/>
      </rPr>
      <t xml:space="preserve">: Articulación universidad JN Corpas y UNAL. </t>
    </r>
    <r>
      <rPr>
        <u/>
        <sz val="11"/>
        <color rgb="FF000000"/>
        <rFont val="Times New Roman"/>
      </rPr>
      <t>Hábitat:</t>
    </r>
    <r>
      <rPr>
        <sz val="11"/>
        <color rgb="FF000000"/>
        <rFont val="Times New Roman"/>
      </rPr>
      <t xml:space="preserve"> Articulación intersectorial: reglamentación POT, SDHáb, S. Plan, UAESP, Empresa Renovación Urbana, Plan movilidad sostenible. </t>
    </r>
    <r>
      <rPr>
        <u/>
        <sz val="11"/>
        <color rgb="FF000000"/>
        <rFont val="Times New Roman"/>
      </rPr>
      <t>Privado:</t>
    </r>
    <r>
      <rPr>
        <sz val="11"/>
        <color rgb="FF000000"/>
        <rFont val="Times New Roman"/>
      </rPr>
      <t xml:space="preserve"> Articulación Alianzas Estratégicas y 22 empresas privadas. Proceso transversalización Alianza Francesa. </t>
    </r>
    <r>
      <rPr>
        <u/>
        <sz val="11"/>
        <color rgb="FF000000"/>
        <rFont val="Times New Roman"/>
      </rPr>
      <t>TID-PRIV-PyR</t>
    </r>
    <r>
      <rPr>
        <sz val="11"/>
        <color rgb="FF000000"/>
        <rFont val="Times New Roman"/>
      </rPr>
      <t xml:space="preserve">: Articulación equipo empleo y sello de género. 8M: bullets, documentos y ponencias eventos conmemoración. </t>
    </r>
    <r>
      <rPr>
        <u/>
        <sz val="11"/>
        <color rgb="FF000000"/>
        <rFont val="Times New Roman"/>
      </rPr>
      <t>DCLS</t>
    </r>
    <r>
      <rPr>
        <sz val="11"/>
        <color rgb="FF000000"/>
        <rFont val="Times New Roman"/>
      </rPr>
      <t xml:space="preserve">: Ajustes manual comunicación empresa privada, articulación cultura ciudadana, SOFA y Smartfilms. </t>
    </r>
    <r>
      <rPr>
        <u/>
        <sz val="11"/>
        <color rgb="FF000000"/>
        <rFont val="Times New Roman"/>
      </rPr>
      <t>7D</t>
    </r>
    <r>
      <rPr>
        <sz val="11"/>
        <color rgb="FF000000"/>
        <rFont val="Times New Roman"/>
      </rPr>
      <t>: Ajustes PIOEG. Avances metodologías sensibilización sectores. Concertación proceso sensibilización CCM con Subsecretaría; propuesta fortalecimiento CCM; ajustes metodologías 7 derechos. Avances sensibilización derechos cultura, salud, trabajo y paz con talento humano SDMujer y ciudadanía.</t>
    </r>
  </si>
  <si>
    <r>
      <t>DEE:</t>
    </r>
    <r>
      <rPr>
        <sz val="11"/>
        <rFont val="Times New Roman"/>
        <family val="1"/>
      </rPr>
      <t xml:space="preserve"> Ajustes documento, portafolio y anexos estrategia universidades. Articulación interna, U.Distrital, S.Educ, Mesa Universidades, Colegio Téc.Intern, FUCS. Documento estrategia colegios. </t>
    </r>
    <r>
      <rPr>
        <u/>
        <sz val="11"/>
        <rFont val="Times New Roman"/>
        <family val="1"/>
      </rPr>
      <t>SP-DEE</t>
    </r>
    <r>
      <rPr>
        <sz val="11"/>
        <rFont val="Times New Roman"/>
        <family val="1"/>
      </rPr>
      <t xml:space="preserve">: Articulación U.Corpas y UNAL </t>
    </r>
    <r>
      <rPr>
        <u/>
        <sz val="11"/>
        <rFont val="Times New Roman"/>
        <family val="1"/>
      </rPr>
      <t>Paz:</t>
    </r>
    <r>
      <rPr>
        <sz val="11"/>
        <rFont val="Times New Roman"/>
        <family val="1"/>
      </rPr>
      <t xml:space="preserve"> Articulación intersectorial: territorios PDET, mesas enfoque diferencial, reincorporación, pueblos indígenas, ruta protección lideresas, Consejo Paz, comité justicia transicional, seguimiento Acuerdo Paz, seguimiento PAD. Articulación pruebas ICFES y Saber reincorporadas. </t>
    </r>
    <r>
      <rPr>
        <u/>
        <sz val="11"/>
        <rFont val="Times New Roman"/>
        <family val="1"/>
      </rPr>
      <t>PyR</t>
    </r>
    <r>
      <rPr>
        <sz val="11"/>
        <rFont val="Times New Roman"/>
        <family val="1"/>
      </rPr>
      <t xml:space="preserve">: Apoyo proceso eleccionario CCM. Articulación normatividad participación y movilización social, estrategia 50/50. </t>
    </r>
    <r>
      <rPr>
        <u/>
        <sz val="11"/>
        <rFont val="Times New Roman"/>
        <family val="1"/>
      </rPr>
      <t>PyR-DEE-DCLS-PC-TID</t>
    </r>
    <r>
      <rPr>
        <sz val="11"/>
        <rFont val="Times New Roman"/>
        <family val="1"/>
      </rPr>
      <t xml:space="preserve">: Convocatoria y apoyo asambleas eleccionarias 5 derechos, 5 diversidades, 3 localidades. </t>
    </r>
    <r>
      <rPr>
        <u/>
        <sz val="11"/>
        <rFont val="Times New Roman"/>
        <family val="1"/>
      </rPr>
      <t>TID:</t>
    </r>
    <r>
      <rPr>
        <sz val="11"/>
        <rFont val="Times New Roman"/>
        <family val="1"/>
      </rPr>
      <t xml:space="preserve"> Manual buenas prácticas sector transporte, orientaciones proyectos empleo y generación ingresos mujeres; articulación S.DesEcon; lineamientos adecuación institucional personas lactantes. </t>
    </r>
    <r>
      <rPr>
        <u/>
        <sz val="11"/>
        <rFont val="Times New Roman"/>
        <family val="1"/>
      </rPr>
      <t>SP</t>
    </r>
    <r>
      <rPr>
        <sz val="11"/>
        <rFont val="Times New Roman"/>
        <family val="1"/>
      </rPr>
      <t xml:space="preserve">: Avances documento barreras acceso salud. Articulación intersectorial: IVE, salud mental, prevención maternidades tempranas, lactancia materna; estrategia aborto. </t>
    </r>
    <r>
      <rPr>
        <u/>
        <sz val="11"/>
        <rFont val="Times New Roman"/>
        <family val="1"/>
      </rPr>
      <t>Hábitat:</t>
    </r>
    <r>
      <rPr>
        <sz val="11"/>
        <rFont val="Times New Roman"/>
        <family val="1"/>
      </rPr>
      <t xml:space="preserve"> Articulación intersectorial: SDHáb, UAESP, asentamientos humanos, Empresa Renovación Urbana, planes maestros e instrumentos reglamentarios POT, SDPlan, Sistema Cuidado, plan Bosque Bavaria. </t>
    </r>
    <r>
      <rPr>
        <u/>
        <sz val="11"/>
        <rFont val="Times New Roman"/>
        <family val="1"/>
      </rPr>
      <t>PRIV:</t>
    </r>
    <r>
      <rPr>
        <sz val="11"/>
        <rFont val="Times New Roman"/>
        <family val="1"/>
      </rPr>
      <t xml:space="preserve"> Ajustes documento, autodiagnóstico, portafolio y anexos privados. Articulación empresas: Google, Sodexo, Adidas, DIDI Foods, agencia empleo Colsubsidio, Camacol, GOYn-Corona, CEMEX, Xuus, Tigo, Consorcio AK 68, Wom, TGI, Emtelco, Terpel, Alianza Francesa, Wok, Popsy, Metro L1, Supernotariado, Alkosto, Asofiduciaria, Securitas. Articulación grupo Género, Empresa y DDHH. </t>
    </r>
    <r>
      <rPr>
        <u/>
        <sz val="11"/>
        <rFont val="Times New Roman"/>
        <family val="1"/>
      </rPr>
      <t>DCLS:</t>
    </r>
    <r>
      <rPr>
        <sz val="11"/>
        <rFont val="Times New Roman"/>
        <family val="1"/>
      </rPr>
      <t xml:space="preserve"> Ajustes manual comunicación privados. Participación estrategia contra discriminación laboral. Articulación intersectorial: SOFA, Smartfilms, mesa cultura ciudadana. </t>
    </r>
    <r>
      <rPr>
        <u/>
        <sz val="11"/>
        <rFont val="Times New Roman"/>
        <family val="1"/>
      </rPr>
      <t>TID-PRIV</t>
    </r>
    <r>
      <rPr>
        <sz val="11"/>
        <rFont val="Times New Roman"/>
        <family val="1"/>
      </rPr>
      <t xml:space="preserve">: Articulación equipo empleo y sello de género.  </t>
    </r>
    <r>
      <rPr>
        <u/>
        <sz val="11"/>
        <rFont val="Times New Roman"/>
        <family val="1"/>
      </rPr>
      <t>7D</t>
    </r>
    <r>
      <rPr>
        <sz val="11"/>
        <rFont val="Times New Roman"/>
        <family val="1"/>
      </rPr>
      <t>: Ajustes PIOEG. Avances caja de herramientas estrategia Universidades.</t>
    </r>
  </si>
  <si>
    <r>
      <t>7D:</t>
    </r>
    <r>
      <rPr>
        <sz val="11"/>
        <color rgb="FF000000"/>
        <rFont val="Times New Roman"/>
      </rPr>
      <t xml:space="preserve"> Propuesta estructura metodologías y temas clave. Diseño formulario identificación temas clave por sector para diligenciamiento equipo transversalización DDDP. 15 reuniones concertación temas por sector con equipo transversalización DDDP. Concertación propuesta definitiva temas estratégicos sensibilización sectores con DDDP. Avance diseño 5 metodologías sectoriales, ABC género y ABC derechos. </t>
    </r>
    <r>
      <rPr>
        <u/>
        <sz val="11"/>
        <color rgb="FF000000"/>
        <rFont val="Times New Roman"/>
      </rPr>
      <t>Cultura:</t>
    </r>
    <r>
      <rPr>
        <sz val="11"/>
        <color rgb="FF000000"/>
        <rFont val="Times New Roman"/>
      </rPr>
      <t xml:space="preserve"> Sensibilizaciones: Masculinidades a S.Gob, IDIGER, Goles en paz; Comunicación no sexista a S.Cult, IDRD, IDPC, IDARTES, FUGA, OFB, DASCD, Alcaldía Tunjuelito; socialización manual comunicación en UTA y Oficinas Asesoras Comunicación entidades distritales. Ajustes material masculinidades sector privado y universidades. </t>
    </r>
    <r>
      <rPr>
        <u/>
        <sz val="11"/>
        <color rgb="FF000000"/>
        <rFont val="Times New Roman"/>
      </rPr>
      <t>Hábitat:</t>
    </r>
    <r>
      <rPr>
        <sz val="11"/>
        <color rgb="FF000000"/>
        <rFont val="Times New Roman"/>
      </rPr>
      <t xml:space="preserve"> Sensibilización funcionariado Empresa Renovación Urbana sobre derecho de las mujeres y diversidades a la ciudad. Bullets evento PP cambio climático. </t>
    </r>
    <r>
      <rPr>
        <u/>
        <sz val="11"/>
        <color rgb="FF000000"/>
        <rFont val="Times New Roman"/>
      </rPr>
      <t>PyR-DHVD:</t>
    </r>
    <r>
      <rPr>
        <sz val="11"/>
        <color rgb="FF000000"/>
        <rFont val="Times New Roman"/>
      </rPr>
      <t xml:space="preserve"> Sensibilización enfoque género a S.Plan. </t>
    </r>
    <r>
      <rPr>
        <u/>
        <sz val="11"/>
        <color rgb="FF000000"/>
        <rFont val="Times New Roman"/>
      </rPr>
      <t>PRIV:</t>
    </r>
    <r>
      <rPr>
        <sz val="11"/>
        <color rgb="FF000000"/>
        <rFont val="Times New Roman"/>
      </rPr>
      <t xml:space="preserve"> Ajustes metodologías enfoque género, discriminación laboral, masculinidades, trabajo de cuidar, talento humano y cultura libre de sexismo para sector privado. </t>
    </r>
    <r>
      <rPr>
        <u/>
        <sz val="11"/>
        <color rgb="FF000000"/>
        <rFont val="Times New Roman"/>
      </rPr>
      <t>Educación:</t>
    </r>
    <r>
      <rPr>
        <sz val="11"/>
        <color rgb="FF000000"/>
        <rFont val="Times New Roman"/>
      </rPr>
      <t xml:space="preserve"> Sensibilización incorporación enfoque género en procesos educativos a S.Amb. Bullets educación y género para eventos U.Distrital e IDEP. </t>
    </r>
    <r>
      <rPr>
        <u/>
        <sz val="11"/>
        <color rgb="FF000000"/>
        <rFont val="Times New Roman"/>
      </rPr>
      <t>Trabajo:</t>
    </r>
    <r>
      <rPr>
        <sz val="11"/>
        <color rgb="FF000000"/>
        <rFont val="Times New Roman"/>
      </rPr>
      <t xml:space="preserve"> Metodología enfoque género e intermediación laboral. </t>
    </r>
  </si>
  <si>
    <t xml:space="preserve">Elaboración y envío de la propuesta de Logros de Transversalización 2022 a los 15 sectores de la Administración Distrital. Reuniones semanales y espacios de fortalecimiento de capacidades al equipo de asistencia técnica para la transversalización del enfoque de género. Se finalizó de la propuesta de adecuación de ETG y PIOEG 2022.Se envió la propuesta de adecuación de ETG y PIOEG 2022 a los 15 sectores. Se aprueba la matriz de concertación vigencia 2022, de los sectores de GOB, GEP,CUL, MOV y SAL. Se acompaña el proceso de concertación acciones PIOEG y ETG 2022 de los 15 sectores. MOV: ficha Sensib. Metro Línea, IDU y UMV. Sensib, estereotipos, derecho a una cultura libre de sexismo y lenguaje incluyente en el marco de los semilleros de la Gerencia de Taxis. Concepto Técnico sobre la modificación del decreto 495 Consejos de la Bicicleta. HAB: Ficha sensib. Comunicación no sexista y libre de discriminación. SEG: Doc. Téc. Encuesta UAECOB Bomberos. AMB: Ficha sens. GUIPA SDA. IDIGER masculinidades. SAL: Proyecto de acuerdo “Lineamiento para la creación del programa –manillas salvavidas. Sensib. derecho a la salud plena en el marco de feria de servicios de la Subred Sur. Sensib, maternidad libre en el marco de caminata de La SubRed Sur. Derecho a la Salud Plena a las referentas de género de las 4 Subredes. Concepto técnico a Proyecto de Ley 229 de 2021 EDU:  Mesa Téc. de Entornos Educativos. Mesa Téc. de Protocolos de atención integral: ajuste actualización y aprobación - CDCE 2022. Conc. Téc. “Protocolo de atención presunto racismo y discriminación étnico – racial” y protocolo de atención para situaciones de trabajo infantil o en riesgo de estarlo”. Reactivación Mesa Prevención de Violencias Instituciones de Edu Superior. CUL: Sensibi. del derecho a una cultura libre de sexismo, dirigida a la Dirección de Lectura y Biblioteca de la SCRD. Sensibi. en el marco de la resolución 2210 de 2021, de la Planeación dirigida a la subdirección de parques y recreación del IDRD. DEE: Sensib. lenguaje incluyente "Mujer Emprendedora y Productiva". Sensibi. equidad de género dirigido al IPES. GOB: Reunión con Secretaría Distrital de Gobierno articulación sobre participación en módulo 3 del curso "Primer Respondiente para la Seguridad y la Convivencia" del programa Goles en Paz 2.0 relacionado con las violencias basadas en género. GEP:  Sensibilización a las entidades del Distrito en Enfoque de género y violencias basadas en género en el marco del programa Ambientes Laborales, Amorosos, Diversos y Seguros liderado por el DASCD. INT SOC: Sub mesa técnica presencial de comunicaciones del comité operativo para las familias. TPIEG: Talleres de sensibilización uno a uno sobre el TPIEG, para socializar la propuesta de marcación en las 54 entidades de la Administración Distrital.
Elaboración doc. Téc. y matriz de propuesta de marcación de las metas-proyecto del TPIEG para 2022, para las 54 entidades de la Administración Distrital. MOV: ficha de Sens IDU estereotipos. segunda Fase del Proyecto Ecoconducción "cualificación y vinculación de mujeres en oficios". Sensib sobre género en el marco del programa de capacitación del IDU. Bullet sobre el Sistema de Bicicletas Compartidas. GOB: ficha de sens. Masculinidades en el marco del programa goles en paz 2.0. EDU: Reunión Comité Técnico SED - SDMujer Convenio 914 Estrategia de Educación Flexible. Bullet Comité Distrital de Convivencia Escolar. Mesa Interinstitucional Colegio Técnico Menorah situaciones de discriminación por causa de su identidad de género y orientación sexual. Mesa de trabajo Dirección de Inclusión de la (SED), IED Instituto Técnico Internacional, fortalecimiento manual de convivencia y Plan Educativo Institucional.  DEE: Con. Téc. incorporación del enfoque de género en las publicaciones del IDT participación de la mujer en el sector del turismo. AMB: módulo virtual de mujeres y ambiente, en el marco de la acción pedagógica "mujeres cuidadoras de humedales" MUJ: socialización de la ETG al DNP. GEP: sensibilización Sec. General en lenguaje incluyente y no sexista. Presentación ruta en acoso sexual y acoso laboral al DNP y presentación de la ETG y el MIPG. HAB: Construcción del formulario para matriculatón de inscripciones - Ruta de Formación y Empleabilidad. Bullet Mujeres Recicladoras, liderado por la UAESP, DED y con el SIDICU. Taller de Transversalización de Género PREVEC – UAESP. Socialización de Lenguaje incluyente y Comunicación no Sexita. PLA: taller incorporación del enfoque de género en el marco de la resolución 2210 de 2021 para el IDRD. Se realizaron ajustes y adecuaciones a la Guía metodológica del TPIEG. Se realizó la quinta sesión del Comité Tripartito del TPIEG para revisar avances en los documentos finales y definir los talleres magistrales del TPIEG. Se realizó el taller magistral del TPIEG, asistieron 358 personas de las Alcaldías locales, sectores y empresas del Distrito.CUL: Doc Tec Protocolo VBG. con téc Declaratoria Uso de la Bici enfoque de género. Sen OFB, IDARTES, IDPC, FUGA, SCRD MUJ: sens lineamiento ETG y Sello de Igualdad. JUR: Sens derecho al Hábitat y Vivienda Digna. GOB: sens Enfoque de género Lenguaje Incluyente, comunicación libre de sexismo. SAL: sens TPIEG.AMB: Sen. Mujeres y ambiente. EDU: Sens educación no sexista IED Inst Téc Internacional. HAC: Doc téc capacitación fiscal. SEG: Encuesta Casa Libertad. Con téc Protocolo Comisión Dtal de futbol.MOV: DT sensib gerencia Bici. C.T. Plan movilidad sostenible y segura. Bullet lanzamiento AVANTIA. Declaratorio uso de la Bici. Ficha sens. Metro Línea 2. Movilidad y género AVANTIA GEP: Reglamento operativo DASCD. CUL: Ficha sens comuni libre de sexismo SCRD, IDARTES. EDU: CT Protocolo atención SRPA. Bullet conversación inspiradora -Género y Diversidad Sexual". AMB: Bullet acción climática. DEE: Metodología Escuelas de campo. CUL: bullet declaratoria uso de la bicicleta con enfoque de género. CT indicadores IDPC. GEP: DT. Categoría orientación sexual registros de info y asistencia. INT: D.T. PP primera infancia y adolescencia. SAL: Bullet piezas lactancia materna. Ficha sens. Sororidad veedora en salud. Comunicación no sexista. 
</t>
  </si>
  <si>
    <t xml:space="preserve">Para el mes de agosto se espera tener la segunda propuesta de ficha, teniendo en cuenta el envío de información por parte de los sectores. </t>
  </si>
  <si>
    <t xml:space="preserve">Se trabajó el primer aparte del informe de asistencia técnica que hace referencia a la caracterización de los 15 sectores de la Administración Distrital.  Se adelantó el primer capítulo del informe de Asistencia Técnica correspondiente a los meses de febrero y marzo 2022.Se reportó el avance del inf. de Asistencia técnica de los meses de abril y mayo de los 15 sectores de la administración Distrital.Se reportó el avance del inf. de Asistencia técnica del mes de junio de los 15 sectores de la administración Distrital y la Caracterización de los 15 sectores en el nuevo formato. Se reportó el avance del inf. de Asistencia técnica del mes de julio de los 15 sectores.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</si>
</sst>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_-* #,##0.00_-;\-* #,##0.00_-;_-* &quot;-&quot;_-;_-@_-"/>
  </numFmts>
  <fonts count="4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11"/>
      <color indexed="10"/>
      <name val="Times New Roman"/>
      <family val="1"/>
    </font>
    <font>
      <b/>
      <sz val="9"/>
      <color indexed="8"/>
      <name val="Tahoma"/>
      <family val="2"/>
    </font>
    <font>
      <sz val="9"/>
      <color indexed="8"/>
      <name val="Tahoma"/>
      <family val="2"/>
    </font>
    <font>
      <b/>
      <sz val="10"/>
      <color indexed="8"/>
      <name val="Tahoma"/>
      <family val="2"/>
    </font>
    <font>
      <sz val="10"/>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rgb="FF000000"/>
      <name val="Times New Roman"/>
      <family val="1"/>
    </font>
    <font>
      <b/>
      <sz val="18"/>
      <color theme="0" tint="-0.34998626667073579"/>
      <name val="Calibri"/>
      <family val="2"/>
      <scheme val="minor"/>
    </font>
    <font>
      <b/>
      <sz val="11"/>
      <color theme="0" tint="-0.34998626667073579"/>
      <name val="Times New Roman"/>
      <family val="1"/>
    </font>
    <font>
      <u/>
      <sz val="11"/>
      <name val="Times New Roman"/>
      <family val="1"/>
    </font>
    <font>
      <u/>
      <sz val="11"/>
      <color rgb="FF000000"/>
      <name val="Times New Roman"/>
    </font>
    <font>
      <sz val="11"/>
      <color rgb="FF000000"/>
      <name val="Times New Roman"/>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7030A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indexed="64"/>
      </top>
      <bottom/>
      <diagonal/>
    </border>
    <border>
      <left/>
      <right style="medium">
        <color rgb="FF000000"/>
      </right>
      <top/>
      <bottom/>
      <diagonal/>
    </border>
    <border>
      <left/>
      <right style="medium">
        <color rgb="FF000000"/>
      </right>
      <top/>
      <bottom style="medium">
        <color rgb="FF000000"/>
      </bottom>
      <diagonal/>
    </border>
  </borders>
  <cellStyleXfs count="34">
    <xf numFmtId="0" fontId="0" fillId="0" borderId="0"/>
    <xf numFmtId="0" fontId="20" fillId="3" borderId="67" applyNumberFormat="0" applyAlignment="0" applyProtection="0"/>
    <xf numFmtId="49" fontId="22" fillId="0" borderId="0" applyFill="0" applyBorder="0" applyProtection="0">
      <alignment horizontal="left" vertical="center"/>
    </xf>
    <xf numFmtId="0" fontId="23" fillId="4" borderId="68" applyNumberFormat="0" applyFont="0" applyFill="0" applyAlignment="0"/>
    <xf numFmtId="0" fontId="23" fillId="4" borderId="69"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cellStyleXfs>
  <cellXfs count="659">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72"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6"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6" fontId="8" fillId="0" borderId="10" xfId="11" applyFont="1" applyFill="1" applyBorder="1" applyAlignment="1" applyProtection="1">
      <alignment horizontal="center" vertical="center" wrapText="1"/>
    </xf>
    <xf numFmtId="165" fontId="20"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5" fontId="31"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31"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32" fillId="0" borderId="0" xfId="0" applyFont="1" applyAlignment="1">
      <alignment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8" fillId="9" borderId="10" xfId="0" applyFont="1" applyFill="1" applyBorder="1" applyAlignment="1">
      <alignment horizontal="center" vertical="center" wrapText="1"/>
    </xf>
    <xf numFmtId="0" fontId="34" fillId="9" borderId="1" xfId="0" applyFont="1" applyFill="1" applyBorder="1" applyAlignment="1">
      <alignment horizontal="center" vertical="center"/>
    </xf>
    <xf numFmtId="0" fontId="32" fillId="0" borderId="0" xfId="0" applyFont="1" applyAlignment="1">
      <alignment horizontal="center" vertical="center"/>
    </xf>
    <xf numFmtId="0" fontId="35" fillId="0" borderId="1" xfId="0" applyFont="1" applyBorder="1" applyAlignment="1">
      <alignment vertical="center"/>
    </xf>
    <xf numFmtId="0" fontId="34"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5" fillId="0" borderId="0" xfId="0" applyFont="1" applyAlignment="1">
      <alignment vertical="center"/>
    </xf>
    <xf numFmtId="0" fontId="36" fillId="0" borderId="0" xfId="0" applyFont="1" applyAlignment="1">
      <alignment horizontal="left" vertical="center"/>
    </xf>
    <xf numFmtId="0" fontId="36"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6" fillId="21" borderId="1" xfId="0" applyFont="1" applyFill="1" applyBorder="1" applyAlignment="1">
      <alignment horizontal="center" vertical="center"/>
    </xf>
    <xf numFmtId="0" fontId="36"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6" fillId="0" borderId="1" xfId="0" applyFont="1" applyBorder="1" applyAlignment="1">
      <alignment horizontal="center" vertical="center" wrapText="1"/>
    </xf>
    <xf numFmtId="0" fontId="32" fillId="0" borderId="1" xfId="0" applyFont="1" applyBorder="1" applyAlignment="1">
      <alignment vertical="center" wrapText="1"/>
    </xf>
    <xf numFmtId="0" fontId="36" fillId="0" borderId="1" xfId="0" applyFont="1" applyBorder="1" applyAlignment="1">
      <alignment vertical="center" wrapText="1"/>
    </xf>
    <xf numFmtId="0" fontId="7" fillId="19" borderId="1" xfId="0" applyFont="1" applyFill="1" applyBorder="1" applyAlignment="1">
      <alignment horizontal="left" vertical="center" wrapText="1"/>
    </xf>
    <xf numFmtId="0" fontId="36" fillId="0" borderId="10" xfId="0" applyFont="1" applyBorder="1" applyAlignment="1">
      <alignment horizontal="left" vertical="center" wrapText="1"/>
    </xf>
    <xf numFmtId="0" fontId="32"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26" xfId="22" applyFont="1" applyFill="1" applyBorder="1" applyAlignment="1">
      <alignment horizontal="center" vertical="center" wrapText="1"/>
    </xf>
    <xf numFmtId="0" fontId="8" fillId="19" borderId="27" xfId="22" applyFont="1" applyFill="1" applyBorder="1" applyAlignment="1">
      <alignment horizontal="center" vertical="center" wrapText="1"/>
    </xf>
    <xf numFmtId="0" fontId="8" fillId="19" borderId="28"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29"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0"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1" xfId="28" applyFont="1" applyBorder="1" applyAlignment="1">
      <alignment vertical="center"/>
    </xf>
    <xf numFmtId="9" fontId="20"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9" fontId="20" fillId="0" borderId="2" xfId="28" applyFont="1" applyBorder="1" applyAlignment="1">
      <alignment vertical="center"/>
    </xf>
    <xf numFmtId="168" fontId="8" fillId="0" borderId="10" xfId="10" applyFont="1" applyFill="1" applyBorder="1" applyAlignment="1" applyProtection="1">
      <alignment horizontal="center" vertical="center" wrapText="1"/>
    </xf>
    <xf numFmtId="0" fontId="7" fillId="0" borderId="18" xfId="22" applyFont="1" applyBorder="1" applyAlignment="1">
      <alignment horizontal="center" vertical="center" wrapText="1"/>
    </xf>
    <xf numFmtId="0" fontId="8" fillId="19" borderId="1" xfId="22" applyFont="1" applyFill="1" applyBorder="1" applyAlignment="1">
      <alignment horizontal="left" vertical="center" wrapText="1"/>
    </xf>
    <xf numFmtId="9" fontId="7" fillId="19" borderId="1" xfId="28" applyFont="1" applyFill="1" applyBorder="1" applyAlignment="1" applyProtection="1">
      <alignment horizontal="center" vertical="center" wrapText="1"/>
      <protection locked="0"/>
    </xf>
    <xf numFmtId="0" fontId="8" fillId="19" borderId="4" xfId="22" applyFont="1" applyFill="1" applyBorder="1" applyAlignment="1">
      <alignment horizontal="left" vertical="center" wrapText="1"/>
    </xf>
    <xf numFmtId="9" fontId="7" fillId="19" borderId="4" xfId="29" applyFont="1" applyFill="1" applyBorder="1" applyAlignment="1" applyProtection="1">
      <alignment horizontal="center" vertical="center" wrapText="1"/>
      <protection locked="0"/>
    </xf>
    <xf numFmtId="9" fontId="38" fillId="0" borderId="77" xfId="29" applyFont="1" applyFill="1" applyBorder="1" applyAlignment="1" applyProtection="1">
      <alignment horizontal="center" vertical="center" wrapText="1"/>
      <protection locked="0"/>
    </xf>
    <xf numFmtId="178" fontId="20" fillId="0" borderId="18" xfId="12" applyNumberFormat="1" applyFont="1" applyBorder="1" applyAlignment="1">
      <alignment horizontal="center" vertical="center"/>
    </xf>
    <xf numFmtId="0" fontId="32" fillId="0" borderId="1" xfId="0" applyFont="1" applyBorder="1" applyAlignment="1">
      <alignment horizontal="center" vertical="center"/>
    </xf>
    <xf numFmtId="0" fontId="36" fillId="9" borderId="27" xfId="0" applyFont="1" applyFill="1" applyBorder="1" applyAlignment="1">
      <alignment vertical="center"/>
    </xf>
    <xf numFmtId="0" fontId="36" fillId="9" borderId="28" xfId="0" applyFont="1" applyFill="1" applyBorder="1" applyAlignment="1">
      <alignment vertical="center"/>
    </xf>
    <xf numFmtId="0" fontId="36" fillId="9" borderId="0" xfId="0" applyFont="1" applyFill="1" applyAlignment="1">
      <alignment vertical="center"/>
    </xf>
    <xf numFmtId="0" fontId="36" fillId="9" borderId="35" xfId="0" applyFont="1" applyFill="1" applyBorder="1" applyAlignment="1">
      <alignment vertical="center"/>
    </xf>
    <xf numFmtId="0" fontId="36" fillId="9" borderId="3" xfId="0" applyFont="1" applyFill="1" applyBorder="1" applyAlignment="1">
      <alignment vertical="center"/>
    </xf>
    <xf numFmtId="0" fontId="36" fillId="9" borderId="36" xfId="0" applyFont="1" applyFill="1" applyBorder="1" applyAlignment="1">
      <alignment vertical="center"/>
    </xf>
    <xf numFmtId="0" fontId="36" fillId="9" borderId="1" xfId="0" applyFont="1" applyFill="1" applyBorder="1" applyAlignment="1">
      <alignment horizontal="center" vertical="center" wrapText="1"/>
    </xf>
    <xf numFmtId="166" fontId="32" fillId="0" borderId="1" xfId="11" applyFont="1" applyFill="1" applyBorder="1" applyAlignment="1">
      <alignment horizontal="center" vertical="center" wrapText="1"/>
    </xf>
    <xf numFmtId="9" fontId="32" fillId="0" borderId="1" xfId="28" applyFont="1" applyBorder="1" applyAlignment="1">
      <alignment horizontal="center" vertical="center" wrapText="1"/>
    </xf>
    <xf numFmtId="0" fontId="32" fillId="0" borderId="1" xfId="28" applyNumberFormat="1" applyFont="1" applyBorder="1" applyAlignment="1">
      <alignment vertical="center" wrapText="1"/>
    </xf>
    <xf numFmtId="0" fontId="32" fillId="0" borderId="0" xfId="0" applyFont="1" applyAlignment="1">
      <alignment vertical="center" wrapText="1"/>
    </xf>
    <xf numFmtId="9" fontId="32" fillId="0" borderId="1" xfId="28"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0" xfId="0" applyFont="1" applyAlignment="1">
      <alignment vertical="center"/>
    </xf>
    <xf numFmtId="9" fontId="32" fillId="0" borderId="1" xfId="28" applyFont="1" applyBorder="1" applyAlignment="1">
      <alignment vertical="center"/>
    </xf>
    <xf numFmtId="173" fontId="20" fillId="0" borderId="18" xfId="10" applyNumberFormat="1" applyFont="1" applyBorder="1" applyAlignment="1">
      <alignment vertical="center"/>
    </xf>
    <xf numFmtId="173" fontId="20" fillId="0" borderId="10" xfId="10" applyNumberFormat="1" applyFont="1" applyBorder="1" applyAlignment="1">
      <alignment vertical="center"/>
    </xf>
    <xf numFmtId="0" fontId="0" fillId="0" borderId="1" xfId="0" applyBorder="1" applyAlignment="1">
      <alignment vertical="center"/>
    </xf>
    <xf numFmtId="9" fontId="7" fillId="0" borderId="1" xfId="28" applyFont="1" applyBorder="1" applyAlignment="1">
      <alignment vertical="center" wrapText="1"/>
    </xf>
    <xf numFmtId="0" fontId="13" fillId="0" borderId="1" xfId="0" applyFont="1" applyBorder="1" applyAlignment="1">
      <alignment vertical="center" wrapText="1"/>
    </xf>
    <xf numFmtId="173" fontId="20" fillId="0" borderId="5" xfId="10" applyNumberFormat="1" applyFont="1" applyBorder="1" applyAlignment="1">
      <alignment vertical="center"/>
    </xf>
    <xf numFmtId="9" fontId="7" fillId="0" borderId="1" xfId="28" applyFont="1" applyFill="1" applyBorder="1" applyAlignment="1">
      <alignment vertical="center" wrapText="1"/>
    </xf>
    <xf numFmtId="0" fontId="32" fillId="0" borderId="1" xfId="11" applyNumberFormat="1" applyFont="1" applyFill="1" applyBorder="1" applyAlignment="1">
      <alignment horizontal="center" vertical="center" wrapText="1"/>
    </xf>
    <xf numFmtId="9" fontId="8" fillId="0" borderId="0" xfId="22" applyNumberFormat="1" applyFont="1" applyAlignment="1">
      <alignment horizontal="center" vertical="center" wrapText="1"/>
    </xf>
    <xf numFmtId="9" fontId="8" fillId="0" borderId="1" xfId="22" applyNumberFormat="1" applyFont="1" applyBorder="1" applyAlignment="1">
      <alignment horizontal="center" vertical="center" wrapText="1"/>
    </xf>
    <xf numFmtId="173" fontId="20" fillId="0" borderId="37" xfId="10" applyNumberFormat="1" applyFont="1" applyBorder="1" applyAlignment="1">
      <alignment vertical="center"/>
    </xf>
    <xf numFmtId="0" fontId="33" fillId="0" borderId="0" xfId="0" applyFont="1" applyAlignment="1">
      <alignment vertical="center"/>
    </xf>
    <xf numFmtId="9" fontId="32" fillId="0" borderId="1" xfId="28" applyFont="1" applyFill="1" applyBorder="1" applyAlignment="1">
      <alignment vertical="center"/>
    </xf>
    <xf numFmtId="9" fontId="7" fillId="0" borderId="1" xfId="28" applyFont="1" applyBorder="1" applyAlignment="1">
      <alignment horizontal="center" vertical="center" wrapText="1"/>
    </xf>
    <xf numFmtId="9" fontId="32" fillId="0" borderId="1" xfId="28" applyFont="1" applyFill="1" applyBorder="1" applyAlignment="1">
      <alignment horizontal="center" vertical="center"/>
    </xf>
    <xf numFmtId="0" fontId="13" fillId="0" borderId="1" xfId="0" applyFont="1" applyBorder="1" applyAlignment="1">
      <alignment horizontal="center" vertical="center" wrapText="1"/>
    </xf>
    <xf numFmtId="9" fontId="7" fillId="9" borderId="19" xfId="30" applyFont="1" applyFill="1" applyBorder="1" applyAlignment="1" applyProtection="1">
      <alignment horizontal="center" vertical="center" wrapText="1"/>
    </xf>
    <xf numFmtId="0" fontId="32" fillId="25" borderId="1" xfId="0" applyFont="1" applyFill="1" applyBorder="1" applyAlignment="1">
      <alignment horizontal="center" vertical="center" wrapText="1"/>
    </xf>
    <xf numFmtId="0" fontId="7" fillId="25" borderId="1" xfId="0" applyFont="1" applyFill="1" applyBorder="1" applyAlignment="1">
      <alignment horizontal="center" vertical="center"/>
    </xf>
    <xf numFmtId="0" fontId="32" fillId="25" borderId="1" xfId="0" applyFont="1" applyFill="1" applyBorder="1" applyAlignment="1">
      <alignment horizontal="center" vertical="center"/>
    </xf>
    <xf numFmtId="0" fontId="8" fillId="9" borderId="19" xfId="28" applyNumberFormat="1" applyFont="1" applyFill="1" applyBorder="1" applyAlignment="1" applyProtection="1">
      <alignment vertical="center" wrapText="1"/>
    </xf>
    <xf numFmtId="0" fontId="8" fillId="9" borderId="19" xfId="28" applyNumberFormat="1" applyFont="1" applyFill="1" applyBorder="1" applyAlignment="1" applyProtection="1">
      <alignment horizontal="center" vertical="center" wrapText="1"/>
    </xf>
    <xf numFmtId="0" fontId="35" fillId="9" borderId="19" xfId="30" applyNumberFormat="1" applyFont="1" applyFill="1" applyBorder="1" applyAlignment="1">
      <alignment horizontal="center" vertical="center" wrapText="1"/>
    </xf>
    <xf numFmtId="9" fontId="35" fillId="9" borderId="19" xfId="30" applyFont="1" applyFill="1" applyBorder="1" applyAlignment="1" applyProtection="1">
      <alignment horizontal="center" vertical="center" wrapText="1"/>
    </xf>
    <xf numFmtId="0" fontId="35" fillId="0" borderId="1" xfId="0" applyFont="1" applyBorder="1" applyAlignment="1">
      <alignment vertical="center" wrapText="1"/>
    </xf>
    <xf numFmtId="0" fontId="35" fillId="9" borderId="19" xfId="30" applyNumberFormat="1" applyFont="1" applyFill="1" applyBorder="1" applyAlignment="1" applyProtection="1">
      <alignment horizontal="center" vertical="center" wrapText="1"/>
    </xf>
    <xf numFmtId="9" fontId="7" fillId="0" borderId="1" xfId="0" applyNumberFormat="1" applyFont="1" applyBorder="1" applyAlignment="1">
      <alignment vertical="center" wrapText="1"/>
    </xf>
    <xf numFmtId="9" fontId="7" fillId="0" borderId="1" xfId="0" applyNumberFormat="1" applyFont="1" applyBorder="1" applyAlignment="1">
      <alignment horizontal="center" vertical="center" wrapText="1"/>
    </xf>
    <xf numFmtId="9" fontId="32" fillId="0" borderId="1" xfId="0" applyNumberFormat="1" applyFont="1" applyBorder="1" applyAlignment="1">
      <alignment vertical="center"/>
    </xf>
    <xf numFmtId="9" fontId="32" fillId="0" borderId="1" xfId="28" applyFont="1" applyBorder="1" applyAlignment="1">
      <alignment horizontal="left" vertical="top" wrapText="1"/>
    </xf>
    <xf numFmtId="0" fontId="7" fillId="9" borderId="19" xfId="28" applyNumberFormat="1" applyFont="1" applyFill="1" applyBorder="1" applyAlignment="1" applyProtection="1">
      <alignment horizontal="center" vertical="center" wrapText="1"/>
    </xf>
    <xf numFmtId="173" fontId="0" fillId="0" borderId="1" xfId="0" applyNumberFormat="1" applyBorder="1" applyAlignment="1">
      <alignment vertical="center"/>
    </xf>
    <xf numFmtId="0" fontId="7" fillId="0" borderId="5" xfId="0" applyFont="1" applyBorder="1" applyAlignment="1">
      <alignment vertical="center" wrapText="1"/>
    </xf>
    <xf numFmtId="0" fontId="38" fillId="0" borderId="5" xfId="0" applyFont="1" applyBorder="1" applyAlignment="1">
      <alignment vertical="center"/>
    </xf>
    <xf numFmtId="0" fontId="35" fillId="0" borderId="5" xfId="0" applyFont="1" applyBorder="1" applyAlignment="1">
      <alignment vertical="center" wrapText="1"/>
    </xf>
    <xf numFmtId="9" fontId="35" fillId="0" borderId="5" xfId="0" applyNumberFormat="1" applyFont="1" applyBorder="1" applyAlignment="1">
      <alignment vertical="center" wrapText="1"/>
    </xf>
    <xf numFmtId="9" fontId="35" fillId="9" borderId="19" xfId="30" applyFont="1" applyFill="1" applyBorder="1" applyAlignment="1">
      <alignment horizontal="center" vertical="center" wrapText="1"/>
    </xf>
    <xf numFmtId="9" fontId="7" fillId="0" borderId="56" xfId="22" applyNumberFormat="1" applyFont="1" applyBorder="1" applyAlignment="1">
      <alignment horizontal="left" vertical="top" wrapText="1"/>
    </xf>
    <xf numFmtId="9" fontId="33" fillId="0" borderId="27" xfId="22" applyNumberFormat="1" applyFont="1" applyBorder="1" applyAlignment="1">
      <alignment horizontal="left" vertical="top" wrapText="1"/>
    </xf>
    <xf numFmtId="9" fontId="33" fillId="0" borderId="62" xfId="22" applyNumberFormat="1" applyFont="1" applyBorder="1" applyAlignment="1">
      <alignment horizontal="left" vertical="top" wrapText="1"/>
    </xf>
    <xf numFmtId="9" fontId="33" fillId="0" borderId="20" xfId="22" applyNumberFormat="1" applyFont="1" applyBorder="1" applyAlignment="1">
      <alignment horizontal="left" vertical="top" wrapText="1"/>
    </xf>
    <xf numFmtId="9" fontId="33" fillId="0" borderId="3" xfId="22" applyNumberFormat="1" applyFont="1" applyBorder="1" applyAlignment="1">
      <alignment horizontal="left" vertical="top" wrapText="1"/>
    </xf>
    <xf numFmtId="9" fontId="33" fillId="0" borderId="7" xfId="22" applyNumberFormat="1" applyFont="1" applyBorder="1" applyAlignment="1">
      <alignment horizontal="left" vertical="top" wrapText="1"/>
    </xf>
    <xf numFmtId="9" fontId="8" fillId="0" borderId="38" xfId="22" applyNumberFormat="1" applyFont="1" applyBorder="1" applyAlignment="1">
      <alignment horizontal="center" vertical="center" wrapText="1"/>
    </xf>
    <xf numFmtId="9" fontId="8" fillId="0" borderId="40" xfId="22" applyNumberFormat="1" applyFont="1" applyBorder="1" applyAlignment="1">
      <alignment horizontal="center" vertical="center" wrapText="1"/>
    </xf>
    <xf numFmtId="0" fontId="8" fillId="19" borderId="42"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19" borderId="49" xfId="22" applyFont="1" applyFill="1" applyBorder="1" applyAlignment="1">
      <alignment horizontal="center" vertical="center" wrapText="1"/>
    </xf>
    <xf numFmtId="0" fontId="8" fillId="19" borderId="50"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29" xfId="22" applyFont="1" applyFill="1" applyBorder="1" applyAlignment="1">
      <alignment horizontal="center" vertical="center" wrapText="1"/>
    </xf>
    <xf numFmtId="0" fontId="8" fillId="20" borderId="21" xfId="22" applyFont="1" applyFill="1" applyBorder="1" applyAlignment="1">
      <alignment horizontal="center" vertical="center" wrapText="1"/>
    </xf>
    <xf numFmtId="0" fontId="8" fillId="20" borderId="26"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0" xfId="22"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57" xfId="22" applyFont="1" applyFill="1" applyBorder="1" applyAlignment="1">
      <alignment horizontal="center" vertical="center" wrapText="1"/>
    </xf>
    <xf numFmtId="0" fontId="8" fillId="20" borderId="5" xfId="22" applyFont="1" applyFill="1" applyBorder="1" applyAlignment="1">
      <alignment horizontal="center" vertical="center" wrapText="1"/>
    </xf>
    <xf numFmtId="0" fontId="8" fillId="20" borderId="1" xfId="22" applyFont="1" applyFill="1" applyBorder="1" applyAlignment="1">
      <alignment horizontal="center" vertical="center" wrapText="1"/>
    </xf>
    <xf numFmtId="0" fontId="8" fillId="20" borderId="9" xfId="22" applyFont="1" applyFill="1" applyBorder="1" applyAlignment="1">
      <alignment horizontal="center" vertical="center" wrapText="1"/>
    </xf>
    <xf numFmtId="3" fontId="8" fillId="0" borderId="56" xfId="22" applyNumberFormat="1" applyFont="1" applyBorder="1" applyAlignment="1">
      <alignment horizontal="center" vertical="center" wrapText="1"/>
    </xf>
    <xf numFmtId="3" fontId="8" fillId="0" borderId="28" xfId="22" applyNumberFormat="1" applyFont="1" applyBorder="1" applyAlignment="1">
      <alignment horizontal="center" vertical="center" wrapText="1"/>
    </xf>
    <xf numFmtId="0" fontId="35" fillId="0" borderId="1" xfId="22" applyFont="1" applyBorder="1" applyAlignment="1">
      <alignment horizontal="left" vertical="center" wrapText="1"/>
    </xf>
    <xf numFmtId="0" fontId="35" fillId="0" borderId="9" xfId="22" applyFont="1" applyBorder="1" applyAlignment="1">
      <alignment horizontal="left" vertical="center" wrapText="1"/>
    </xf>
    <xf numFmtId="0" fontId="8" fillId="0" borderId="42" xfId="22" applyFont="1" applyBorder="1" applyAlignment="1">
      <alignment horizontal="center" vertical="center" wrapText="1"/>
    </xf>
    <xf numFmtId="0" fontId="8" fillId="0" borderId="49" xfId="22" applyFont="1" applyBorder="1" applyAlignment="1">
      <alignment horizontal="center" vertical="center" wrapText="1"/>
    </xf>
    <xf numFmtId="0" fontId="8" fillId="0" borderId="50" xfId="22" applyFont="1" applyBorder="1" applyAlignment="1">
      <alignment horizontal="center" vertical="center" wrapText="1"/>
    </xf>
    <xf numFmtId="0" fontId="8" fillId="20" borderId="38" xfId="22" applyFont="1" applyFill="1" applyBorder="1" applyAlignment="1">
      <alignment horizontal="center" vertical="center" wrapText="1"/>
    </xf>
    <xf numFmtId="0" fontId="8" fillId="20" borderId="39" xfId="22" applyFont="1" applyFill="1" applyBorder="1" applyAlignment="1">
      <alignment horizontal="center" vertical="center" wrapText="1"/>
    </xf>
    <xf numFmtId="0" fontId="8" fillId="20" borderId="40" xfId="22" applyFont="1" applyFill="1" applyBorder="1" applyAlignment="1">
      <alignment horizontal="center" vertical="center" wrapText="1"/>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20" borderId="41"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42" xfId="22" applyFont="1" applyFill="1" applyBorder="1" applyAlignment="1">
      <alignment horizontal="center" vertical="center" wrapText="1"/>
    </xf>
    <xf numFmtId="0" fontId="8" fillId="20" borderId="43" xfId="22" applyFont="1" applyFill="1" applyBorder="1" applyAlignment="1">
      <alignment horizontal="center" vertical="center" wrapText="1"/>
    </xf>
    <xf numFmtId="0" fontId="8" fillId="20" borderId="44"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41"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39" fillId="0" borderId="45" xfId="0" applyFont="1" applyBorder="1" applyAlignment="1">
      <alignment horizontal="center" vertical="center"/>
    </xf>
    <xf numFmtId="0" fontId="39" fillId="0" borderId="46" xfId="0" applyFont="1" applyBorder="1" applyAlignment="1">
      <alignment horizontal="center" vertical="center"/>
    </xf>
    <xf numFmtId="0" fontId="39" fillId="0" borderId="47" xfId="0" applyFont="1" applyBorder="1" applyAlignment="1">
      <alignment horizontal="center" vertical="center"/>
    </xf>
    <xf numFmtId="0" fontId="8" fillId="0" borderId="44"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41"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37" fillId="0" borderId="44"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41" xfId="0" applyFont="1" applyBorder="1" applyAlignment="1">
      <alignment horizontal="center" vertical="center"/>
    </xf>
    <xf numFmtId="0" fontId="37" fillId="0" borderId="16"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1" fillId="0" borderId="37" xfId="0" applyFont="1" applyBorder="1" applyAlignment="1">
      <alignment horizontal="center" vertical="center" wrapText="1"/>
    </xf>
    <xf numFmtId="0" fontId="31" fillId="0" borderId="22" xfId="0" applyFont="1" applyBorder="1" applyAlignment="1">
      <alignment horizontal="center" vertical="center" wrapText="1"/>
    </xf>
    <xf numFmtId="0" fontId="0" fillId="0" borderId="37" xfId="0" applyBorder="1" applyAlignment="1">
      <alignment horizontal="center" vertical="center"/>
    </xf>
    <xf numFmtId="0" fontId="0" fillId="0" borderId="22"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8" fillId="0" borderId="38"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40" xfId="22" applyFont="1" applyBorder="1" applyAlignment="1">
      <alignment horizontal="center" vertical="center" wrapText="1"/>
    </xf>
    <xf numFmtId="0" fontId="7" fillId="0" borderId="45" xfId="22" applyFont="1" applyBorder="1" applyAlignment="1">
      <alignment horizontal="center" vertical="center" wrapText="1"/>
    </xf>
    <xf numFmtId="0" fontId="7" fillId="0" borderId="46"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44"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36" fillId="0" borderId="51" xfId="0" applyFont="1" applyBorder="1" applyAlignment="1">
      <alignment horizontal="left" vertical="center" wrapText="1"/>
    </xf>
    <xf numFmtId="0" fontId="36" fillId="0" borderId="19" xfId="0" applyFont="1" applyBorder="1" applyAlignment="1">
      <alignment horizontal="left" vertical="center" wrapText="1"/>
    </xf>
    <xf numFmtId="0" fontId="36" fillId="0" borderId="31" xfId="0" applyFont="1" applyBorder="1" applyAlignment="1">
      <alignment horizontal="left" vertical="center" wrapText="1"/>
    </xf>
    <xf numFmtId="0" fontId="8" fillId="0" borderId="23" xfId="22" applyFont="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1" fontId="8" fillId="0" borderId="38" xfId="11" applyNumberFormat="1" applyFont="1" applyFill="1" applyBorder="1" applyAlignment="1" applyProtection="1">
      <alignment horizontal="center" vertical="center" wrapText="1"/>
    </xf>
    <xf numFmtId="1" fontId="8" fillId="0" borderId="40" xfId="11" applyNumberFormat="1" applyFont="1" applyFill="1" applyBorder="1" applyAlignment="1" applyProtection="1">
      <alignment horizontal="center" vertical="center" wrapText="1"/>
    </xf>
    <xf numFmtId="0" fontId="8" fillId="20" borderId="38" xfId="22" applyFont="1" applyFill="1" applyBorder="1" applyAlignment="1">
      <alignment horizontal="left" vertical="center" wrapText="1"/>
    </xf>
    <xf numFmtId="0" fontId="8" fillId="20" borderId="40" xfId="22" applyFont="1" applyFill="1" applyBorder="1" applyAlignment="1">
      <alignment horizontal="left" vertical="center" wrapText="1"/>
    </xf>
    <xf numFmtId="0" fontId="8" fillId="19" borderId="15" xfId="22" applyFont="1" applyFill="1" applyBorder="1" applyAlignment="1">
      <alignment horizontal="left" vertical="center" wrapText="1"/>
    </xf>
    <xf numFmtId="0" fontId="7" fillId="0" borderId="38" xfId="22" applyFont="1" applyBorder="1" applyAlignment="1">
      <alignment horizontal="center" vertical="center" wrapText="1"/>
    </xf>
    <xf numFmtId="0" fontId="7" fillId="0" borderId="39" xfId="22" applyFont="1" applyBorder="1" applyAlignment="1">
      <alignment horizontal="center" vertical="center" wrapText="1"/>
    </xf>
    <xf numFmtId="0" fontId="7" fillId="0" borderId="40" xfId="22" applyFont="1" applyBorder="1" applyAlignment="1">
      <alignment horizontal="center" vertical="center" wrapText="1"/>
    </xf>
    <xf numFmtId="0" fontId="7" fillId="20" borderId="1"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7" fillId="0" borderId="18" xfId="22" applyFont="1" applyBorder="1" applyAlignment="1">
      <alignment horizontal="center" vertical="center" wrapText="1"/>
    </xf>
    <xf numFmtId="0" fontId="7" fillId="0" borderId="58"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9" xfId="22" applyFont="1" applyBorder="1" applyAlignment="1">
      <alignment horizontal="center" vertical="center" wrapText="1"/>
    </xf>
    <xf numFmtId="9" fontId="35" fillId="0" borderId="56" xfId="30" applyFont="1" applyBorder="1" applyAlignment="1">
      <alignment vertical="center" wrapText="1"/>
    </xf>
    <xf numFmtId="9" fontId="35" fillId="0" borderId="27" xfId="30" applyFont="1" applyBorder="1" applyAlignment="1">
      <alignment vertical="center" wrapText="1"/>
    </xf>
    <xf numFmtId="9" fontId="35" fillId="0" borderId="28" xfId="30" applyFont="1" applyBorder="1" applyAlignment="1">
      <alignment vertical="center" wrapText="1"/>
    </xf>
    <xf numFmtId="9" fontId="35" fillId="0" borderId="60" xfId="30" applyFont="1" applyBorder="1" applyAlignment="1">
      <alignment vertical="center" wrapText="1"/>
    </xf>
    <xf numFmtId="9" fontId="35" fillId="0" borderId="15" xfId="30" applyFont="1" applyBorder="1" applyAlignment="1">
      <alignment vertical="center" wrapText="1"/>
    </xf>
    <xf numFmtId="9" fontId="35" fillId="0" borderId="61" xfId="30" applyFont="1" applyBorder="1" applyAlignment="1">
      <alignment vertical="center" wrapText="1"/>
    </xf>
    <xf numFmtId="9" fontId="35" fillId="0" borderId="56" xfId="30" applyFont="1" applyBorder="1" applyAlignment="1">
      <alignment horizontal="left" vertical="top" wrapText="1"/>
    </xf>
    <xf numFmtId="9" fontId="35" fillId="0" borderId="27" xfId="30" applyFont="1" applyBorder="1" applyAlignment="1">
      <alignment horizontal="left" vertical="top" wrapText="1"/>
    </xf>
    <xf numFmtId="9" fontId="35" fillId="0" borderId="28" xfId="30" applyFont="1" applyBorder="1" applyAlignment="1">
      <alignment horizontal="left" vertical="top" wrapText="1"/>
    </xf>
    <xf numFmtId="9" fontId="35" fillId="0" borderId="60" xfId="30" applyFont="1" applyBorder="1" applyAlignment="1">
      <alignment horizontal="left" vertical="top" wrapText="1"/>
    </xf>
    <xf numFmtId="9" fontId="35" fillId="0" borderId="15" xfId="30" applyFont="1" applyBorder="1" applyAlignment="1">
      <alignment horizontal="left" vertical="top" wrapText="1"/>
    </xf>
    <xf numFmtId="9" fontId="35" fillId="0" borderId="61" xfId="30" applyFont="1" applyBorder="1" applyAlignment="1">
      <alignment horizontal="left" vertical="top" wrapText="1"/>
    </xf>
    <xf numFmtId="9" fontId="35" fillId="0" borderId="56" xfId="30" applyFont="1" applyBorder="1" applyAlignment="1">
      <alignment horizontal="center" vertical="center" wrapText="1"/>
    </xf>
    <xf numFmtId="9" fontId="35" fillId="0" borderId="27" xfId="30" applyFont="1" applyBorder="1" applyAlignment="1">
      <alignment horizontal="center" vertical="center" wrapText="1"/>
    </xf>
    <xf numFmtId="9" fontId="35" fillId="0" borderId="62" xfId="30" applyFont="1" applyBorder="1" applyAlignment="1">
      <alignment horizontal="center" vertical="center" wrapText="1"/>
    </xf>
    <xf numFmtId="9" fontId="35" fillId="0" borderId="60" xfId="30" applyFont="1" applyBorder="1" applyAlignment="1">
      <alignment horizontal="center" vertical="center" wrapText="1"/>
    </xf>
    <xf numFmtId="9" fontId="35" fillId="0" borderId="15" xfId="30" applyFont="1" applyBorder="1" applyAlignment="1">
      <alignment horizontal="center" vertical="center" wrapText="1"/>
    </xf>
    <xf numFmtId="9" fontId="35" fillId="0" borderId="16" xfId="30" applyFont="1" applyBorder="1" applyAlignment="1">
      <alignment horizontal="center" vertical="center" wrapText="1"/>
    </xf>
    <xf numFmtId="0" fontId="8" fillId="20" borderId="63" xfId="22" applyFont="1" applyFill="1" applyBorder="1" applyAlignment="1">
      <alignment horizontal="center" vertical="center" wrapText="1"/>
    </xf>
    <xf numFmtId="0" fontId="8" fillId="20" borderId="4" xfId="22" applyFont="1" applyFill="1" applyBorder="1" applyAlignment="1">
      <alignment horizontal="center" vertical="center" wrapText="1"/>
    </xf>
    <xf numFmtId="0" fontId="8" fillId="20" borderId="49" xfId="22" applyFont="1" applyFill="1" applyBorder="1" applyAlignment="1">
      <alignment horizontal="center" vertical="center" wrapText="1"/>
    </xf>
    <xf numFmtId="0" fontId="8" fillId="20" borderId="64" xfId="22" applyFont="1" applyFill="1" applyBorder="1" applyAlignment="1">
      <alignment horizontal="center" vertical="center" wrapText="1"/>
    </xf>
    <xf numFmtId="0" fontId="8" fillId="20" borderId="53" xfId="22" applyFont="1" applyFill="1" applyBorder="1" applyAlignment="1">
      <alignment horizontal="center" vertical="center" wrapText="1"/>
    </xf>
    <xf numFmtId="0" fontId="8" fillId="20" borderId="22" xfId="22" applyFont="1" applyFill="1" applyBorder="1" applyAlignment="1">
      <alignment horizontal="center" vertical="center" wrapText="1"/>
    </xf>
    <xf numFmtId="2" fontId="7" fillId="0" borderId="30" xfId="22" applyNumberFormat="1" applyFont="1" applyBorder="1" applyAlignment="1">
      <alignment horizontal="left" vertical="center" wrapText="1"/>
    </xf>
    <xf numFmtId="2" fontId="7" fillId="0" borderId="8" xfId="22" applyNumberFormat="1" applyFont="1" applyBorder="1" applyAlignment="1">
      <alignment horizontal="left" vertical="center" wrapText="1"/>
    </xf>
    <xf numFmtId="2" fontId="7" fillId="0" borderId="33"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9" fontId="7" fillId="0" borderId="56" xfId="22" applyNumberFormat="1" applyFont="1" applyBorder="1" applyAlignment="1">
      <alignment vertical="center" wrapText="1"/>
    </xf>
    <xf numFmtId="9" fontId="7" fillId="0" borderId="27" xfId="22" applyNumberFormat="1" applyFont="1" applyBorder="1" applyAlignment="1">
      <alignment vertical="center" wrapText="1"/>
    </xf>
    <xf numFmtId="9" fontId="7" fillId="0" borderId="62" xfId="22" applyNumberFormat="1" applyFont="1" applyBorder="1" applyAlignment="1">
      <alignment vertical="center" wrapText="1"/>
    </xf>
    <xf numFmtId="9" fontId="7" fillId="0" borderId="34" xfId="22" applyNumberFormat="1" applyFont="1" applyBorder="1" applyAlignment="1">
      <alignment vertical="center" wrapText="1"/>
    </xf>
    <xf numFmtId="9" fontId="7" fillId="0" borderId="0" xfId="22" applyNumberFormat="1" applyFont="1" applyAlignment="1">
      <alignment vertical="center" wrapText="1"/>
    </xf>
    <xf numFmtId="9" fontId="7" fillId="0" borderId="14" xfId="22" applyNumberFormat="1" applyFont="1" applyBorder="1" applyAlignment="1">
      <alignment vertical="center" wrapText="1"/>
    </xf>
    <xf numFmtId="2" fontId="7" fillId="19" borderId="18" xfId="22" applyNumberFormat="1" applyFont="1" applyFill="1" applyBorder="1" applyAlignment="1">
      <alignment horizontal="left" vertical="center" wrapText="1"/>
    </xf>
    <xf numFmtId="0" fontId="0" fillId="19" borderId="58" xfId="0" applyFill="1" applyBorder="1" applyAlignment="1">
      <alignment horizontal="left" vertical="center" wrapText="1"/>
    </xf>
    <xf numFmtId="2" fontId="7" fillId="0" borderId="10" xfId="22" applyNumberFormat="1" applyFont="1" applyBorder="1" applyAlignment="1">
      <alignment horizontal="center" vertical="center" wrapText="1"/>
    </xf>
    <xf numFmtId="2" fontId="7" fillId="0" borderId="59" xfId="22" applyNumberFormat="1" applyFont="1" applyBorder="1" applyAlignment="1">
      <alignment horizontal="center" vertical="center" wrapText="1"/>
    </xf>
    <xf numFmtId="9" fontId="33" fillId="0" borderId="60" xfId="22" applyNumberFormat="1" applyFont="1" applyBorder="1" applyAlignment="1">
      <alignment horizontal="left" vertical="top" wrapText="1"/>
    </xf>
    <xf numFmtId="9" fontId="33" fillId="0" borderId="15" xfId="22" applyNumberFormat="1" applyFont="1" applyBorder="1" applyAlignment="1">
      <alignment horizontal="left" vertical="top" wrapText="1"/>
    </xf>
    <xf numFmtId="9" fontId="33" fillId="0" borderId="16" xfId="22" applyNumberFormat="1" applyFont="1" applyBorder="1" applyAlignment="1">
      <alignment horizontal="left" vertical="top" wrapText="1"/>
    </xf>
    <xf numFmtId="9" fontId="7" fillId="0" borderId="56" xfId="22" applyNumberFormat="1" applyFont="1" applyBorder="1" applyAlignment="1">
      <alignment vertical="top" wrapText="1"/>
    </xf>
    <xf numFmtId="9" fontId="7" fillId="0" borderId="27" xfId="22" applyNumberFormat="1" applyFont="1" applyBorder="1" applyAlignment="1">
      <alignment vertical="top" wrapText="1"/>
    </xf>
    <xf numFmtId="9" fontId="7" fillId="0" borderId="62" xfId="22" applyNumberFormat="1" applyFont="1" applyBorder="1" applyAlignment="1">
      <alignment vertical="top" wrapText="1"/>
    </xf>
    <xf numFmtId="9" fontId="7" fillId="0" borderId="34" xfId="22" applyNumberFormat="1" applyFont="1" applyBorder="1" applyAlignment="1">
      <alignment vertical="top" wrapText="1"/>
    </xf>
    <xf numFmtId="9" fontId="7" fillId="0" borderId="0" xfId="22" applyNumberFormat="1" applyFont="1" applyAlignment="1">
      <alignment vertical="top" wrapText="1"/>
    </xf>
    <xf numFmtId="9" fontId="7" fillId="0" borderId="14" xfId="22" applyNumberFormat="1" applyFont="1" applyBorder="1" applyAlignment="1">
      <alignment vertical="top" wrapText="1"/>
    </xf>
    <xf numFmtId="2" fontId="7" fillId="0" borderId="18" xfId="22" applyNumberFormat="1" applyFont="1" applyBorder="1" applyAlignment="1">
      <alignment horizontal="left" vertical="center" wrapText="1"/>
    </xf>
    <xf numFmtId="9" fontId="7" fillId="0" borderId="20" xfId="22" applyNumberFormat="1" applyFont="1" applyBorder="1" applyAlignment="1">
      <alignment vertical="top" wrapText="1"/>
    </xf>
    <xf numFmtId="9" fontId="7" fillId="0" borderId="3" xfId="22" applyNumberFormat="1" applyFont="1" applyBorder="1" applyAlignment="1">
      <alignment vertical="top" wrapText="1"/>
    </xf>
    <xf numFmtId="9" fontId="7" fillId="0" borderId="7" xfId="22" applyNumberFormat="1" applyFont="1" applyBorder="1" applyAlignment="1">
      <alignment vertical="top" wrapText="1"/>
    </xf>
    <xf numFmtId="2" fontId="7" fillId="0" borderId="65" xfId="22" applyNumberFormat="1" applyFont="1" applyBorder="1" applyAlignment="1">
      <alignment horizontal="left" vertical="center" wrapText="1"/>
    </xf>
    <xf numFmtId="2" fontId="7" fillId="0" borderId="10" xfId="22" applyNumberFormat="1" applyFont="1" applyBorder="1" applyAlignment="1">
      <alignment horizontal="left" vertical="center" wrapText="1"/>
    </xf>
    <xf numFmtId="2" fontId="7" fillId="0" borderId="4" xfId="22" applyNumberFormat="1" applyFont="1" applyBorder="1" applyAlignment="1">
      <alignment horizontal="left" vertical="center" wrapText="1"/>
    </xf>
    <xf numFmtId="2" fontId="7" fillId="19" borderId="10" xfId="22" applyNumberFormat="1" applyFont="1" applyFill="1" applyBorder="1" applyAlignment="1">
      <alignment horizontal="center" vertical="center" wrapText="1"/>
    </xf>
    <xf numFmtId="2" fontId="7" fillId="19" borderId="4" xfId="22" applyNumberFormat="1" applyFont="1" applyFill="1" applyBorder="1" applyAlignment="1">
      <alignment horizontal="center" vertical="center" wrapText="1"/>
    </xf>
    <xf numFmtId="9" fontId="35" fillId="0" borderId="56" xfId="22" applyNumberFormat="1" applyFont="1" applyBorder="1" applyAlignment="1">
      <alignment horizontal="left" vertical="center" wrapText="1"/>
    </xf>
    <xf numFmtId="9" fontId="35" fillId="0" borderId="27" xfId="22" applyNumberFormat="1" applyFont="1" applyBorder="1" applyAlignment="1">
      <alignment horizontal="left" vertical="center" wrapText="1"/>
    </xf>
    <xf numFmtId="9" fontId="35" fillId="0" borderId="62" xfId="22" applyNumberFormat="1" applyFont="1" applyBorder="1" applyAlignment="1">
      <alignment horizontal="left" vertical="center" wrapText="1"/>
    </xf>
    <xf numFmtId="9" fontId="35" fillId="0" borderId="34" xfId="22" applyNumberFormat="1" applyFont="1" applyBorder="1" applyAlignment="1">
      <alignment horizontal="left" vertical="center" wrapText="1"/>
    </xf>
    <xf numFmtId="9" fontId="35" fillId="0" borderId="0" xfId="22" applyNumberFormat="1" applyFont="1" applyAlignment="1">
      <alignment horizontal="left" vertical="center" wrapText="1"/>
    </xf>
    <xf numFmtId="9" fontId="35" fillId="0" borderId="14" xfId="22" applyNumberFormat="1" applyFont="1" applyBorder="1" applyAlignment="1">
      <alignment horizontal="left" vertical="center" wrapText="1"/>
    </xf>
    <xf numFmtId="9" fontId="35" fillId="0" borderId="28" xfId="22" applyNumberFormat="1" applyFont="1" applyBorder="1" applyAlignment="1">
      <alignment horizontal="left" vertical="center" wrapText="1"/>
    </xf>
    <xf numFmtId="9" fontId="35" fillId="0" borderId="20" xfId="22" applyNumberFormat="1" applyFont="1" applyBorder="1" applyAlignment="1">
      <alignment horizontal="left" vertical="center" wrapText="1"/>
    </xf>
    <xf numFmtId="9" fontId="35" fillId="0" borderId="3" xfId="22" applyNumberFormat="1" applyFont="1" applyBorder="1" applyAlignment="1">
      <alignment horizontal="left" vertical="center" wrapText="1"/>
    </xf>
    <xf numFmtId="9" fontId="35" fillId="0" borderId="36" xfId="22" applyNumberFormat="1" applyFont="1" applyBorder="1" applyAlignment="1">
      <alignment horizontal="left" vertical="center" wrapText="1"/>
    </xf>
    <xf numFmtId="9" fontId="35" fillId="0" borderId="7" xfId="22" applyNumberFormat="1" applyFont="1" applyBorder="1" applyAlignment="1">
      <alignment horizontal="left" vertical="center" wrapText="1"/>
    </xf>
    <xf numFmtId="9" fontId="35" fillId="0" borderId="56" xfId="30" applyFont="1" applyFill="1" applyBorder="1" applyAlignment="1" applyProtection="1">
      <alignment horizontal="center" vertical="center" wrapText="1"/>
    </xf>
    <xf numFmtId="9" fontId="35" fillId="0" borderId="27" xfId="30" applyFont="1" applyFill="1" applyBorder="1" applyAlignment="1" applyProtection="1">
      <alignment horizontal="center" vertical="center" wrapText="1"/>
    </xf>
    <xf numFmtId="9" fontId="35" fillId="0" borderId="28" xfId="30" applyFont="1" applyFill="1" applyBorder="1" applyAlignment="1" applyProtection="1">
      <alignment horizontal="center" vertical="center" wrapText="1"/>
    </xf>
    <xf numFmtId="9" fontId="35" fillId="0" borderId="60" xfId="30" applyFont="1" applyFill="1" applyBorder="1" applyAlignment="1" applyProtection="1">
      <alignment horizontal="center" vertical="center" wrapText="1"/>
    </xf>
    <xf numFmtId="9" fontId="35" fillId="0" borderId="15" xfId="30" applyFont="1" applyFill="1" applyBorder="1" applyAlignment="1" applyProtection="1">
      <alignment horizontal="center" vertical="center" wrapText="1"/>
    </xf>
    <xf numFmtId="9" fontId="35" fillId="0" borderId="61" xfId="30" applyFont="1" applyFill="1" applyBorder="1" applyAlignment="1" applyProtection="1">
      <alignment horizontal="center" vertical="center" wrapText="1"/>
    </xf>
    <xf numFmtId="9" fontId="35" fillId="0" borderId="62" xfId="30" applyFont="1" applyFill="1" applyBorder="1" applyAlignment="1" applyProtection="1">
      <alignment horizontal="center" vertical="center" wrapText="1"/>
    </xf>
    <xf numFmtId="9" fontId="35" fillId="0" borderId="16" xfId="30" applyFont="1" applyFill="1" applyBorder="1" applyAlignment="1" applyProtection="1">
      <alignment horizontal="center" vertical="center" wrapText="1"/>
    </xf>
    <xf numFmtId="1" fontId="8" fillId="0" borderId="38" xfId="28" applyNumberFormat="1" applyFont="1" applyFill="1" applyBorder="1" applyAlignment="1" applyProtection="1">
      <alignment horizontal="center" vertical="center" wrapText="1"/>
    </xf>
    <xf numFmtId="1" fontId="8" fillId="0" borderId="40" xfId="28" applyNumberFormat="1" applyFont="1" applyFill="1" applyBorder="1" applyAlignment="1" applyProtection="1">
      <alignment horizontal="center" vertical="center" wrapText="1"/>
    </xf>
    <xf numFmtId="2" fontId="7" fillId="0" borderId="18" xfId="22" applyNumberFormat="1" applyFont="1" applyBorder="1" applyAlignment="1">
      <alignment vertical="center" wrapText="1"/>
    </xf>
    <xf numFmtId="0" fontId="27" fillId="0" borderId="58" xfId="0" applyFont="1" applyBorder="1" applyAlignment="1">
      <alignment vertical="center" wrapText="1"/>
    </xf>
    <xf numFmtId="9" fontId="7" fillId="0" borderId="33" xfId="22" applyNumberFormat="1" applyFont="1" applyBorder="1" applyAlignment="1">
      <alignment horizontal="center" vertical="center" wrapText="1"/>
    </xf>
    <xf numFmtId="9" fontId="7" fillId="0" borderId="4" xfId="22" applyNumberFormat="1" applyFont="1" applyBorder="1" applyAlignment="1">
      <alignment horizontal="center" vertical="center" wrapText="1"/>
    </xf>
    <xf numFmtId="0" fontId="8" fillId="0" borderId="56" xfId="0" applyFont="1" applyBorder="1" applyAlignment="1">
      <alignment vertical="center" wrapText="1"/>
    </xf>
    <xf numFmtId="0" fontId="8" fillId="0" borderId="27" xfId="0" applyFont="1" applyBorder="1" applyAlignment="1">
      <alignment vertical="center" wrapText="1"/>
    </xf>
    <xf numFmtId="0" fontId="8" fillId="0" borderId="82" xfId="0" applyFont="1" applyBorder="1" applyAlignment="1">
      <alignment vertical="center" wrapText="1"/>
    </xf>
    <xf numFmtId="0" fontId="8" fillId="0" borderId="79" xfId="0" applyFont="1" applyBorder="1" applyAlignment="1">
      <alignment vertical="center" wrapText="1"/>
    </xf>
    <xf numFmtId="0" fontId="8" fillId="0" borderId="80" xfId="0" applyFont="1" applyBorder="1" applyAlignment="1">
      <alignment vertical="center" wrapText="1"/>
    </xf>
    <xf numFmtId="0" fontId="8" fillId="0" borderId="84" xfId="0" applyFont="1" applyBorder="1" applyAlignment="1">
      <alignment vertical="center" wrapText="1"/>
    </xf>
    <xf numFmtId="2" fontId="7" fillId="0" borderId="8" xfId="22" applyNumberFormat="1" applyFont="1" applyBorder="1" applyAlignment="1">
      <alignment vertical="center" wrapText="1"/>
    </xf>
    <xf numFmtId="0" fontId="42" fillId="0" borderId="56" xfId="0" applyFont="1" applyBorder="1" applyAlignment="1">
      <alignment vertical="center" wrapText="1"/>
    </xf>
    <xf numFmtId="0" fontId="41" fillId="0" borderId="27" xfId="0" applyFont="1" applyBorder="1" applyAlignment="1">
      <alignment vertical="center" wrapText="1"/>
    </xf>
    <xf numFmtId="0" fontId="41" fillId="0" borderId="82" xfId="0" applyFont="1" applyBorder="1" applyAlignment="1">
      <alignment vertical="center" wrapText="1"/>
    </xf>
    <xf numFmtId="0" fontId="41" fillId="0" borderId="34" xfId="0" applyFont="1" applyBorder="1" applyAlignment="1">
      <alignment vertical="center" wrapText="1"/>
    </xf>
    <xf numFmtId="0" fontId="41" fillId="0" borderId="0" xfId="0" applyFont="1" applyAlignment="1">
      <alignment vertical="center" wrapText="1"/>
    </xf>
    <xf numFmtId="0" fontId="41" fillId="0" borderId="83" xfId="0" applyFont="1" applyBorder="1" applyAlignment="1">
      <alignment vertical="center" wrapText="1"/>
    </xf>
    <xf numFmtId="0" fontId="8" fillId="0" borderId="34" xfId="0" applyFont="1" applyBorder="1" applyAlignment="1">
      <alignment vertical="center" wrapText="1"/>
    </xf>
    <xf numFmtId="0" fontId="8" fillId="0" borderId="0" xfId="0" applyFont="1" applyAlignment="1">
      <alignment vertical="center" wrapText="1"/>
    </xf>
    <xf numFmtId="0" fontId="8" fillId="0" borderId="83" xfId="0" applyFont="1" applyBorder="1" applyAlignment="1">
      <alignment vertical="center" wrapText="1"/>
    </xf>
    <xf numFmtId="2" fontId="7" fillId="0" borderId="30" xfId="22" applyNumberFormat="1" applyFont="1" applyBorder="1" applyAlignment="1">
      <alignment vertical="center" wrapText="1"/>
    </xf>
    <xf numFmtId="0" fontId="41" fillId="0" borderId="56" xfId="0" applyFont="1" applyBorder="1" applyAlignment="1">
      <alignment vertical="center" wrapText="1"/>
    </xf>
    <xf numFmtId="0" fontId="41" fillId="0" borderId="78" xfId="0" applyFont="1" applyBorder="1" applyAlignment="1">
      <alignment vertical="center" wrapText="1"/>
    </xf>
    <xf numFmtId="0" fontId="41" fillId="0" borderId="79" xfId="0" applyFont="1" applyBorder="1" applyAlignment="1">
      <alignment vertical="center" wrapText="1"/>
    </xf>
    <xf numFmtId="0" fontId="41" fillId="0" borderId="80" xfId="0" applyFont="1" applyBorder="1" applyAlignment="1">
      <alignment vertical="center" wrapText="1"/>
    </xf>
    <xf numFmtId="0" fontId="41" fillId="0" borderId="81" xfId="0" applyFont="1" applyBorder="1" applyAlignment="1">
      <alignment vertical="center" wrapText="1"/>
    </xf>
    <xf numFmtId="9" fontId="7" fillId="0" borderId="56" xfId="30" applyFont="1" applyFill="1" applyBorder="1" applyAlignment="1" applyProtection="1">
      <alignment horizontal="center" vertical="center" wrapText="1"/>
    </xf>
    <xf numFmtId="9" fontId="7" fillId="0" borderId="27" xfId="30" applyFont="1" applyFill="1" applyBorder="1" applyAlignment="1" applyProtection="1">
      <alignment horizontal="center" vertical="center" wrapText="1"/>
    </xf>
    <xf numFmtId="9" fontId="7" fillId="0" borderId="28"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1" xfId="30" applyFont="1" applyFill="1" applyBorder="1" applyAlignment="1" applyProtection="1">
      <alignment horizontal="center" vertical="center" wrapText="1"/>
    </xf>
    <xf numFmtId="9" fontId="7" fillId="0" borderId="56" xfId="30" applyFont="1" applyFill="1" applyBorder="1" applyAlignment="1" applyProtection="1">
      <alignment horizontal="left" vertical="center" wrapText="1"/>
    </xf>
    <xf numFmtId="9" fontId="7" fillId="0" borderId="27" xfId="30" applyFont="1" applyFill="1" applyBorder="1" applyAlignment="1" applyProtection="1">
      <alignment horizontal="left" vertical="center" wrapText="1"/>
    </xf>
    <xf numFmtId="9" fontId="7" fillId="0" borderId="62"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16" xfId="30" applyFont="1" applyFill="1" applyBorder="1" applyAlignment="1" applyProtection="1">
      <alignment horizontal="left" vertical="center" wrapText="1"/>
    </xf>
    <xf numFmtId="9" fontId="8" fillId="0" borderId="38" xfId="28" applyFont="1" applyFill="1" applyBorder="1" applyAlignment="1" applyProtection="1">
      <alignment horizontal="center" vertical="center" wrapText="1"/>
    </xf>
    <xf numFmtId="9" fontId="8" fillId="0" borderId="40" xfId="28" applyFont="1" applyFill="1" applyBorder="1" applyAlignment="1" applyProtection="1">
      <alignment horizontal="center" vertical="center" wrapText="1"/>
    </xf>
    <xf numFmtId="2" fontId="7" fillId="0" borderId="18" xfId="22" applyNumberFormat="1" applyFont="1" applyBorder="1" applyAlignment="1">
      <alignment horizontal="center" vertical="center" wrapText="1"/>
    </xf>
    <xf numFmtId="2" fontId="7" fillId="0" borderId="30" xfId="22" applyNumberFormat="1" applyFont="1" applyBorder="1" applyAlignment="1">
      <alignment horizontal="center" vertical="center" wrapText="1"/>
    </xf>
    <xf numFmtId="0" fontId="8" fillId="0" borderId="18" xfId="22" applyFont="1" applyBorder="1" applyAlignment="1">
      <alignment horizontal="center" vertical="center" wrapText="1"/>
    </xf>
    <xf numFmtId="0" fontId="8" fillId="0" borderId="58" xfId="22"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9" fontId="33" fillId="0" borderId="56" xfId="30" applyFont="1" applyFill="1" applyBorder="1" applyAlignment="1" applyProtection="1">
      <alignment horizontal="center" vertical="center" wrapText="1"/>
    </xf>
    <xf numFmtId="9" fontId="33" fillId="0" borderId="27" xfId="30" applyFont="1" applyFill="1" applyBorder="1" applyAlignment="1" applyProtection="1">
      <alignment horizontal="center" vertical="center" wrapText="1"/>
    </xf>
    <xf numFmtId="9" fontId="33" fillId="0" borderId="28" xfId="30" applyFont="1" applyFill="1" applyBorder="1" applyAlignment="1" applyProtection="1">
      <alignment horizontal="center" vertical="center" wrapText="1"/>
    </xf>
    <xf numFmtId="9" fontId="33" fillId="0" borderId="60"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61" xfId="30" applyFont="1" applyFill="1" applyBorder="1" applyAlignment="1" applyProtection="1">
      <alignment horizontal="center" vertical="center" wrapText="1"/>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8" fillId="20" borderId="44" xfId="22" applyFont="1" applyFill="1" applyBorder="1" applyAlignment="1">
      <alignment horizontal="center" vertical="center" wrapText="1"/>
    </xf>
    <xf numFmtId="0" fontId="8" fillId="20" borderId="11"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0" fillId="0" borderId="58" xfId="0" applyBorder="1" applyAlignment="1">
      <alignment vertical="center" wrapText="1"/>
    </xf>
    <xf numFmtId="0" fontId="8" fillId="2" borderId="13" xfId="22" applyFont="1" applyFill="1" applyBorder="1" applyAlignment="1">
      <alignment horizontal="center" vertical="center" wrapText="1"/>
    </xf>
    <xf numFmtId="0" fontId="8" fillId="19" borderId="0" xfId="22" applyFont="1" applyFill="1" applyAlignment="1">
      <alignment horizontal="center" vertical="center" wrapText="1"/>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9" fontId="33" fillId="0" borderId="56" xfId="22" applyNumberFormat="1" applyFont="1" applyBorder="1" applyAlignment="1">
      <alignment horizontal="left" vertical="center" wrapText="1"/>
    </xf>
    <xf numFmtId="9" fontId="33" fillId="0" borderId="27" xfId="22" applyNumberFormat="1" applyFont="1" applyBorder="1" applyAlignment="1">
      <alignment horizontal="left" vertical="center" wrapText="1"/>
    </xf>
    <xf numFmtId="9" fontId="33" fillId="0" borderId="62" xfId="22" applyNumberFormat="1" applyFont="1" applyBorder="1" applyAlignment="1">
      <alignment horizontal="left" vertical="center" wrapText="1"/>
    </xf>
    <xf numFmtId="9" fontId="33" fillId="0" borderId="34"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45" xfId="0" applyFont="1" applyBorder="1" applyAlignment="1">
      <alignment horizontal="center" vertical="center"/>
    </xf>
    <xf numFmtId="0" fontId="37" fillId="0" borderId="47" xfId="0" applyFont="1" applyBorder="1" applyAlignment="1">
      <alignment horizontal="center" vertical="center"/>
    </xf>
    <xf numFmtId="9" fontId="33" fillId="0" borderId="56" xfId="22" applyNumberFormat="1" applyFont="1" applyBorder="1" applyAlignment="1">
      <alignment horizontal="center" vertical="center" wrapText="1"/>
    </xf>
    <xf numFmtId="9" fontId="33" fillId="0" borderId="27" xfId="22" applyNumberFormat="1" applyFont="1" applyBorder="1" applyAlignment="1">
      <alignment horizontal="center" vertical="center" wrapText="1"/>
    </xf>
    <xf numFmtId="9" fontId="33" fillId="0" borderId="62" xfId="22" applyNumberFormat="1" applyFont="1" applyBorder="1" applyAlignment="1">
      <alignment horizontal="center" vertical="center" wrapText="1"/>
    </xf>
    <xf numFmtId="9" fontId="33" fillId="0" borderId="60"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4"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9" fontId="33" fillId="0" borderId="62"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8" fillId="0" borderId="57" xfId="22" applyFont="1" applyBorder="1" applyAlignment="1">
      <alignment horizontal="center" vertical="center" wrapText="1"/>
    </xf>
    <xf numFmtId="0" fontId="8" fillId="0" borderId="5" xfId="22" applyFont="1" applyBorder="1" applyAlignment="1">
      <alignment horizontal="center" vertical="center" wrapText="1"/>
    </xf>
    <xf numFmtId="0" fontId="8" fillId="19" borderId="6"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36"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19" borderId="20"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7" fillId="0" borderId="44" xfId="0" applyFont="1" applyBorder="1" applyAlignment="1">
      <alignment horizontal="center" vertical="center"/>
    </xf>
    <xf numFmtId="0" fontId="11" fillId="0" borderId="38" xfId="22" applyFont="1" applyBorder="1" applyAlignment="1">
      <alignment horizontal="center" vertical="center" wrapText="1"/>
    </xf>
    <xf numFmtId="0" fontId="11" fillId="0" borderId="39" xfId="22" applyFont="1" applyBorder="1" applyAlignment="1">
      <alignment horizontal="center" vertical="center" wrapText="1"/>
    </xf>
    <xf numFmtId="0" fontId="11" fillId="0" borderId="40" xfId="22" applyFont="1" applyBorder="1" applyAlignment="1">
      <alignment horizontal="center" vertical="center" wrapText="1"/>
    </xf>
    <xf numFmtId="172" fontId="8" fillId="19" borderId="54" xfId="17" applyNumberFormat="1" applyFont="1" applyFill="1" applyBorder="1" applyAlignment="1" applyProtection="1">
      <alignment horizontal="center" vertical="center" wrapText="1"/>
    </xf>
    <xf numFmtId="172" fontId="8" fillId="19" borderId="66" xfId="17" applyNumberFormat="1" applyFont="1" applyFill="1" applyBorder="1" applyAlignment="1" applyProtection="1">
      <alignment horizontal="center" vertical="center" wrapText="1"/>
    </xf>
    <xf numFmtId="172" fontId="8" fillId="19" borderId="51" xfId="17" applyNumberFormat="1" applyFont="1" applyFill="1" applyBorder="1" applyAlignment="1" applyProtection="1">
      <alignment horizontal="center" vertical="center" wrapText="1"/>
    </xf>
    <xf numFmtId="0" fontId="8" fillId="19" borderId="37" xfId="22" applyFont="1" applyFill="1" applyBorder="1" applyAlignment="1">
      <alignment horizontal="center" vertical="center" wrapText="1"/>
    </xf>
    <xf numFmtId="0" fontId="8" fillId="19" borderId="57"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2"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9" fontId="7" fillId="0" borderId="33" xfId="28" applyFont="1" applyFill="1" applyBorder="1" applyAlignment="1" applyProtection="1">
      <alignment horizontal="center" vertical="center" wrapText="1"/>
    </xf>
    <xf numFmtId="9" fontId="7" fillId="0" borderId="4" xfId="28" applyFont="1" applyFill="1" applyBorder="1" applyAlignment="1" applyProtection="1">
      <alignment horizontal="center" vertical="center" wrapText="1"/>
    </xf>
    <xf numFmtId="9" fontId="33" fillId="0" borderId="34" xfId="22" applyNumberFormat="1" applyFont="1" applyBorder="1" applyAlignment="1">
      <alignment horizontal="left" vertical="top" wrapText="1"/>
    </xf>
    <xf numFmtId="9" fontId="33" fillId="0" borderId="0" xfId="22" applyNumberFormat="1" applyFont="1" applyAlignment="1">
      <alignment horizontal="left" vertical="top" wrapText="1"/>
    </xf>
    <xf numFmtId="9" fontId="33" fillId="0" borderId="14" xfId="22" applyNumberFormat="1" applyFont="1" applyBorder="1" applyAlignment="1">
      <alignment horizontal="left" vertical="top" wrapText="1"/>
    </xf>
    <xf numFmtId="2" fontId="7" fillId="0" borderId="29" xfId="22" applyNumberFormat="1" applyFont="1" applyBorder="1" applyAlignment="1">
      <alignment vertical="center" wrapText="1"/>
    </xf>
    <xf numFmtId="9" fontId="7" fillId="0" borderId="10" xfId="28" applyFont="1" applyFill="1" applyBorder="1" applyAlignment="1" applyProtection="1">
      <alignment horizontal="center" vertical="center" wrapText="1"/>
    </xf>
    <xf numFmtId="9" fontId="7" fillId="0" borderId="59" xfId="28" applyFont="1" applyFill="1" applyBorder="1" applyAlignment="1" applyProtection="1">
      <alignment horizontal="center" vertical="center" wrapText="1"/>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36" xfId="0" applyFont="1" applyBorder="1" applyAlignment="1">
      <alignment horizontal="center" vertical="center"/>
    </xf>
    <xf numFmtId="0" fontId="36" fillId="0" borderId="2" xfId="0" applyFont="1" applyBorder="1" applyAlignment="1">
      <alignment horizontal="center" vertical="center"/>
    </xf>
    <xf numFmtId="0" fontId="36" fillId="0" borderId="57" xfId="0" applyFont="1" applyBorder="1" applyAlignment="1">
      <alignment horizontal="center" vertical="center"/>
    </xf>
    <xf numFmtId="0" fontId="36" fillId="0" borderId="5" xfId="0" applyFont="1" applyBorder="1" applyAlignment="1">
      <alignment horizontal="center" vertical="center"/>
    </xf>
    <xf numFmtId="0" fontId="36" fillId="0" borderId="5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1" xfId="0" applyFont="1" applyBorder="1" applyAlignment="1">
      <alignment horizontal="left" vertical="center" wrapText="1"/>
    </xf>
    <xf numFmtId="0" fontId="36" fillId="9" borderId="2" xfId="0" applyFont="1" applyFill="1" applyBorder="1" applyAlignment="1">
      <alignment horizontal="center" vertical="center"/>
    </xf>
    <xf numFmtId="0" fontId="36" fillId="9" borderId="57" xfId="0" applyFont="1" applyFill="1" applyBorder="1" applyAlignment="1">
      <alignment horizontal="center" vertical="center"/>
    </xf>
    <xf numFmtId="0" fontId="36" fillId="9" borderId="5" xfId="0" applyFont="1" applyFill="1" applyBorder="1" applyAlignment="1">
      <alignment horizontal="center" vertical="center"/>
    </xf>
    <xf numFmtId="0" fontId="36" fillId="9" borderId="56" xfId="0" applyFont="1" applyFill="1" applyBorder="1" applyAlignment="1">
      <alignment horizontal="center" vertical="center"/>
    </xf>
    <xf numFmtId="0" fontId="36" fillId="9" borderId="27" xfId="0" applyFont="1" applyFill="1" applyBorder="1" applyAlignment="1">
      <alignment horizontal="center" vertical="center"/>
    </xf>
    <xf numFmtId="0" fontId="36" fillId="9" borderId="28" xfId="0" applyFont="1" applyFill="1" applyBorder="1" applyAlignment="1">
      <alignment horizontal="center" vertical="center"/>
    </xf>
    <xf numFmtId="0" fontId="36" fillId="9" borderId="34" xfId="0" applyFont="1" applyFill="1" applyBorder="1" applyAlignment="1">
      <alignment horizontal="center" vertical="center"/>
    </xf>
    <xf numFmtId="0" fontId="36" fillId="9" borderId="0" xfId="0" applyFont="1" applyFill="1" applyAlignment="1">
      <alignment horizontal="center" vertical="center"/>
    </xf>
    <xf numFmtId="0" fontId="36" fillId="9" borderId="35" xfId="0" applyFont="1" applyFill="1" applyBorder="1" applyAlignment="1">
      <alignment horizontal="center" vertical="center"/>
    </xf>
    <xf numFmtId="0" fontId="36" fillId="9" borderId="20" xfId="0" applyFont="1" applyFill="1" applyBorder="1" applyAlignment="1">
      <alignment horizontal="center" vertical="center"/>
    </xf>
    <xf numFmtId="0" fontId="36" fillId="9" borderId="3" xfId="0" applyFont="1" applyFill="1" applyBorder="1" applyAlignment="1">
      <alignment horizontal="center" vertical="center"/>
    </xf>
    <xf numFmtId="0" fontId="36" fillId="9" borderId="36" xfId="0" applyFont="1" applyFill="1" applyBorder="1" applyAlignment="1">
      <alignment horizontal="center" vertical="center"/>
    </xf>
    <xf numFmtId="0" fontId="36" fillId="9" borderId="10" xfId="0" applyFont="1" applyFill="1" applyBorder="1" applyAlignment="1">
      <alignment horizontal="center" vertical="center" wrapText="1"/>
    </xf>
    <xf numFmtId="0" fontId="36" fillId="9" borderId="33" xfId="0" applyFont="1" applyFill="1" applyBorder="1" applyAlignment="1">
      <alignment horizontal="center" vertical="center" wrapText="1"/>
    </xf>
    <xf numFmtId="0" fontId="36" fillId="9" borderId="4" xfId="0" applyFont="1" applyFill="1" applyBorder="1" applyAlignment="1">
      <alignment horizontal="center" vertical="center" wrapText="1"/>
    </xf>
    <xf numFmtId="0" fontId="36"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6" fillId="0" borderId="1" xfId="0" applyFont="1" applyBorder="1" applyAlignment="1">
      <alignment horizontal="center" vertical="center" wrapText="1"/>
    </xf>
    <xf numFmtId="0" fontId="36" fillId="9" borderId="20" xfId="0" applyFont="1" applyFill="1" applyBorder="1" applyAlignment="1">
      <alignment horizontal="left" vertical="center" wrapText="1"/>
    </xf>
    <xf numFmtId="0" fontId="36" fillId="9" borderId="3" xfId="0" applyFont="1" applyFill="1" applyBorder="1" applyAlignment="1">
      <alignment horizontal="left" vertical="center" wrapText="1"/>
    </xf>
    <xf numFmtId="0" fontId="36" fillId="9" borderId="36" xfId="0" applyFont="1" applyFill="1" applyBorder="1" applyAlignment="1">
      <alignment horizontal="left" vertical="center" wrapText="1"/>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57" xfId="0" applyFont="1" applyBorder="1" applyAlignment="1">
      <alignment horizontal="center" vertical="center"/>
    </xf>
    <xf numFmtId="0" fontId="32" fillId="0" borderId="5" xfId="0" applyFont="1" applyBorder="1" applyAlignment="1">
      <alignment horizontal="center" vertical="center"/>
    </xf>
    <xf numFmtId="0" fontId="36" fillId="9" borderId="2" xfId="0" applyFont="1" applyFill="1" applyBorder="1" applyAlignment="1">
      <alignment horizontal="left" vertical="center"/>
    </xf>
    <xf numFmtId="0" fontId="36" fillId="9" borderId="57" xfId="0" applyFont="1" applyFill="1" applyBorder="1" applyAlignment="1">
      <alignment horizontal="left" vertical="center"/>
    </xf>
    <xf numFmtId="0" fontId="36" fillId="9" borderId="5" xfId="0" applyFont="1" applyFill="1" applyBorder="1" applyAlignment="1">
      <alignment horizontal="left" vertical="center"/>
    </xf>
    <xf numFmtId="0" fontId="32" fillId="0" borderId="2" xfId="0" applyFont="1" applyBorder="1" applyAlignment="1">
      <alignment horizontal="center" vertical="center"/>
    </xf>
    <xf numFmtId="0" fontId="36" fillId="9" borderId="2" xfId="0" applyFont="1" applyFill="1" applyBorder="1" applyAlignment="1">
      <alignment horizontal="center" vertical="center" wrapText="1"/>
    </xf>
    <xf numFmtId="0" fontId="36" fillId="9" borderId="57" xfId="0" applyFont="1" applyFill="1" applyBorder="1" applyAlignment="1">
      <alignment horizontal="center" vertical="center" wrapText="1"/>
    </xf>
    <xf numFmtId="0" fontId="36" fillId="9" borderId="5" xfId="0" applyFont="1" applyFill="1" applyBorder="1" applyAlignment="1">
      <alignment horizontal="center" vertical="center" wrapText="1"/>
    </xf>
    <xf numFmtId="0" fontId="32" fillId="0" borderId="2" xfId="0" applyFont="1" applyBorder="1" applyAlignment="1">
      <alignment horizontal="lef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6" fillId="23" borderId="1" xfId="22" applyFont="1" applyFill="1" applyBorder="1" applyAlignment="1">
      <alignment horizontal="center" vertical="center" wrapText="1"/>
    </xf>
    <xf numFmtId="0" fontId="8" fillId="19" borderId="1" xfId="22" applyFont="1" applyFill="1" applyBorder="1" applyAlignment="1">
      <alignment horizontal="left" vertical="center" wrapText="1"/>
    </xf>
    <xf numFmtId="0" fontId="8" fillId="23" borderId="1" xfId="22"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5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8" fillId="9" borderId="1" xfId="0" applyFont="1" applyFill="1" applyBorder="1" applyAlignment="1">
      <alignment horizontal="center" vertical="center"/>
    </xf>
    <xf numFmtId="0" fontId="36" fillId="0" borderId="56" xfId="0" applyFont="1" applyBorder="1" applyAlignment="1">
      <alignment vertical="center" wrapText="1"/>
    </xf>
    <xf numFmtId="0" fontId="36" fillId="0" borderId="27" xfId="0" applyFont="1" applyBorder="1" applyAlignment="1">
      <alignment vertical="center" wrapText="1"/>
    </xf>
    <xf numFmtId="0" fontId="36" fillId="0" borderId="28" xfId="0" applyFont="1" applyBorder="1" applyAlignment="1">
      <alignment vertical="center" wrapText="1"/>
    </xf>
    <xf numFmtId="0" fontId="36" fillId="0" borderId="1" xfId="0" applyFont="1" applyBorder="1" applyAlignment="1">
      <alignment horizontal="center" vertical="center"/>
    </xf>
    <xf numFmtId="0" fontId="8" fillId="0" borderId="1" xfId="0" applyFont="1" applyBorder="1" applyAlignment="1">
      <alignment vertical="center" wrapText="1"/>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6" fillId="21" borderId="2" xfId="0" applyFont="1" applyFill="1" applyBorder="1" applyAlignment="1">
      <alignment horizontal="center" vertical="center"/>
    </xf>
    <xf numFmtId="0" fontId="36" fillId="21" borderId="5" xfId="0" applyFont="1" applyFill="1" applyBorder="1" applyAlignment="1">
      <alignment horizontal="center" vertical="center"/>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3" xfId="0" applyFont="1" applyBorder="1" applyAlignment="1">
      <alignment horizontal="left" vertical="center" wrapText="1"/>
    </xf>
    <xf numFmtId="0" fontId="32" fillId="0" borderId="4" xfId="0" applyFont="1" applyBorder="1" applyAlignment="1">
      <alignment horizontal="left" vertical="center" wrapText="1"/>
    </xf>
    <xf numFmtId="41" fontId="32" fillId="0" borderId="56" xfId="12" applyFont="1" applyFill="1" applyBorder="1" applyAlignment="1">
      <alignment horizontal="left" vertical="center"/>
    </xf>
    <xf numFmtId="41" fontId="32" fillId="0" borderId="3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35"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4"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5" xfId="0" applyFill="1" applyBorder="1" applyAlignment="1">
      <alignment horizontal="center"/>
    </xf>
    <xf numFmtId="9" fontId="35" fillId="0" borderId="56" xfId="30" applyFont="1" applyFill="1" applyBorder="1" applyAlignment="1" applyProtection="1">
      <alignment horizontal="left" vertical="center" wrapText="1"/>
    </xf>
    <xf numFmtId="9" fontId="35" fillId="0" borderId="27" xfId="30" applyFont="1" applyFill="1" applyBorder="1" applyAlignment="1" applyProtection="1">
      <alignment horizontal="left" vertical="center" wrapText="1"/>
    </xf>
    <xf numFmtId="9" fontId="35" fillId="0" borderId="28" xfId="30" applyFont="1" applyFill="1" applyBorder="1" applyAlignment="1" applyProtection="1">
      <alignment horizontal="left" vertical="center" wrapText="1"/>
    </xf>
    <xf numFmtId="9" fontId="35" fillId="0" borderId="60" xfId="30" applyFont="1" applyFill="1" applyBorder="1" applyAlignment="1" applyProtection="1">
      <alignment horizontal="left" vertical="center" wrapText="1"/>
    </xf>
    <xf numFmtId="9" fontId="35" fillId="0" borderId="15" xfId="30" applyFont="1" applyFill="1" applyBorder="1" applyAlignment="1" applyProtection="1">
      <alignment horizontal="left" vertical="center" wrapText="1"/>
    </xf>
    <xf numFmtId="9" fontId="35" fillId="0" borderId="61" xfId="30" applyFont="1" applyFill="1" applyBorder="1" applyAlignment="1" applyProtection="1">
      <alignment horizontal="left"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1847850</xdr:colOff>
      <xdr:row>3</xdr:row>
      <xdr:rowOff>152400</xdr:rowOff>
    </xdr:to>
    <xdr:pic>
      <xdr:nvPicPr>
        <xdr:cNvPr id="82490" name="Picture 47">
          <a:extLst>
            <a:ext uri="{FF2B5EF4-FFF2-40B4-BE49-F238E27FC236}">
              <a16:creationId xmlns:a16="http://schemas.microsoft.com/office/drawing/2014/main" id="{DF3F87CA-8695-447D-8CEB-CD3E667100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811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152400</xdr:rowOff>
    </xdr:to>
    <xdr:pic>
      <xdr:nvPicPr>
        <xdr:cNvPr id="90415" name="Picture 47">
          <a:extLst>
            <a:ext uri="{FF2B5EF4-FFF2-40B4-BE49-F238E27FC236}">
              <a16:creationId xmlns:a16="http://schemas.microsoft.com/office/drawing/2014/main" id="{477F3B08-05E6-4037-AD94-778998382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123825</xdr:rowOff>
    </xdr:to>
    <xdr:pic>
      <xdr:nvPicPr>
        <xdr:cNvPr id="91437" name="Picture 47">
          <a:extLst>
            <a:ext uri="{FF2B5EF4-FFF2-40B4-BE49-F238E27FC236}">
              <a16:creationId xmlns:a16="http://schemas.microsoft.com/office/drawing/2014/main" id="{5EA47CD6-F967-41A8-8EEF-794F73CEB2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1838325</xdr:colOff>
      <xdr:row>3</xdr:row>
      <xdr:rowOff>152400</xdr:rowOff>
    </xdr:to>
    <xdr:pic>
      <xdr:nvPicPr>
        <xdr:cNvPr id="93315" name="Picture 47">
          <a:extLst>
            <a:ext uri="{FF2B5EF4-FFF2-40B4-BE49-F238E27FC236}">
              <a16:creationId xmlns:a16="http://schemas.microsoft.com/office/drawing/2014/main" id="{CEB2F443-5E69-481B-B701-AD6D43E18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715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152400</xdr:rowOff>
    </xdr:to>
    <xdr:pic>
      <xdr:nvPicPr>
        <xdr:cNvPr id="89391" name="Picture 47">
          <a:extLst>
            <a:ext uri="{FF2B5EF4-FFF2-40B4-BE49-F238E27FC236}">
              <a16:creationId xmlns:a16="http://schemas.microsoft.com/office/drawing/2014/main" id="{ED2EBB44-DE25-4CE4-BAA6-ECF79DA97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0"/>
  <sheetViews>
    <sheetView showGridLines="0" tabSelected="1" topLeftCell="Q30" zoomScale="70" zoomScaleNormal="70" workbookViewId="0">
      <selection activeCell="W34" sqref="W34:Z35"/>
    </sheetView>
  </sheetViews>
  <sheetFormatPr baseColWidth="10" defaultColWidth="10.7265625" defaultRowHeight="14.5" x14ac:dyDescent="0.35"/>
  <cols>
    <col min="1" max="1" width="40" style="50" customWidth="1"/>
    <col min="2" max="2" width="15.453125" style="50" customWidth="1"/>
    <col min="3" max="3" width="13" style="50" customWidth="1"/>
    <col min="4" max="4" width="15.1796875" style="50" customWidth="1"/>
    <col min="5" max="5" width="13.81640625" style="50" customWidth="1"/>
    <col min="6" max="6" width="14.453125" style="50" customWidth="1"/>
    <col min="7" max="14" width="12.26953125" style="50" customWidth="1"/>
    <col min="15" max="16" width="15" style="50" customWidth="1"/>
    <col min="17" max="17" width="18.26953125" style="50" customWidth="1"/>
    <col min="18" max="18" width="14.7265625" style="50" customWidth="1"/>
    <col min="19" max="19" width="17" style="50" customWidth="1"/>
    <col min="20" max="20" width="18.54296875" style="50" customWidth="1"/>
    <col min="21" max="21" width="17.26953125" style="50" customWidth="1"/>
    <col min="22" max="22" width="16.7265625" style="50" customWidth="1"/>
    <col min="23" max="23" width="17.26953125" style="50" customWidth="1"/>
    <col min="24" max="24" width="16.81640625" style="50" customWidth="1"/>
    <col min="25" max="25" width="16.26953125" style="50" customWidth="1"/>
    <col min="26" max="26" width="17" style="50" customWidth="1"/>
    <col min="27" max="27" width="16.81640625" style="50" customWidth="1"/>
    <col min="28" max="28" width="16.453125" style="50" customWidth="1"/>
    <col min="29" max="29" width="17.26953125" style="50" customWidth="1"/>
    <col min="30" max="30" width="14.7265625" style="50" customWidth="1"/>
    <col min="31" max="31" width="6.26953125" style="50" bestFit="1" customWidth="1"/>
    <col min="32" max="32" width="22.7265625" style="50" customWidth="1"/>
    <col min="33" max="33" width="18.453125" style="50" bestFit="1" customWidth="1"/>
    <col min="34" max="34" width="8.453125" style="50" customWidth="1"/>
    <col min="35" max="35" width="18.453125" style="50" bestFit="1" customWidth="1"/>
    <col min="36" max="36" width="5.7265625" style="50" customWidth="1"/>
    <col min="37" max="37" width="18.453125" style="50" bestFit="1" customWidth="1"/>
    <col min="38" max="38" width="4.7265625" style="50" customWidth="1"/>
    <col min="39" max="39" width="23" style="50" bestFit="1" customWidth="1"/>
    <col min="40" max="40" width="10.7265625" style="50"/>
    <col min="41" max="41" width="18.453125" style="50" bestFit="1" customWidth="1"/>
    <col min="42" max="42" width="16.1796875" style="50" customWidth="1"/>
    <col min="43" max="16384" width="10.7265625" style="50"/>
  </cols>
  <sheetData>
    <row r="1" spans="1:30" ht="32.25" customHeight="1" x14ac:dyDescent="0.35">
      <c r="A1" s="339"/>
      <c r="B1" s="342" t="s">
        <v>0</v>
      </c>
      <c r="C1" s="343"/>
      <c r="D1" s="343"/>
      <c r="E1" s="343"/>
      <c r="F1" s="343"/>
      <c r="G1" s="343"/>
      <c r="H1" s="343"/>
      <c r="I1" s="343"/>
      <c r="J1" s="343"/>
      <c r="K1" s="343"/>
      <c r="L1" s="343"/>
      <c r="M1" s="343"/>
      <c r="N1" s="343"/>
      <c r="O1" s="343"/>
      <c r="P1" s="343"/>
      <c r="Q1" s="343"/>
      <c r="R1" s="343"/>
      <c r="S1" s="343"/>
      <c r="T1" s="343"/>
      <c r="U1" s="343"/>
      <c r="V1" s="343"/>
      <c r="W1" s="343"/>
      <c r="X1" s="343"/>
      <c r="Y1" s="343"/>
      <c r="Z1" s="343"/>
      <c r="AA1" s="344"/>
      <c r="AB1" s="345" t="s">
        <v>1</v>
      </c>
      <c r="AC1" s="346"/>
      <c r="AD1" s="347"/>
    </row>
    <row r="2" spans="1:30" ht="30.75" customHeight="1" x14ac:dyDescent="0.35">
      <c r="A2" s="340"/>
      <c r="B2" s="348" t="s">
        <v>2</v>
      </c>
      <c r="C2" s="349"/>
      <c r="D2" s="349"/>
      <c r="E2" s="349"/>
      <c r="F2" s="349"/>
      <c r="G2" s="349"/>
      <c r="H2" s="349"/>
      <c r="I2" s="349"/>
      <c r="J2" s="349"/>
      <c r="K2" s="349"/>
      <c r="L2" s="349"/>
      <c r="M2" s="349"/>
      <c r="N2" s="349"/>
      <c r="O2" s="349"/>
      <c r="P2" s="349"/>
      <c r="Q2" s="349"/>
      <c r="R2" s="349"/>
      <c r="S2" s="349"/>
      <c r="T2" s="349"/>
      <c r="U2" s="349"/>
      <c r="V2" s="349"/>
      <c r="W2" s="349"/>
      <c r="X2" s="349"/>
      <c r="Y2" s="349"/>
      <c r="Z2" s="349"/>
      <c r="AA2" s="350"/>
      <c r="AB2" s="351" t="s">
        <v>3</v>
      </c>
      <c r="AC2" s="352"/>
      <c r="AD2" s="353"/>
    </row>
    <row r="3" spans="1:30" ht="24" customHeight="1" x14ac:dyDescent="0.35">
      <c r="A3" s="340"/>
      <c r="B3" s="309" t="s">
        <v>4</v>
      </c>
      <c r="C3" s="310"/>
      <c r="D3" s="310"/>
      <c r="E3" s="310"/>
      <c r="F3" s="310"/>
      <c r="G3" s="310"/>
      <c r="H3" s="310"/>
      <c r="I3" s="310"/>
      <c r="J3" s="310"/>
      <c r="K3" s="310"/>
      <c r="L3" s="310"/>
      <c r="M3" s="310"/>
      <c r="N3" s="310"/>
      <c r="O3" s="310"/>
      <c r="P3" s="310"/>
      <c r="Q3" s="310"/>
      <c r="R3" s="310"/>
      <c r="S3" s="310"/>
      <c r="T3" s="310"/>
      <c r="U3" s="310"/>
      <c r="V3" s="310"/>
      <c r="W3" s="310"/>
      <c r="X3" s="310"/>
      <c r="Y3" s="310"/>
      <c r="Z3" s="310"/>
      <c r="AA3" s="311"/>
      <c r="AB3" s="351" t="s">
        <v>5</v>
      </c>
      <c r="AC3" s="352"/>
      <c r="AD3" s="353"/>
    </row>
    <row r="4" spans="1:30" ht="22.5" customHeight="1" thickBot="1" x14ac:dyDescent="0.4">
      <c r="A4" s="341"/>
      <c r="B4" s="312"/>
      <c r="C4" s="313"/>
      <c r="D4" s="313"/>
      <c r="E4" s="313"/>
      <c r="F4" s="313"/>
      <c r="G4" s="313"/>
      <c r="H4" s="313"/>
      <c r="I4" s="313"/>
      <c r="J4" s="313"/>
      <c r="K4" s="313"/>
      <c r="L4" s="313"/>
      <c r="M4" s="313"/>
      <c r="N4" s="313"/>
      <c r="O4" s="313"/>
      <c r="P4" s="313"/>
      <c r="Q4" s="313"/>
      <c r="R4" s="313"/>
      <c r="S4" s="313"/>
      <c r="T4" s="313"/>
      <c r="U4" s="313"/>
      <c r="V4" s="313"/>
      <c r="W4" s="313"/>
      <c r="X4" s="313"/>
      <c r="Y4" s="313"/>
      <c r="Z4" s="313"/>
      <c r="AA4" s="314"/>
      <c r="AB4" s="354" t="s">
        <v>6</v>
      </c>
      <c r="AC4" s="355"/>
      <c r="AD4" s="356"/>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297" t="s">
        <v>7</v>
      </c>
      <c r="B7" s="298"/>
      <c r="C7" s="303" t="s">
        <v>8</v>
      </c>
      <c r="D7" s="297" t="s">
        <v>9</v>
      </c>
      <c r="E7" s="315"/>
      <c r="F7" s="315"/>
      <c r="G7" s="315"/>
      <c r="H7" s="298"/>
      <c r="I7" s="318">
        <v>44777</v>
      </c>
      <c r="J7" s="319"/>
      <c r="K7" s="297" t="s">
        <v>10</v>
      </c>
      <c r="L7" s="298"/>
      <c r="M7" s="334" t="s">
        <v>11</v>
      </c>
      <c r="N7" s="335"/>
      <c r="O7" s="324"/>
      <c r="P7" s="325"/>
      <c r="Q7" s="54"/>
      <c r="R7" s="54"/>
      <c r="S7" s="54"/>
      <c r="T7" s="54"/>
      <c r="U7" s="54"/>
      <c r="V7" s="54"/>
      <c r="W7" s="54"/>
      <c r="X7" s="54"/>
      <c r="Y7" s="54"/>
      <c r="Z7" s="55"/>
      <c r="AA7" s="54"/>
      <c r="AB7" s="54"/>
      <c r="AC7" s="60"/>
      <c r="AD7" s="61"/>
    </row>
    <row r="8" spans="1:30" x14ac:dyDescent="0.35">
      <c r="A8" s="299"/>
      <c r="B8" s="300"/>
      <c r="C8" s="304"/>
      <c r="D8" s="299"/>
      <c r="E8" s="316"/>
      <c r="F8" s="316"/>
      <c r="G8" s="316"/>
      <c r="H8" s="300"/>
      <c r="I8" s="320"/>
      <c r="J8" s="321"/>
      <c r="K8" s="299"/>
      <c r="L8" s="300"/>
      <c r="M8" s="326" t="s">
        <v>12</v>
      </c>
      <c r="N8" s="327"/>
      <c r="O8" s="328"/>
      <c r="P8" s="329"/>
      <c r="Q8" s="54"/>
      <c r="R8" s="54"/>
      <c r="S8" s="54"/>
      <c r="T8" s="54"/>
      <c r="U8" s="54"/>
      <c r="V8" s="54"/>
      <c r="W8" s="54"/>
      <c r="X8" s="54"/>
      <c r="Y8" s="54"/>
      <c r="Z8" s="55"/>
      <c r="AA8" s="54"/>
      <c r="AB8" s="54"/>
      <c r="AC8" s="60"/>
      <c r="AD8" s="61"/>
    </row>
    <row r="9" spans="1:30" ht="15.75" customHeight="1" x14ac:dyDescent="0.35">
      <c r="A9" s="301"/>
      <c r="B9" s="302"/>
      <c r="C9" s="305"/>
      <c r="D9" s="301"/>
      <c r="E9" s="317"/>
      <c r="F9" s="317"/>
      <c r="G9" s="317"/>
      <c r="H9" s="302"/>
      <c r="I9" s="322"/>
      <c r="J9" s="323"/>
      <c r="K9" s="301"/>
      <c r="L9" s="302"/>
      <c r="M9" s="330" t="s">
        <v>13</v>
      </c>
      <c r="N9" s="331"/>
      <c r="O9" s="332" t="s">
        <v>14</v>
      </c>
      <c r="P9" s="333"/>
      <c r="Q9" s="54"/>
      <c r="R9" s="54"/>
      <c r="S9" s="54"/>
      <c r="T9" s="54"/>
      <c r="U9" s="54"/>
      <c r="V9" s="54"/>
      <c r="W9" s="54"/>
      <c r="X9" s="54"/>
      <c r="Y9" s="54"/>
      <c r="Z9" s="55"/>
      <c r="AA9" s="54"/>
      <c r="AB9" s="54"/>
      <c r="AC9" s="60"/>
      <c r="AD9" s="61"/>
    </row>
    <row r="10" spans="1:30" ht="15" customHeight="1" x14ac:dyDescent="0.3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5">
      <c r="A11" s="297" t="s">
        <v>15</v>
      </c>
      <c r="B11" s="298"/>
      <c r="C11" s="306" t="s">
        <v>16</v>
      </c>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8"/>
    </row>
    <row r="12" spans="1:30" ht="15" customHeight="1" x14ac:dyDescent="0.35">
      <c r="A12" s="299"/>
      <c r="B12" s="300"/>
      <c r="C12" s="309"/>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1"/>
    </row>
    <row r="13" spans="1:30" ht="15" customHeight="1" thickBot="1" x14ac:dyDescent="0.4">
      <c r="A13" s="301"/>
      <c r="B13" s="302"/>
      <c r="C13" s="312"/>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4"/>
    </row>
    <row r="14" spans="1:30" ht="9" customHeight="1" thickBot="1" x14ac:dyDescent="0.4">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4">
      <c r="A15" s="362" t="s">
        <v>17</v>
      </c>
      <c r="B15" s="363"/>
      <c r="C15" s="336" t="s">
        <v>18</v>
      </c>
      <c r="D15" s="337"/>
      <c r="E15" s="337"/>
      <c r="F15" s="337"/>
      <c r="G15" s="337"/>
      <c r="H15" s="337"/>
      <c r="I15" s="337"/>
      <c r="J15" s="337"/>
      <c r="K15" s="338"/>
      <c r="L15" s="286" t="s">
        <v>19</v>
      </c>
      <c r="M15" s="287"/>
      <c r="N15" s="287"/>
      <c r="O15" s="287"/>
      <c r="P15" s="287"/>
      <c r="Q15" s="288"/>
      <c r="R15" s="357" t="s">
        <v>20</v>
      </c>
      <c r="S15" s="358"/>
      <c r="T15" s="358"/>
      <c r="U15" s="358"/>
      <c r="V15" s="358"/>
      <c r="W15" s="358"/>
      <c r="X15" s="359"/>
      <c r="Y15" s="286" t="s">
        <v>21</v>
      </c>
      <c r="Z15" s="288"/>
      <c r="AA15" s="336" t="s">
        <v>22</v>
      </c>
      <c r="AB15" s="337"/>
      <c r="AC15" s="337"/>
      <c r="AD15" s="338"/>
    </row>
    <row r="16" spans="1:30" ht="9" customHeight="1" thickBot="1" x14ac:dyDescent="0.4">
      <c r="A16" s="59"/>
      <c r="B16" s="5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73"/>
      <c r="AD16" s="74"/>
    </row>
    <row r="17" spans="1:41" s="76" customFormat="1" ht="37.5" customHeight="1" thickBot="1" x14ac:dyDescent="0.4">
      <c r="A17" s="362" t="s">
        <v>23</v>
      </c>
      <c r="B17" s="363"/>
      <c r="C17" s="365" t="s">
        <v>24</v>
      </c>
      <c r="D17" s="366"/>
      <c r="E17" s="366"/>
      <c r="F17" s="366"/>
      <c r="G17" s="366"/>
      <c r="H17" s="366"/>
      <c r="I17" s="366"/>
      <c r="J17" s="366"/>
      <c r="K17" s="366"/>
      <c r="L17" s="366"/>
      <c r="M17" s="366"/>
      <c r="N17" s="366"/>
      <c r="O17" s="366"/>
      <c r="P17" s="366"/>
      <c r="Q17" s="367"/>
      <c r="R17" s="286" t="s">
        <v>25</v>
      </c>
      <c r="S17" s="287"/>
      <c r="T17" s="287"/>
      <c r="U17" s="287"/>
      <c r="V17" s="288"/>
      <c r="W17" s="360">
        <v>15</v>
      </c>
      <c r="X17" s="361"/>
      <c r="Y17" s="287" t="s">
        <v>26</v>
      </c>
      <c r="Z17" s="287"/>
      <c r="AA17" s="287"/>
      <c r="AB17" s="288"/>
      <c r="AC17" s="259">
        <v>0.45</v>
      </c>
      <c r="AD17" s="260"/>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4">
      <c r="A19" s="286" t="s">
        <v>27</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8"/>
      <c r="AE19" s="83"/>
      <c r="AF19" s="83"/>
    </row>
    <row r="20" spans="1:41" ht="32.25" customHeight="1" thickBot="1" x14ac:dyDescent="0.4">
      <c r="A20" s="82"/>
      <c r="B20" s="60"/>
      <c r="C20" s="292" t="s">
        <v>28</v>
      </c>
      <c r="D20" s="293"/>
      <c r="E20" s="293"/>
      <c r="F20" s="293"/>
      <c r="G20" s="293"/>
      <c r="H20" s="293"/>
      <c r="I20" s="293"/>
      <c r="J20" s="293"/>
      <c r="K20" s="293"/>
      <c r="L20" s="293"/>
      <c r="M20" s="293"/>
      <c r="N20" s="293"/>
      <c r="O20" s="293"/>
      <c r="P20" s="294"/>
      <c r="Q20" s="289" t="s">
        <v>29</v>
      </c>
      <c r="R20" s="290"/>
      <c r="S20" s="290"/>
      <c r="T20" s="290"/>
      <c r="U20" s="290"/>
      <c r="V20" s="290"/>
      <c r="W20" s="290"/>
      <c r="X20" s="290"/>
      <c r="Y20" s="290"/>
      <c r="Z20" s="290"/>
      <c r="AA20" s="290"/>
      <c r="AB20" s="290"/>
      <c r="AC20" s="290"/>
      <c r="AD20" s="291"/>
      <c r="AE20" s="83"/>
      <c r="AF20" s="83"/>
    </row>
    <row r="21" spans="1:41" ht="32.25" customHeight="1" thickBot="1" x14ac:dyDescent="0.4">
      <c r="A21" s="59"/>
      <c r="B21" s="54"/>
      <c r="C21" s="153" t="s">
        <v>30</v>
      </c>
      <c r="D21" s="154" t="s">
        <v>31</v>
      </c>
      <c r="E21" s="154" t="s">
        <v>32</v>
      </c>
      <c r="F21" s="154" t="s">
        <v>33</v>
      </c>
      <c r="G21" s="154" t="s">
        <v>34</v>
      </c>
      <c r="H21" s="154" t="s">
        <v>35</v>
      </c>
      <c r="I21" s="154" t="s">
        <v>8</v>
      </c>
      <c r="J21" s="154" t="s">
        <v>36</v>
      </c>
      <c r="K21" s="154" t="s">
        <v>37</v>
      </c>
      <c r="L21" s="154" t="s">
        <v>38</v>
      </c>
      <c r="M21" s="154" t="s">
        <v>39</v>
      </c>
      <c r="N21" s="154" t="s">
        <v>40</v>
      </c>
      <c r="O21" s="154" t="s">
        <v>41</v>
      </c>
      <c r="P21" s="155" t="s">
        <v>42</v>
      </c>
      <c r="Q21" s="153" t="s">
        <v>30</v>
      </c>
      <c r="R21" s="154" t="s">
        <v>31</v>
      </c>
      <c r="S21" s="154" t="s">
        <v>32</v>
      </c>
      <c r="T21" s="154" t="s">
        <v>33</v>
      </c>
      <c r="U21" s="154" t="s">
        <v>34</v>
      </c>
      <c r="V21" s="154" t="s">
        <v>35</v>
      </c>
      <c r="W21" s="154" t="s">
        <v>8</v>
      </c>
      <c r="X21" s="154" t="s">
        <v>36</v>
      </c>
      <c r="Y21" s="154" t="s">
        <v>37</v>
      </c>
      <c r="Z21" s="154" t="s">
        <v>38</v>
      </c>
      <c r="AA21" s="154" t="s">
        <v>39</v>
      </c>
      <c r="AB21" s="154" t="s">
        <v>40</v>
      </c>
      <c r="AC21" s="154" t="s">
        <v>41</v>
      </c>
      <c r="AD21" s="155" t="s">
        <v>42</v>
      </c>
      <c r="AE21" s="3"/>
      <c r="AF21" s="3"/>
    </row>
    <row r="22" spans="1:41" ht="32.25" customHeight="1" x14ac:dyDescent="0.35">
      <c r="A22" s="295" t="s">
        <v>43</v>
      </c>
      <c r="B22" s="296"/>
      <c r="C22" s="175"/>
      <c r="D22" s="173"/>
      <c r="E22" s="173"/>
      <c r="F22" s="173"/>
      <c r="G22" s="173"/>
      <c r="H22" s="173"/>
      <c r="I22" s="173"/>
      <c r="J22" s="173"/>
      <c r="K22" s="173"/>
      <c r="L22" s="173"/>
      <c r="M22" s="173"/>
      <c r="N22" s="173"/>
      <c r="O22" s="173">
        <f>SUM(C22:N22)</f>
        <v>0</v>
      </c>
      <c r="P22" s="176"/>
      <c r="Q22" s="216">
        <f>1403643083+39216000</f>
        <v>1442859083</v>
      </c>
      <c r="R22" s="217"/>
      <c r="S22" s="217"/>
      <c r="T22" s="217"/>
      <c r="U22" s="196">
        <f>20000000</f>
        <v>20000000</v>
      </c>
      <c r="V22" s="217"/>
      <c r="W22" s="217"/>
      <c r="X22" s="217">
        <v>1083213</v>
      </c>
      <c r="Y22" s="217"/>
      <c r="Z22" s="217"/>
      <c r="AA22" s="217"/>
      <c r="AB22" s="217"/>
      <c r="AC22" s="217">
        <f>SUM(Q22:AB22)</f>
        <v>1463942296</v>
      </c>
      <c r="AD22" s="180"/>
      <c r="AE22" s="3"/>
      <c r="AF22" s="3"/>
    </row>
    <row r="23" spans="1:41" ht="32.25" customHeight="1" x14ac:dyDescent="0.35">
      <c r="A23" s="265" t="s">
        <v>44</v>
      </c>
      <c r="B23" s="266"/>
      <c r="C23" s="170"/>
      <c r="D23" s="169"/>
      <c r="E23" s="169"/>
      <c r="F23" s="169"/>
      <c r="G23" s="169"/>
      <c r="H23" s="169"/>
      <c r="I23" s="169"/>
      <c r="J23" s="169"/>
      <c r="K23" s="169"/>
      <c r="L23" s="169"/>
      <c r="M23" s="169"/>
      <c r="N23" s="169"/>
      <c r="O23" s="169">
        <f>SUM(C23:N23)</f>
        <v>0</v>
      </c>
      <c r="P23" s="188" t="str">
        <f>IFERROR(O23/(SUMIF(C23:N23,"&gt;0",C22:N22))," ")</f>
        <v xml:space="preserve"> </v>
      </c>
      <c r="Q23" s="216">
        <v>1403643083</v>
      </c>
      <c r="R23" s="218"/>
      <c r="S23" s="169">
        <v>-15352236</v>
      </c>
      <c r="T23" s="218"/>
      <c r="U23" s="218"/>
      <c r="V23" s="169">
        <v>20000000</v>
      </c>
      <c r="W23" s="218"/>
      <c r="X23" s="218"/>
      <c r="Y23" s="218"/>
      <c r="Z23" s="218"/>
      <c r="AA23" s="218"/>
      <c r="AB23" s="218"/>
      <c r="AC23" s="217">
        <f>SUM(Q23:AB23)</f>
        <v>1408290847</v>
      </c>
      <c r="AD23" s="178" t="str">
        <f>IFERROR(AC22/(SUMIF(Q22:AB22,"&gt;0",#REF!))," ")</f>
        <v xml:space="preserve"> </v>
      </c>
      <c r="AE23" s="3"/>
      <c r="AF23" s="3"/>
    </row>
    <row r="24" spans="1:41" ht="32.25" customHeight="1" x14ac:dyDescent="0.35">
      <c r="A24" s="265" t="s">
        <v>45</v>
      </c>
      <c r="B24" s="266"/>
      <c r="C24" s="170"/>
      <c r="D24" s="169">
        <f>7804231+687500+729666</f>
        <v>9221397</v>
      </c>
      <c r="E24" s="169"/>
      <c r="F24" s="169">
        <f>132530+10000000</f>
        <v>10132530</v>
      </c>
      <c r="G24" s="169"/>
      <c r="H24" s="169"/>
      <c r="I24" s="169"/>
      <c r="J24" s="169"/>
      <c r="K24" s="169"/>
      <c r="L24" s="169"/>
      <c r="M24" s="169"/>
      <c r="N24" s="169"/>
      <c r="O24" s="169">
        <f>SUM(C24:N24)</f>
        <v>19353927</v>
      </c>
      <c r="P24" s="174"/>
      <c r="Q24" s="170"/>
      <c r="R24" s="221">
        <v>90854583</v>
      </c>
      <c r="S24" s="169">
        <v>122909500</v>
      </c>
      <c r="T24" s="169">
        <v>122909500</v>
      </c>
      <c r="U24" s="169">
        <v>122909500</v>
      </c>
      <c r="V24" s="169">
        <v>125409500</v>
      </c>
      <c r="W24" s="169">
        <v>125409500</v>
      </c>
      <c r="X24" s="169">
        <v>125409500</v>
      </c>
      <c r="Y24" s="169">
        <v>125409500</v>
      </c>
      <c r="Z24" s="169">
        <v>125770571</v>
      </c>
      <c r="AA24" s="169">
        <v>125770571</v>
      </c>
      <c r="AB24" s="169">
        <v>251180071</v>
      </c>
      <c r="AC24" s="169">
        <f>SUM(Q24:AB24)</f>
        <v>1463942296</v>
      </c>
      <c r="AD24" s="178"/>
      <c r="AE24" s="3"/>
      <c r="AF24" s="3"/>
    </row>
    <row r="25" spans="1:41" ht="32.25" customHeight="1" thickBot="1" x14ac:dyDescent="0.4">
      <c r="A25" s="267" t="s">
        <v>46</v>
      </c>
      <c r="B25" s="268"/>
      <c r="C25" s="171"/>
      <c r="D25" s="172">
        <v>9221397</v>
      </c>
      <c r="E25" s="172">
        <v>10132530</v>
      </c>
      <c r="F25" s="172"/>
      <c r="G25" s="172"/>
      <c r="H25" s="172"/>
      <c r="I25" s="172"/>
      <c r="J25" s="172"/>
      <c r="K25" s="172"/>
      <c r="L25" s="172"/>
      <c r="M25" s="172"/>
      <c r="N25" s="172"/>
      <c r="O25" s="172">
        <f>SUM(C25:N25)</f>
        <v>19353927</v>
      </c>
      <c r="P25" s="177">
        <v>1</v>
      </c>
      <c r="Q25" s="171"/>
      <c r="R25" s="172">
        <v>75373014</v>
      </c>
      <c r="S25" s="172">
        <v>118022832</v>
      </c>
      <c r="T25" s="172">
        <v>119489500</v>
      </c>
      <c r="U25" s="172">
        <v>119489500</v>
      </c>
      <c r="V25" s="172">
        <v>119489500</v>
      </c>
      <c r="W25" s="172">
        <v>117297333</v>
      </c>
      <c r="X25" s="172"/>
      <c r="Y25" s="172"/>
      <c r="Z25" s="172"/>
      <c r="AA25" s="172"/>
      <c r="AB25" s="172"/>
      <c r="AC25" s="172">
        <f>SUM(Q25:AB25)</f>
        <v>669161679</v>
      </c>
      <c r="AD25" s="179">
        <f>IFERROR(AC25/(SUMIF(Q25:AB25,"&gt;0",Q24:AB24))," ")</f>
        <v>0.94194779972231579</v>
      </c>
      <c r="AE25" s="3"/>
      <c r="AF25" s="3"/>
    </row>
    <row r="26" spans="1:41" ht="32.25" customHeight="1" thickBot="1" x14ac:dyDescent="0.4">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5" customHeight="1" x14ac:dyDescent="0.35">
      <c r="A27" s="261" t="s">
        <v>47</v>
      </c>
      <c r="B27" s="262"/>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4"/>
    </row>
    <row r="28" spans="1:41" ht="15" customHeight="1" x14ac:dyDescent="0.35">
      <c r="A28" s="269" t="s">
        <v>48</v>
      </c>
      <c r="B28" s="271" t="s">
        <v>49</v>
      </c>
      <c r="C28" s="272"/>
      <c r="D28" s="266" t="s">
        <v>50</v>
      </c>
      <c r="E28" s="275"/>
      <c r="F28" s="275"/>
      <c r="G28" s="275"/>
      <c r="H28" s="275"/>
      <c r="I28" s="275"/>
      <c r="J28" s="275"/>
      <c r="K28" s="275"/>
      <c r="L28" s="275"/>
      <c r="M28" s="275"/>
      <c r="N28" s="275"/>
      <c r="O28" s="276"/>
      <c r="P28" s="277" t="s">
        <v>41</v>
      </c>
      <c r="Q28" s="277" t="s">
        <v>51</v>
      </c>
      <c r="R28" s="277"/>
      <c r="S28" s="277"/>
      <c r="T28" s="277"/>
      <c r="U28" s="277"/>
      <c r="V28" s="277"/>
      <c r="W28" s="277"/>
      <c r="X28" s="277"/>
      <c r="Y28" s="277"/>
      <c r="Z28" s="277"/>
      <c r="AA28" s="277"/>
      <c r="AB28" s="277"/>
      <c r="AC28" s="277"/>
      <c r="AD28" s="278"/>
    </row>
    <row r="29" spans="1:41" ht="27" customHeight="1" x14ac:dyDescent="0.35">
      <c r="A29" s="270"/>
      <c r="B29" s="273"/>
      <c r="C29" s="274"/>
      <c r="D29" s="88" t="s">
        <v>30</v>
      </c>
      <c r="E29" s="88" t="s">
        <v>31</v>
      </c>
      <c r="F29" s="88" t="s">
        <v>32</v>
      </c>
      <c r="G29" s="88" t="s">
        <v>33</v>
      </c>
      <c r="H29" s="88" t="s">
        <v>34</v>
      </c>
      <c r="I29" s="88" t="s">
        <v>35</v>
      </c>
      <c r="J29" s="88" t="s">
        <v>8</v>
      </c>
      <c r="K29" s="88" t="s">
        <v>36</v>
      </c>
      <c r="L29" s="88" t="s">
        <v>37</v>
      </c>
      <c r="M29" s="88" t="s">
        <v>38</v>
      </c>
      <c r="N29" s="88" t="s">
        <v>39</v>
      </c>
      <c r="O29" s="88" t="s">
        <v>40</v>
      </c>
      <c r="P29" s="276"/>
      <c r="Q29" s="277"/>
      <c r="R29" s="277"/>
      <c r="S29" s="277"/>
      <c r="T29" s="277"/>
      <c r="U29" s="277"/>
      <c r="V29" s="277"/>
      <c r="W29" s="277"/>
      <c r="X29" s="277"/>
      <c r="Y29" s="277"/>
      <c r="Z29" s="277"/>
      <c r="AA29" s="277"/>
      <c r="AB29" s="277"/>
      <c r="AC29" s="277"/>
      <c r="AD29" s="278"/>
    </row>
    <row r="30" spans="1:41" ht="81" customHeight="1" thickBot="1" x14ac:dyDescent="0.4">
      <c r="A30" s="190" t="str">
        <f>C17</f>
        <v>1 - Acompañar técnicamente a 15 sectores de la Administración Distrital en la inclusión del enfoque de género en las políticas, planes,  programas y proyectos así como en su cultura organizacional e institucional</v>
      </c>
      <c r="B30" s="279" t="s">
        <v>52</v>
      </c>
      <c r="C30" s="28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281" t="s">
        <v>53</v>
      </c>
      <c r="R30" s="281"/>
      <c r="S30" s="281"/>
      <c r="T30" s="281"/>
      <c r="U30" s="281"/>
      <c r="V30" s="281"/>
      <c r="W30" s="281"/>
      <c r="X30" s="281"/>
      <c r="Y30" s="281"/>
      <c r="Z30" s="281"/>
      <c r="AA30" s="281"/>
      <c r="AB30" s="281"/>
      <c r="AC30" s="281"/>
      <c r="AD30" s="282"/>
    </row>
    <row r="31" spans="1:41" ht="45" customHeight="1" x14ac:dyDescent="0.35">
      <c r="A31" s="283" t="s">
        <v>54</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1" ht="23.25" customHeight="1" x14ac:dyDescent="0.35">
      <c r="A32" s="265" t="s">
        <v>55</v>
      </c>
      <c r="B32" s="277" t="s">
        <v>56</v>
      </c>
      <c r="C32" s="277" t="s">
        <v>49</v>
      </c>
      <c r="D32" s="277" t="s">
        <v>57</v>
      </c>
      <c r="E32" s="277"/>
      <c r="F32" s="277"/>
      <c r="G32" s="277"/>
      <c r="H32" s="277"/>
      <c r="I32" s="277"/>
      <c r="J32" s="277"/>
      <c r="K32" s="277"/>
      <c r="L32" s="277"/>
      <c r="M32" s="277"/>
      <c r="N32" s="277"/>
      <c r="O32" s="277"/>
      <c r="P32" s="277"/>
      <c r="Q32" s="277" t="s">
        <v>58</v>
      </c>
      <c r="R32" s="277"/>
      <c r="S32" s="277"/>
      <c r="T32" s="277"/>
      <c r="U32" s="277"/>
      <c r="V32" s="277"/>
      <c r="W32" s="277"/>
      <c r="X32" s="277"/>
      <c r="Y32" s="277"/>
      <c r="Z32" s="277"/>
      <c r="AA32" s="277"/>
      <c r="AB32" s="277"/>
      <c r="AC32" s="277"/>
      <c r="AD32" s="278"/>
      <c r="AG32" s="87"/>
      <c r="AH32" s="87"/>
      <c r="AI32" s="87"/>
      <c r="AJ32" s="87"/>
      <c r="AK32" s="87"/>
      <c r="AL32" s="87"/>
      <c r="AM32" s="87"/>
      <c r="AN32" s="87"/>
      <c r="AO32" s="87"/>
    </row>
    <row r="33" spans="1:41" ht="23.25" customHeight="1" x14ac:dyDescent="0.35">
      <c r="A33" s="265"/>
      <c r="B33" s="277"/>
      <c r="C33" s="368"/>
      <c r="D33" s="88" t="s">
        <v>30</v>
      </c>
      <c r="E33" s="88" t="s">
        <v>31</v>
      </c>
      <c r="F33" s="88" t="s">
        <v>32</v>
      </c>
      <c r="G33" s="88" t="s">
        <v>33</v>
      </c>
      <c r="H33" s="88" t="s">
        <v>34</v>
      </c>
      <c r="I33" s="88" t="s">
        <v>35</v>
      </c>
      <c r="J33" s="88" t="s">
        <v>8</v>
      </c>
      <c r="K33" s="88" t="s">
        <v>36</v>
      </c>
      <c r="L33" s="88" t="s">
        <v>37</v>
      </c>
      <c r="M33" s="88" t="s">
        <v>38</v>
      </c>
      <c r="N33" s="88" t="s">
        <v>39</v>
      </c>
      <c r="O33" s="88" t="s">
        <v>40</v>
      </c>
      <c r="P33" s="88" t="s">
        <v>41</v>
      </c>
      <c r="Q33" s="273" t="s">
        <v>59</v>
      </c>
      <c r="R33" s="369"/>
      <c r="S33" s="369"/>
      <c r="T33" s="369"/>
      <c r="U33" s="369"/>
      <c r="V33" s="274"/>
      <c r="W33" s="273" t="s">
        <v>60</v>
      </c>
      <c r="X33" s="369"/>
      <c r="Y33" s="369"/>
      <c r="Z33" s="274"/>
      <c r="AA33" s="273" t="s">
        <v>61</v>
      </c>
      <c r="AB33" s="369"/>
      <c r="AC33" s="369"/>
      <c r="AD33" s="370"/>
      <c r="AG33" s="87"/>
      <c r="AH33" s="87"/>
      <c r="AI33" s="87"/>
      <c r="AJ33" s="87"/>
      <c r="AK33" s="87"/>
      <c r="AL33" s="87"/>
      <c r="AM33" s="87"/>
      <c r="AN33" s="87"/>
      <c r="AO33" s="87"/>
    </row>
    <row r="34" spans="1:41" ht="42" customHeight="1" x14ac:dyDescent="0.35">
      <c r="A34" s="371" t="str">
        <f>A30</f>
        <v>1 - Acompañar técnicamente a 15 sectores de la Administración Distrital en la inclusión del enfoque de género en las políticas, planes,  programas y proyectos así como en su cultura organizacional e institucional</v>
      </c>
      <c r="B34" s="373">
        <v>0.45</v>
      </c>
      <c r="C34" s="90" t="s">
        <v>62</v>
      </c>
      <c r="D34" s="89">
        <v>15</v>
      </c>
      <c r="E34" s="89">
        <v>15</v>
      </c>
      <c r="F34" s="89">
        <v>15</v>
      </c>
      <c r="G34" s="89">
        <v>15</v>
      </c>
      <c r="H34" s="89">
        <v>15</v>
      </c>
      <c r="I34" s="89">
        <v>15</v>
      </c>
      <c r="J34" s="89">
        <v>15</v>
      </c>
      <c r="K34" s="89">
        <v>15</v>
      </c>
      <c r="L34" s="89">
        <v>15</v>
      </c>
      <c r="M34" s="89">
        <v>15</v>
      </c>
      <c r="N34" s="89">
        <v>15</v>
      </c>
      <c r="O34" s="89">
        <v>15</v>
      </c>
      <c r="P34" s="189">
        <v>15</v>
      </c>
      <c r="Q34" s="375" t="s">
        <v>522</v>
      </c>
      <c r="R34" s="376"/>
      <c r="S34" s="376"/>
      <c r="T34" s="376"/>
      <c r="U34" s="376"/>
      <c r="V34" s="377"/>
      <c r="W34" s="381" t="s">
        <v>63</v>
      </c>
      <c r="X34" s="382"/>
      <c r="Y34" s="382"/>
      <c r="Z34" s="383"/>
      <c r="AA34" s="387" t="s">
        <v>64</v>
      </c>
      <c r="AB34" s="388"/>
      <c r="AC34" s="388"/>
      <c r="AD34" s="389"/>
      <c r="AG34" s="87"/>
      <c r="AH34" s="87"/>
      <c r="AI34" s="87"/>
      <c r="AJ34" s="87"/>
      <c r="AK34" s="87"/>
      <c r="AL34" s="87"/>
      <c r="AM34" s="87"/>
      <c r="AN34" s="87"/>
      <c r="AO34" s="87"/>
    </row>
    <row r="35" spans="1:41" ht="217.5" customHeight="1" x14ac:dyDescent="0.35">
      <c r="A35" s="372"/>
      <c r="B35" s="374"/>
      <c r="C35" s="91" t="s">
        <v>65</v>
      </c>
      <c r="D35" s="238">
        <v>15</v>
      </c>
      <c r="E35" s="241">
        <v>15</v>
      </c>
      <c r="F35" s="241">
        <v>15</v>
      </c>
      <c r="G35" s="246">
        <v>15</v>
      </c>
      <c r="H35" s="246">
        <v>15</v>
      </c>
      <c r="I35" s="246">
        <v>15</v>
      </c>
      <c r="J35" s="246">
        <v>15</v>
      </c>
      <c r="K35" s="236"/>
      <c r="L35" s="236"/>
      <c r="M35" s="236"/>
      <c r="N35" s="236"/>
      <c r="O35" s="236"/>
      <c r="P35" s="237">
        <v>15</v>
      </c>
      <c r="Q35" s="378"/>
      <c r="R35" s="379"/>
      <c r="S35" s="379"/>
      <c r="T35" s="379"/>
      <c r="U35" s="379"/>
      <c r="V35" s="380"/>
      <c r="W35" s="384"/>
      <c r="X35" s="385"/>
      <c r="Y35" s="385"/>
      <c r="Z35" s="386"/>
      <c r="AA35" s="390"/>
      <c r="AB35" s="391"/>
      <c r="AC35" s="391"/>
      <c r="AD35" s="392"/>
      <c r="AE35" s="49"/>
      <c r="AG35" s="87"/>
      <c r="AH35" s="87"/>
      <c r="AI35" s="87"/>
      <c r="AJ35" s="87"/>
      <c r="AK35" s="87"/>
      <c r="AL35" s="87"/>
      <c r="AM35" s="87"/>
      <c r="AN35" s="87"/>
      <c r="AO35" s="87"/>
    </row>
    <row r="36" spans="1:41" ht="26.25" customHeight="1" x14ac:dyDescent="0.35">
      <c r="A36" s="295" t="s">
        <v>66</v>
      </c>
      <c r="B36" s="393" t="s">
        <v>67</v>
      </c>
      <c r="C36" s="395" t="s">
        <v>68</v>
      </c>
      <c r="D36" s="395"/>
      <c r="E36" s="395"/>
      <c r="F36" s="395"/>
      <c r="G36" s="395"/>
      <c r="H36" s="395"/>
      <c r="I36" s="395"/>
      <c r="J36" s="395"/>
      <c r="K36" s="395"/>
      <c r="L36" s="395"/>
      <c r="M36" s="395"/>
      <c r="N36" s="395"/>
      <c r="O36" s="395"/>
      <c r="P36" s="395"/>
      <c r="Q36" s="296" t="s">
        <v>69</v>
      </c>
      <c r="R36" s="396"/>
      <c r="S36" s="396"/>
      <c r="T36" s="396"/>
      <c r="U36" s="396"/>
      <c r="V36" s="396"/>
      <c r="W36" s="396"/>
      <c r="X36" s="396"/>
      <c r="Y36" s="396"/>
      <c r="Z36" s="396"/>
      <c r="AA36" s="396"/>
      <c r="AB36" s="396"/>
      <c r="AC36" s="396"/>
      <c r="AD36" s="397"/>
      <c r="AG36" s="87"/>
      <c r="AH36" s="87"/>
      <c r="AI36" s="87"/>
      <c r="AJ36" s="87"/>
      <c r="AK36" s="87"/>
      <c r="AL36" s="87"/>
      <c r="AM36" s="87"/>
      <c r="AN36" s="87"/>
      <c r="AO36" s="87"/>
    </row>
    <row r="37" spans="1:41" ht="26.25" customHeight="1" x14ac:dyDescent="0.35">
      <c r="A37" s="265"/>
      <c r="B37" s="394"/>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266" t="s">
        <v>84</v>
      </c>
      <c r="R37" s="275"/>
      <c r="S37" s="275"/>
      <c r="T37" s="275"/>
      <c r="U37" s="275"/>
      <c r="V37" s="275"/>
      <c r="W37" s="275"/>
      <c r="X37" s="275"/>
      <c r="Y37" s="275"/>
      <c r="Z37" s="275"/>
      <c r="AA37" s="275"/>
      <c r="AB37" s="275"/>
      <c r="AC37" s="275"/>
      <c r="AD37" s="398"/>
      <c r="AG37" s="94"/>
      <c r="AH37" s="94"/>
      <c r="AI37" s="94"/>
      <c r="AJ37" s="94"/>
      <c r="AK37" s="94"/>
      <c r="AL37" s="94"/>
      <c r="AM37" s="94"/>
      <c r="AN37" s="94"/>
      <c r="AO37" s="94"/>
    </row>
    <row r="38" spans="1:41" ht="43" customHeight="1" x14ac:dyDescent="0.35">
      <c r="A38" s="399" t="s">
        <v>85</v>
      </c>
      <c r="B38" s="401">
        <v>2</v>
      </c>
      <c r="C38" s="90" t="s">
        <v>62</v>
      </c>
      <c r="D38" s="95">
        <v>0.35</v>
      </c>
      <c r="E38" s="194">
        <v>0.35</v>
      </c>
      <c r="F38" s="95">
        <v>0.3</v>
      </c>
      <c r="G38" s="95">
        <v>0</v>
      </c>
      <c r="H38" s="95">
        <v>0</v>
      </c>
      <c r="I38" s="95">
        <v>0</v>
      </c>
      <c r="J38" s="95">
        <v>0</v>
      </c>
      <c r="K38" s="95">
        <v>0</v>
      </c>
      <c r="L38" s="95">
        <v>0</v>
      </c>
      <c r="M38" s="95">
        <v>0</v>
      </c>
      <c r="N38" s="95">
        <v>0</v>
      </c>
      <c r="O38" s="95">
        <v>0</v>
      </c>
      <c r="P38" s="96">
        <f t="shared" ref="P38:P48" si="0">SUM(D38:O38)</f>
        <v>1</v>
      </c>
      <c r="Q38" s="403" t="s">
        <v>86</v>
      </c>
      <c r="R38" s="404"/>
      <c r="S38" s="404"/>
      <c r="T38" s="404"/>
      <c r="U38" s="404"/>
      <c r="V38" s="404"/>
      <c r="W38" s="404"/>
      <c r="X38" s="404"/>
      <c r="Y38" s="404"/>
      <c r="Z38" s="404"/>
      <c r="AA38" s="404"/>
      <c r="AB38" s="404"/>
      <c r="AC38" s="404"/>
      <c r="AD38" s="405"/>
      <c r="AE38" s="97"/>
      <c r="AG38" s="98"/>
      <c r="AH38" s="98"/>
      <c r="AI38" s="98"/>
      <c r="AJ38" s="98"/>
      <c r="AK38" s="98"/>
      <c r="AL38" s="98"/>
      <c r="AM38" s="98"/>
      <c r="AN38" s="98"/>
      <c r="AO38" s="98"/>
    </row>
    <row r="39" spans="1:41" ht="43" customHeight="1" x14ac:dyDescent="0.35">
      <c r="A39" s="400"/>
      <c r="B39" s="402"/>
      <c r="C39" s="99" t="s">
        <v>65</v>
      </c>
      <c r="D39" s="100">
        <v>0.35</v>
      </c>
      <c r="E39" s="100">
        <v>0.35</v>
      </c>
      <c r="F39" s="100">
        <v>0.3</v>
      </c>
      <c r="G39" s="100">
        <v>0</v>
      </c>
      <c r="H39" s="100">
        <v>0</v>
      </c>
      <c r="I39" s="100">
        <v>0</v>
      </c>
      <c r="J39" s="100">
        <v>0</v>
      </c>
      <c r="K39" s="100"/>
      <c r="L39" s="100"/>
      <c r="M39" s="100"/>
      <c r="N39" s="100"/>
      <c r="O39" s="100"/>
      <c r="P39" s="101">
        <f t="shared" si="0"/>
        <v>1</v>
      </c>
      <c r="Q39" s="406"/>
      <c r="R39" s="407"/>
      <c r="S39" s="407"/>
      <c r="T39" s="407"/>
      <c r="U39" s="407"/>
      <c r="V39" s="407"/>
      <c r="W39" s="407"/>
      <c r="X39" s="407"/>
      <c r="Y39" s="407"/>
      <c r="Z39" s="407"/>
      <c r="AA39" s="407"/>
      <c r="AB39" s="407"/>
      <c r="AC39" s="407"/>
      <c r="AD39" s="408"/>
      <c r="AE39" s="97"/>
    </row>
    <row r="40" spans="1:41" ht="93" customHeight="1" x14ac:dyDescent="0.35">
      <c r="A40" s="400" t="s">
        <v>87</v>
      </c>
      <c r="B40" s="411">
        <v>12</v>
      </c>
      <c r="C40" s="102" t="s">
        <v>62</v>
      </c>
      <c r="D40" s="103">
        <v>0</v>
      </c>
      <c r="E40" s="103">
        <v>0.05</v>
      </c>
      <c r="F40" s="103">
        <v>0.1</v>
      </c>
      <c r="G40" s="103">
        <v>0.1</v>
      </c>
      <c r="H40" s="103">
        <v>0.1</v>
      </c>
      <c r="I40" s="103">
        <v>0.1</v>
      </c>
      <c r="J40" s="103">
        <v>0.1</v>
      </c>
      <c r="K40" s="103">
        <v>0.1</v>
      </c>
      <c r="L40" s="103">
        <v>0.1</v>
      </c>
      <c r="M40" s="103">
        <v>0.1</v>
      </c>
      <c r="N40" s="103">
        <v>0.1</v>
      </c>
      <c r="O40" s="103">
        <v>0.05</v>
      </c>
      <c r="P40" s="101">
        <f t="shared" si="0"/>
        <v>0.99999999999999989</v>
      </c>
      <c r="Q40" s="416" t="s">
        <v>523</v>
      </c>
      <c r="R40" s="417"/>
      <c r="S40" s="417"/>
      <c r="T40" s="417"/>
      <c r="U40" s="417"/>
      <c r="V40" s="417"/>
      <c r="W40" s="417"/>
      <c r="X40" s="417"/>
      <c r="Y40" s="417"/>
      <c r="Z40" s="417"/>
      <c r="AA40" s="417"/>
      <c r="AB40" s="417"/>
      <c r="AC40" s="417"/>
      <c r="AD40" s="418"/>
      <c r="AE40" s="97"/>
    </row>
    <row r="41" spans="1:41" ht="90.75" customHeight="1" x14ac:dyDescent="0.35">
      <c r="A41" s="400"/>
      <c r="B41" s="402"/>
      <c r="C41" s="99" t="s">
        <v>65</v>
      </c>
      <c r="D41" s="100">
        <v>0</v>
      </c>
      <c r="E41" s="100">
        <v>0.05</v>
      </c>
      <c r="F41" s="100">
        <v>0.1</v>
      </c>
      <c r="G41" s="100">
        <v>0.1</v>
      </c>
      <c r="H41" s="100">
        <v>0.1</v>
      </c>
      <c r="I41" s="100">
        <v>0.1</v>
      </c>
      <c r="J41" s="100">
        <v>0.1</v>
      </c>
      <c r="K41" s="100"/>
      <c r="L41" s="104"/>
      <c r="M41" s="104"/>
      <c r="N41" s="104"/>
      <c r="O41" s="104"/>
      <c r="P41" s="101">
        <f t="shared" si="0"/>
        <v>0.54999999999999993</v>
      </c>
      <c r="Q41" s="419"/>
      <c r="R41" s="420"/>
      <c r="S41" s="420"/>
      <c r="T41" s="420"/>
      <c r="U41" s="420"/>
      <c r="V41" s="420"/>
      <c r="W41" s="420"/>
      <c r="X41" s="420"/>
      <c r="Y41" s="420"/>
      <c r="Z41" s="420"/>
      <c r="AA41" s="420"/>
      <c r="AB41" s="420"/>
      <c r="AC41" s="420"/>
      <c r="AD41" s="421"/>
      <c r="AE41" s="97"/>
    </row>
    <row r="42" spans="1:41" ht="61.5" customHeight="1" x14ac:dyDescent="0.35">
      <c r="A42" s="422" t="s">
        <v>88</v>
      </c>
      <c r="B42" s="411">
        <v>12</v>
      </c>
      <c r="C42" s="102" t="s">
        <v>62</v>
      </c>
      <c r="D42" s="103">
        <v>0</v>
      </c>
      <c r="E42" s="103">
        <v>0.06</v>
      </c>
      <c r="F42" s="103">
        <v>0.09</v>
      </c>
      <c r="G42" s="103">
        <v>0.1</v>
      </c>
      <c r="H42" s="103">
        <v>0.09</v>
      </c>
      <c r="I42" s="103">
        <v>0.09</v>
      </c>
      <c r="J42" s="103">
        <v>0.1</v>
      </c>
      <c r="K42" s="103">
        <v>0.09</v>
      </c>
      <c r="L42" s="103">
        <v>0.09</v>
      </c>
      <c r="M42" s="103">
        <v>0.09</v>
      </c>
      <c r="N42" s="103">
        <v>0.1</v>
      </c>
      <c r="O42" s="103">
        <v>0.1</v>
      </c>
      <c r="P42" s="101">
        <f t="shared" si="0"/>
        <v>0.99999999999999978</v>
      </c>
      <c r="Q42" s="416" t="s">
        <v>89</v>
      </c>
      <c r="R42" s="417"/>
      <c r="S42" s="417"/>
      <c r="T42" s="417"/>
      <c r="U42" s="417"/>
      <c r="V42" s="417"/>
      <c r="W42" s="417"/>
      <c r="X42" s="417"/>
      <c r="Y42" s="417"/>
      <c r="Z42" s="417"/>
      <c r="AA42" s="417"/>
      <c r="AB42" s="417"/>
      <c r="AC42" s="417"/>
      <c r="AD42" s="418"/>
      <c r="AE42" s="97"/>
    </row>
    <row r="43" spans="1:41" ht="72" customHeight="1" x14ac:dyDescent="0.35">
      <c r="A43" s="399"/>
      <c r="B43" s="402"/>
      <c r="C43" s="99" t="s">
        <v>65</v>
      </c>
      <c r="D43" s="100">
        <v>0</v>
      </c>
      <c r="E43" s="100">
        <v>0.06</v>
      </c>
      <c r="F43" s="100">
        <v>0.09</v>
      </c>
      <c r="G43" s="100">
        <v>0.1</v>
      </c>
      <c r="H43" s="100">
        <v>0.09</v>
      </c>
      <c r="I43" s="100">
        <v>0.09</v>
      </c>
      <c r="J43" s="100">
        <v>0.1</v>
      </c>
      <c r="K43" s="100"/>
      <c r="L43" s="104"/>
      <c r="M43" s="104"/>
      <c r="N43" s="104"/>
      <c r="O43" s="104"/>
      <c r="P43" s="101">
        <f t="shared" si="0"/>
        <v>0.52999999999999992</v>
      </c>
      <c r="Q43" s="423"/>
      <c r="R43" s="424"/>
      <c r="S43" s="424"/>
      <c r="T43" s="424"/>
      <c r="U43" s="424"/>
      <c r="V43" s="424"/>
      <c r="W43" s="424"/>
      <c r="X43" s="424"/>
      <c r="Y43" s="424"/>
      <c r="Z43" s="424"/>
      <c r="AA43" s="424"/>
      <c r="AB43" s="424"/>
      <c r="AC43" s="424"/>
      <c r="AD43" s="425"/>
      <c r="AE43" s="97"/>
    </row>
    <row r="44" spans="1:41" ht="43" customHeight="1" x14ac:dyDescent="0.35">
      <c r="A44" s="427" t="s">
        <v>90</v>
      </c>
      <c r="B44" s="429">
        <v>7</v>
      </c>
      <c r="C44" s="191" t="s">
        <v>62</v>
      </c>
      <c r="D44" s="192">
        <v>0</v>
      </c>
      <c r="E44" s="192">
        <v>0</v>
      </c>
      <c r="F44" s="192">
        <v>0.25</v>
      </c>
      <c r="G44" s="192">
        <v>0</v>
      </c>
      <c r="H44" s="192">
        <v>0</v>
      </c>
      <c r="I44" s="192">
        <v>0.25</v>
      </c>
      <c r="J44" s="192">
        <v>0</v>
      </c>
      <c r="K44" s="192">
        <v>0</v>
      </c>
      <c r="L44" s="192">
        <v>0.25</v>
      </c>
      <c r="M44" s="192">
        <v>0</v>
      </c>
      <c r="N44" s="192">
        <v>0</v>
      </c>
      <c r="O44" s="192">
        <v>0.25</v>
      </c>
      <c r="P44" s="101">
        <f t="shared" si="0"/>
        <v>1</v>
      </c>
      <c r="Q44" s="253" t="s">
        <v>91</v>
      </c>
      <c r="R44" s="254"/>
      <c r="S44" s="254"/>
      <c r="T44" s="254"/>
      <c r="U44" s="254"/>
      <c r="V44" s="254"/>
      <c r="W44" s="254"/>
      <c r="X44" s="254"/>
      <c r="Y44" s="254"/>
      <c r="Z44" s="254"/>
      <c r="AA44" s="254"/>
      <c r="AB44" s="254"/>
      <c r="AC44" s="254"/>
      <c r="AD44" s="255"/>
      <c r="AE44" s="97"/>
    </row>
    <row r="45" spans="1:41" ht="64.5" customHeight="1" x14ac:dyDescent="0.35">
      <c r="A45" s="428"/>
      <c r="B45" s="430"/>
      <c r="C45" s="99" t="s">
        <v>65</v>
      </c>
      <c r="D45" s="100">
        <v>0</v>
      </c>
      <c r="E45" s="100">
        <v>0</v>
      </c>
      <c r="F45" s="100">
        <v>0.25</v>
      </c>
      <c r="G45" s="100">
        <v>0</v>
      </c>
      <c r="H45" s="100">
        <v>0</v>
      </c>
      <c r="I45" s="100">
        <v>0.25</v>
      </c>
      <c r="J45" s="100">
        <v>0</v>
      </c>
      <c r="K45" s="100"/>
      <c r="L45" s="100"/>
      <c r="M45" s="100"/>
      <c r="N45" s="100"/>
      <c r="O45" s="100"/>
      <c r="P45" s="101">
        <f t="shared" si="0"/>
        <v>0.5</v>
      </c>
      <c r="Q45" s="256"/>
      <c r="R45" s="257"/>
      <c r="S45" s="257"/>
      <c r="T45" s="257"/>
      <c r="U45" s="257"/>
      <c r="V45" s="257"/>
      <c r="W45" s="257"/>
      <c r="X45" s="257"/>
      <c r="Y45" s="257"/>
      <c r="Z45" s="257"/>
      <c r="AA45" s="257"/>
      <c r="AB45" s="257"/>
      <c r="AC45" s="257"/>
      <c r="AD45" s="258"/>
      <c r="AE45" s="97"/>
    </row>
    <row r="46" spans="1:41" ht="43" customHeight="1" x14ac:dyDescent="0.35">
      <c r="A46" s="426" t="s">
        <v>92</v>
      </c>
      <c r="B46" s="411">
        <v>5</v>
      </c>
      <c r="C46" s="193" t="s">
        <v>62</v>
      </c>
      <c r="D46" s="103">
        <v>0.02</v>
      </c>
      <c r="E46" s="103">
        <v>0.06</v>
      </c>
      <c r="F46" s="103">
        <v>0.09</v>
      </c>
      <c r="G46" s="103">
        <v>0.1</v>
      </c>
      <c r="H46" s="103">
        <v>0.09</v>
      </c>
      <c r="I46" s="103">
        <v>0.09</v>
      </c>
      <c r="J46" s="103">
        <v>0.1</v>
      </c>
      <c r="K46" s="103">
        <v>0.09</v>
      </c>
      <c r="L46" s="103">
        <v>0.09</v>
      </c>
      <c r="M46" s="103">
        <v>0.09</v>
      </c>
      <c r="N46" s="103">
        <v>0.09</v>
      </c>
      <c r="O46" s="103">
        <v>0.09</v>
      </c>
      <c r="P46" s="101">
        <f t="shared" si="0"/>
        <v>0.99999999999999978</v>
      </c>
      <c r="Q46" s="253" t="s">
        <v>93</v>
      </c>
      <c r="R46" s="254"/>
      <c r="S46" s="254"/>
      <c r="T46" s="254"/>
      <c r="U46" s="254"/>
      <c r="V46" s="254"/>
      <c r="W46" s="254"/>
      <c r="X46" s="254"/>
      <c r="Y46" s="254"/>
      <c r="Z46" s="254"/>
      <c r="AA46" s="254"/>
      <c r="AB46" s="254"/>
      <c r="AC46" s="254"/>
      <c r="AD46" s="255"/>
      <c r="AE46" s="97"/>
    </row>
    <row r="47" spans="1:41" ht="60.75" customHeight="1" x14ac:dyDescent="0.35">
      <c r="A47" s="399"/>
      <c r="B47" s="402"/>
      <c r="C47" s="99" t="s">
        <v>65</v>
      </c>
      <c r="D47" s="100">
        <v>0.02</v>
      </c>
      <c r="E47" s="100">
        <v>0.06</v>
      </c>
      <c r="F47" s="100">
        <v>0.09</v>
      </c>
      <c r="G47" s="100">
        <v>0.1</v>
      </c>
      <c r="H47" s="100">
        <v>0.09</v>
      </c>
      <c r="I47" s="100">
        <v>0.09</v>
      </c>
      <c r="J47" s="100">
        <v>0.1</v>
      </c>
      <c r="K47" s="100"/>
      <c r="L47" s="104"/>
      <c r="M47" s="104"/>
      <c r="N47" s="104"/>
      <c r="O47" s="104"/>
      <c r="P47" s="101">
        <f t="shared" si="0"/>
        <v>0.54999999999999993</v>
      </c>
      <c r="Q47" s="256"/>
      <c r="R47" s="257"/>
      <c r="S47" s="257"/>
      <c r="T47" s="257"/>
      <c r="U47" s="257"/>
      <c r="V47" s="257"/>
      <c r="W47" s="257"/>
      <c r="X47" s="257"/>
      <c r="Y47" s="257"/>
      <c r="Z47" s="257"/>
      <c r="AA47" s="257"/>
      <c r="AB47" s="257"/>
      <c r="AC47" s="257"/>
      <c r="AD47" s="258"/>
      <c r="AE47" s="97"/>
    </row>
    <row r="48" spans="1:41" ht="43" customHeight="1" x14ac:dyDescent="0.35">
      <c r="A48" s="409" t="s">
        <v>94</v>
      </c>
      <c r="B48" s="411">
        <v>7</v>
      </c>
      <c r="C48" s="102" t="s">
        <v>62</v>
      </c>
      <c r="D48" s="103">
        <v>0.02</v>
      </c>
      <c r="E48" s="103">
        <v>0.08</v>
      </c>
      <c r="F48" s="103">
        <v>0.09</v>
      </c>
      <c r="G48" s="103">
        <v>0.09</v>
      </c>
      <c r="H48" s="103">
        <v>0.09</v>
      </c>
      <c r="I48" s="103">
        <v>0.09</v>
      </c>
      <c r="J48" s="103">
        <v>0.09</v>
      </c>
      <c r="K48" s="103">
        <v>0.09</v>
      </c>
      <c r="L48" s="103">
        <v>0.09</v>
      </c>
      <c r="M48" s="103">
        <v>0.09</v>
      </c>
      <c r="N48" s="103">
        <v>0.09</v>
      </c>
      <c r="O48" s="103">
        <v>0.09</v>
      </c>
      <c r="P48" s="101">
        <f t="shared" si="0"/>
        <v>0.99999999999999978</v>
      </c>
      <c r="Q48" s="253" t="s">
        <v>524</v>
      </c>
      <c r="R48" s="254"/>
      <c r="S48" s="254"/>
      <c r="T48" s="254"/>
      <c r="U48" s="254"/>
      <c r="V48" s="254"/>
      <c r="W48" s="254"/>
      <c r="X48" s="254"/>
      <c r="Y48" s="254"/>
      <c r="Z48" s="254"/>
      <c r="AA48" s="254"/>
      <c r="AB48" s="254"/>
      <c r="AC48" s="254"/>
      <c r="AD48" s="255"/>
      <c r="AE48" s="97"/>
    </row>
    <row r="49" spans="1:31" ht="89.25" customHeight="1" x14ac:dyDescent="0.35">
      <c r="A49" s="410"/>
      <c r="B49" s="412"/>
      <c r="C49" s="91" t="s">
        <v>65</v>
      </c>
      <c r="D49" s="105">
        <v>0.02</v>
      </c>
      <c r="E49" s="105">
        <v>0.08</v>
      </c>
      <c r="F49" s="105">
        <v>0.09</v>
      </c>
      <c r="G49" s="105">
        <v>0.09</v>
      </c>
      <c r="H49" s="105">
        <v>0.09</v>
      </c>
      <c r="I49" s="105">
        <v>0.09</v>
      </c>
      <c r="J49" s="105">
        <v>0.09</v>
      </c>
      <c r="K49" s="105"/>
      <c r="L49" s="106"/>
      <c r="M49" s="106"/>
      <c r="N49" s="106"/>
      <c r="O49" s="106"/>
      <c r="P49" s="225">
        <f>SUM(D49:O49)</f>
        <v>0.54999999999999993</v>
      </c>
      <c r="Q49" s="413"/>
      <c r="R49" s="414"/>
      <c r="S49" s="414"/>
      <c r="T49" s="414"/>
      <c r="U49" s="414"/>
      <c r="V49" s="414"/>
      <c r="W49" s="414"/>
      <c r="X49" s="414"/>
      <c r="Y49" s="414"/>
      <c r="Z49" s="414"/>
      <c r="AA49" s="414"/>
      <c r="AB49" s="414"/>
      <c r="AC49" s="414"/>
      <c r="AD49" s="415"/>
      <c r="AE49" s="97"/>
    </row>
    <row r="50" spans="1:31" x14ac:dyDescent="0.35">
      <c r="A50" s="50" t="s">
        <v>95</v>
      </c>
      <c r="P50" s="224"/>
    </row>
  </sheetData>
  <mergeCells count="86">
    <mergeCell ref="A38:A39"/>
    <mergeCell ref="B38:B39"/>
    <mergeCell ref="Q38:AD39"/>
    <mergeCell ref="A48:A49"/>
    <mergeCell ref="B48:B49"/>
    <mergeCell ref="Q48:AD49"/>
    <mergeCell ref="A40:A41"/>
    <mergeCell ref="B40:B41"/>
    <mergeCell ref="Q40:AD41"/>
    <mergeCell ref="A42:A43"/>
    <mergeCell ref="B42:B43"/>
    <mergeCell ref="Q42:AD43"/>
    <mergeCell ref="A46:A47"/>
    <mergeCell ref="A44:A45"/>
    <mergeCell ref="B44:B45"/>
    <mergeCell ref="B46:B47"/>
    <mergeCell ref="A36:A37"/>
    <mergeCell ref="B36:B37"/>
    <mergeCell ref="C36:P36"/>
    <mergeCell ref="Q36:AD36"/>
    <mergeCell ref="Q37:AD37"/>
    <mergeCell ref="A34:A35"/>
    <mergeCell ref="B34:B35"/>
    <mergeCell ref="Q34:V35"/>
    <mergeCell ref="W34:Z35"/>
    <mergeCell ref="AA34:AD35"/>
    <mergeCell ref="C32:C33"/>
    <mergeCell ref="D32:P32"/>
    <mergeCell ref="Q32:AD32"/>
    <mergeCell ref="Q33:V33"/>
    <mergeCell ref="W33:Z33"/>
    <mergeCell ref="AA33:AD33"/>
    <mergeCell ref="R15:X15"/>
    <mergeCell ref="Y15:Z15"/>
    <mergeCell ref="W17:X17"/>
    <mergeCell ref="Y17:AB17"/>
    <mergeCell ref="A15:B15"/>
    <mergeCell ref="C15:K15"/>
    <mergeCell ref="C16:AB16"/>
    <mergeCell ref="A17:B17"/>
    <mergeCell ref="C17:Q17"/>
    <mergeCell ref="A1:A4"/>
    <mergeCell ref="B1:AA1"/>
    <mergeCell ref="AB1:AD1"/>
    <mergeCell ref="B2:AA2"/>
    <mergeCell ref="AB2:AD2"/>
    <mergeCell ref="B3:AA4"/>
    <mergeCell ref="AB3:AD3"/>
    <mergeCell ref="AB4:AD4"/>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24:B24"/>
    <mergeCell ref="A19:AD19"/>
    <mergeCell ref="Q20:AD20"/>
    <mergeCell ref="C20:P20"/>
    <mergeCell ref="A22:B22"/>
    <mergeCell ref="Q44:AD45"/>
    <mergeCell ref="Q46:AD47"/>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s>
  <dataValidations count="4">
    <dataValidation type="textLength" operator="lessThanOrEqual" allowBlank="1" showInputMessage="1" showErrorMessage="1" errorTitle="Máximo 2.000 caracteres" error="Máximo 2.000 caracteres" sqref="R42:AD43 Q46 Q48:AD49 W34 AA34 Q34 R38:AD39 Q38:Q39 Q42:Q4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 type="textLength" operator="lessThanOrEqual" allowBlank="1" showInputMessage="1" showErrorMessage="1" errorTitle="Máximo 2.000 caracteres" error="Máximo 2.000 caracteres" sqref="Q40:AD41" xr:uid="{774E1D4F-260B-4C54-A39A-94FDDF15D919}">
      <formula1>3000</formula1>
    </dataValidation>
  </dataValidations>
  <pageMargins left="0.25" right="0.25" top="0.75" bottom="0.75" header="0.3" footer="0.3"/>
  <pageSetup scale="27"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ColWidth="8.81640625" defaultRowHeight="14.5" x14ac:dyDescent="0.35"/>
  <cols>
    <col min="1" max="256" width="11.45312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6"/>
  <sheetViews>
    <sheetView zoomScale="90" zoomScaleNormal="90" workbookViewId="0">
      <selection activeCell="P9" sqref="P9"/>
    </sheetView>
  </sheetViews>
  <sheetFormatPr baseColWidth="10" defaultColWidth="8.81640625" defaultRowHeight="14.5" x14ac:dyDescent="0.35"/>
  <cols>
    <col min="1" max="2" width="11.453125" customWidth="1"/>
    <col min="3" max="3" width="6.7265625" customWidth="1"/>
    <col min="4" max="4" width="8.7265625" customWidth="1"/>
    <col min="5" max="5" width="10.7265625" customWidth="1"/>
    <col min="6" max="256" width="11.453125" customWidth="1"/>
  </cols>
  <sheetData>
    <row r="1" spans="1:14" x14ac:dyDescent="0.35">
      <c r="B1" t="s">
        <v>505</v>
      </c>
      <c r="C1" s="648" t="s">
        <v>506</v>
      </c>
      <c r="D1" s="648"/>
      <c r="E1" s="648"/>
      <c r="F1" s="648"/>
      <c r="G1" s="649" t="s">
        <v>507</v>
      </c>
      <c r="H1" s="650"/>
      <c r="I1" s="650"/>
      <c r="J1" s="651"/>
      <c r="K1" s="647" t="s">
        <v>508</v>
      </c>
      <c r="L1" s="647"/>
      <c r="M1" s="647"/>
      <c r="N1" s="647"/>
    </row>
    <row r="2" spans="1:14" x14ac:dyDescent="0.35">
      <c r="C2" s="4"/>
      <c r="D2" s="4"/>
      <c r="E2" s="4"/>
      <c r="F2" s="4" t="s">
        <v>509</v>
      </c>
      <c r="G2" s="30"/>
      <c r="H2" s="4"/>
      <c r="I2" s="4"/>
      <c r="J2" s="31" t="s">
        <v>509</v>
      </c>
      <c r="K2" s="4"/>
      <c r="L2" s="4"/>
      <c r="M2" s="4"/>
      <c r="N2" s="4" t="s">
        <v>509</v>
      </c>
    </row>
    <row r="3" spans="1:14" x14ac:dyDescent="0.35">
      <c r="A3" s="646" t="s">
        <v>510</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5">
      <c r="A4" s="646"/>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5">
      <c r="A5" s="646"/>
      <c r="B5" s="5">
        <v>3</v>
      </c>
      <c r="C5" s="6">
        <v>0.05</v>
      </c>
      <c r="D5" s="6">
        <v>0.05</v>
      </c>
      <c r="E5" s="6">
        <v>0.1</v>
      </c>
      <c r="F5" s="7">
        <f>(C5+D5+E5)</f>
        <v>0.2</v>
      </c>
      <c r="G5" s="32">
        <v>0.1</v>
      </c>
      <c r="H5" s="6">
        <v>0.1</v>
      </c>
      <c r="I5" s="6">
        <v>0.1</v>
      </c>
      <c r="J5" s="33">
        <f>(G5+H5+I5)</f>
        <v>0.30000000000000004</v>
      </c>
      <c r="K5" s="24"/>
      <c r="L5" s="5"/>
      <c r="M5" s="5"/>
      <c r="N5" s="5"/>
    </row>
    <row r="6" spans="1:14" x14ac:dyDescent="0.35">
      <c r="A6" s="646"/>
      <c r="B6" s="5">
        <v>4</v>
      </c>
      <c r="C6" s="6">
        <v>0.1</v>
      </c>
      <c r="D6" s="6">
        <v>0.1</v>
      </c>
      <c r="E6" s="6">
        <v>0.2</v>
      </c>
      <c r="F6" s="7">
        <f>(C6+D6+E6)</f>
        <v>0.4</v>
      </c>
      <c r="G6" s="32">
        <v>0</v>
      </c>
      <c r="H6" s="6">
        <v>0</v>
      </c>
      <c r="I6" s="6">
        <v>0.1</v>
      </c>
      <c r="J6" s="33">
        <f>(G6+H6+I6)</f>
        <v>0.1</v>
      </c>
      <c r="K6" s="24"/>
      <c r="L6" s="5"/>
      <c r="M6" s="5"/>
      <c r="N6" s="5"/>
    </row>
    <row r="7" spans="1:14" x14ac:dyDescent="0.35">
      <c r="A7" s="646"/>
      <c r="B7" s="5">
        <v>5</v>
      </c>
      <c r="C7" s="6">
        <v>0</v>
      </c>
      <c r="D7" s="6">
        <v>0</v>
      </c>
      <c r="E7" s="6">
        <v>0</v>
      </c>
      <c r="F7" s="7">
        <f>(C7+D7+E7)</f>
        <v>0</v>
      </c>
      <c r="G7" s="32">
        <v>0</v>
      </c>
      <c r="H7" s="6">
        <v>0</v>
      </c>
      <c r="I7" s="6">
        <v>0</v>
      </c>
      <c r="J7" s="33">
        <f>(G7+H7+I7)</f>
        <v>0</v>
      </c>
      <c r="K7" s="24"/>
      <c r="L7" s="5"/>
      <c r="M7" s="5"/>
      <c r="N7" s="5"/>
    </row>
    <row r="8" spans="1:14" x14ac:dyDescent="0.35">
      <c r="A8" s="646" t="s">
        <v>511</v>
      </c>
      <c r="B8" s="9">
        <v>6</v>
      </c>
      <c r="C8" s="10">
        <v>0.1</v>
      </c>
      <c r="D8" s="10">
        <v>0.1</v>
      </c>
      <c r="E8" s="10">
        <v>0.1</v>
      </c>
      <c r="F8" s="11">
        <f>C8+D8+E8</f>
        <v>0.30000000000000004</v>
      </c>
      <c r="G8" s="34"/>
      <c r="H8" s="9"/>
      <c r="I8" s="9"/>
      <c r="J8" s="35"/>
      <c r="K8" s="25"/>
      <c r="L8" s="9"/>
      <c r="M8" s="9"/>
      <c r="N8" s="9"/>
    </row>
    <row r="9" spans="1:14" x14ac:dyDescent="0.35">
      <c r="A9" s="646"/>
      <c r="B9" s="9">
        <v>7</v>
      </c>
      <c r="C9" s="9"/>
      <c r="D9" s="9"/>
      <c r="E9" s="9"/>
      <c r="F9" s="19"/>
      <c r="G9" s="36"/>
      <c r="H9" s="9"/>
      <c r="I9" s="9"/>
      <c r="J9" s="35"/>
      <c r="K9" s="25"/>
      <c r="L9" s="9"/>
      <c r="M9" s="9"/>
      <c r="N9" s="9"/>
    </row>
    <row r="10" spans="1:14" x14ac:dyDescent="0.35">
      <c r="A10" s="646"/>
      <c r="B10" s="9">
        <v>8</v>
      </c>
      <c r="C10" s="9"/>
      <c r="D10" s="9"/>
      <c r="E10" s="9"/>
      <c r="F10" s="19"/>
      <c r="G10" s="36"/>
      <c r="H10" s="9"/>
      <c r="I10" s="9"/>
      <c r="J10" s="35"/>
      <c r="K10" s="25"/>
      <c r="L10" s="9"/>
      <c r="M10" s="9"/>
      <c r="N10" s="9"/>
    </row>
    <row r="11" spans="1:14" x14ac:dyDescent="0.35">
      <c r="A11" s="646"/>
      <c r="B11" s="9">
        <v>9</v>
      </c>
      <c r="C11" s="9"/>
      <c r="D11" s="9"/>
      <c r="E11" s="9"/>
      <c r="F11" s="19"/>
      <c r="G11" s="36"/>
      <c r="H11" s="9"/>
      <c r="I11" s="9"/>
      <c r="J11" s="35"/>
      <c r="K11" s="25"/>
      <c r="L11" s="9"/>
      <c r="M11" s="9"/>
      <c r="N11" s="9"/>
    </row>
    <row r="12" spans="1:14" x14ac:dyDescent="0.35">
      <c r="A12" s="646" t="s">
        <v>512</v>
      </c>
      <c r="B12" s="14">
        <v>10</v>
      </c>
      <c r="C12" s="14"/>
      <c r="D12" s="14"/>
      <c r="E12" s="14"/>
      <c r="F12" s="20"/>
      <c r="G12" s="37"/>
      <c r="H12" s="14"/>
      <c r="I12" s="14"/>
      <c r="J12" s="38"/>
      <c r="K12" s="26"/>
      <c r="L12" s="14"/>
      <c r="M12" s="14"/>
      <c r="N12" s="14"/>
    </row>
    <row r="13" spans="1:14" x14ac:dyDescent="0.35">
      <c r="A13" s="646"/>
      <c r="B13" s="14">
        <v>11</v>
      </c>
      <c r="C13" s="14"/>
      <c r="D13" s="14"/>
      <c r="E13" s="14"/>
      <c r="F13" s="20"/>
      <c r="G13" s="37"/>
      <c r="H13" s="14"/>
      <c r="I13" s="14"/>
      <c r="J13" s="38"/>
      <c r="K13" s="26"/>
      <c r="L13" s="14"/>
      <c r="M13" s="14"/>
      <c r="N13" s="14"/>
    </row>
    <row r="14" spans="1:14" x14ac:dyDescent="0.35">
      <c r="A14" s="646"/>
      <c r="B14" s="14">
        <v>12</v>
      </c>
      <c r="C14" s="14"/>
      <c r="D14" s="14"/>
      <c r="E14" s="14"/>
      <c r="F14" s="20"/>
      <c r="G14" s="37"/>
      <c r="H14" s="14"/>
      <c r="I14" s="14"/>
      <c r="J14" s="38"/>
      <c r="K14" s="26"/>
      <c r="L14" s="14"/>
      <c r="M14" s="14"/>
      <c r="N14" s="14"/>
    </row>
    <row r="15" spans="1:14" x14ac:dyDescent="0.35">
      <c r="A15" s="646"/>
      <c r="B15" s="14">
        <v>13</v>
      </c>
      <c r="C15" s="14"/>
      <c r="D15" s="14"/>
      <c r="E15" s="14"/>
      <c r="F15" s="20"/>
      <c r="G15" s="37"/>
      <c r="H15" s="14"/>
      <c r="I15" s="14"/>
      <c r="J15" s="38"/>
      <c r="K15" s="26"/>
      <c r="L15" s="14"/>
      <c r="M15" s="14"/>
      <c r="N15" s="14"/>
    </row>
    <row r="16" spans="1:14" x14ac:dyDescent="0.35">
      <c r="A16" s="646" t="s">
        <v>513</v>
      </c>
      <c r="B16" s="15">
        <v>14</v>
      </c>
      <c r="C16" s="15"/>
      <c r="D16" s="15"/>
      <c r="E16" s="15"/>
      <c r="F16" s="21"/>
      <c r="G16" s="39"/>
      <c r="H16" s="15"/>
      <c r="I16" s="15"/>
      <c r="J16" s="40"/>
      <c r="K16" s="27"/>
      <c r="L16" s="15"/>
      <c r="M16" s="15"/>
      <c r="N16" s="15"/>
    </row>
    <row r="17" spans="1:14" x14ac:dyDescent="0.35">
      <c r="A17" s="646"/>
      <c r="B17" s="15">
        <v>15</v>
      </c>
      <c r="C17" s="15"/>
      <c r="D17" s="15"/>
      <c r="E17" s="15"/>
      <c r="F17" s="21"/>
      <c r="G17" s="39"/>
      <c r="H17" s="15"/>
      <c r="I17" s="15"/>
      <c r="J17" s="40"/>
      <c r="K17" s="27"/>
      <c r="L17" s="15"/>
      <c r="M17" s="15"/>
      <c r="N17" s="15"/>
    </row>
    <row r="18" spans="1:14" x14ac:dyDescent="0.35">
      <c r="A18" s="646"/>
      <c r="B18" s="15">
        <v>16</v>
      </c>
      <c r="C18" s="15"/>
      <c r="D18" s="15"/>
      <c r="E18" s="15"/>
      <c r="F18" s="21"/>
      <c r="G18" s="39"/>
      <c r="H18" s="15"/>
      <c r="I18" s="15"/>
      <c r="J18" s="40"/>
      <c r="K18" s="27"/>
      <c r="L18" s="15"/>
      <c r="M18" s="15"/>
      <c r="N18" s="15"/>
    </row>
    <row r="19" spans="1:14" x14ac:dyDescent="0.35">
      <c r="A19" s="646" t="s">
        <v>514</v>
      </c>
      <c r="B19" s="18">
        <v>17</v>
      </c>
      <c r="C19" s="18"/>
      <c r="D19" s="18"/>
      <c r="E19" s="18"/>
      <c r="F19" s="22"/>
      <c r="G19" s="41"/>
      <c r="H19" s="18"/>
      <c r="I19" s="18"/>
      <c r="J19" s="42"/>
      <c r="K19" s="28"/>
      <c r="L19" s="18"/>
      <c r="M19" s="18"/>
      <c r="N19" s="18"/>
    </row>
    <row r="20" spans="1:14" x14ac:dyDescent="0.35">
      <c r="A20" s="646"/>
      <c r="B20" s="18">
        <v>18</v>
      </c>
      <c r="C20" s="18"/>
      <c r="D20" s="18"/>
      <c r="E20" s="18"/>
      <c r="F20" s="22"/>
      <c r="G20" s="41"/>
      <c r="H20" s="18"/>
      <c r="I20" s="18"/>
      <c r="J20" s="42"/>
      <c r="K20" s="28"/>
      <c r="L20" s="18"/>
      <c r="M20" s="18"/>
      <c r="N20" s="18"/>
    </row>
    <row r="21" spans="1:14" x14ac:dyDescent="0.35">
      <c r="A21" s="646"/>
      <c r="B21" s="18">
        <v>19</v>
      </c>
      <c r="C21" s="18"/>
      <c r="D21" s="18"/>
      <c r="E21" s="18"/>
      <c r="F21" s="22"/>
      <c r="G21" s="41"/>
      <c r="H21" s="18"/>
      <c r="I21" s="18"/>
      <c r="J21" s="42"/>
      <c r="K21" s="28"/>
      <c r="L21" s="18"/>
      <c r="M21" s="18"/>
      <c r="N21" s="18"/>
    </row>
    <row r="22" spans="1:14" x14ac:dyDescent="0.35">
      <c r="A22" s="646"/>
      <c r="B22" s="18">
        <v>20</v>
      </c>
      <c r="C22" s="18"/>
      <c r="D22" s="18"/>
      <c r="E22" s="18"/>
      <c r="F22" s="22"/>
      <c r="G22" s="41"/>
      <c r="H22" s="18"/>
      <c r="I22" s="18"/>
      <c r="J22" s="42"/>
      <c r="K22" s="28"/>
      <c r="L22" s="18"/>
      <c r="M22" s="18"/>
      <c r="N22" s="18"/>
    </row>
    <row r="23" spans="1:14" x14ac:dyDescent="0.35">
      <c r="A23" s="646" t="s">
        <v>515</v>
      </c>
      <c r="B23" s="13">
        <v>21</v>
      </c>
      <c r="C23" s="13"/>
      <c r="D23" s="13"/>
      <c r="E23" s="13"/>
      <c r="F23" s="23"/>
      <c r="G23" s="43"/>
      <c r="H23" s="13"/>
      <c r="I23" s="13"/>
      <c r="J23" s="44"/>
      <c r="K23" s="29"/>
      <c r="L23" s="13"/>
      <c r="M23" s="13"/>
      <c r="N23" s="13"/>
    </row>
    <row r="24" spans="1:14" x14ac:dyDescent="0.35">
      <c r="A24" s="646"/>
      <c r="B24" s="13">
        <v>22</v>
      </c>
      <c r="C24" s="13"/>
      <c r="D24" s="13"/>
      <c r="E24" s="13"/>
      <c r="F24" s="23"/>
      <c r="G24" s="43"/>
      <c r="H24" s="13"/>
      <c r="I24" s="13"/>
      <c r="J24" s="44"/>
      <c r="K24" s="29"/>
      <c r="L24" s="13"/>
      <c r="M24" s="13"/>
      <c r="N24" s="13"/>
    </row>
    <row r="25" spans="1:14" x14ac:dyDescent="0.35">
      <c r="A25" s="646"/>
      <c r="B25" s="13">
        <v>23</v>
      </c>
      <c r="C25" s="13"/>
      <c r="D25" s="13"/>
      <c r="E25" s="13"/>
      <c r="F25" s="23"/>
      <c r="G25" s="43"/>
      <c r="H25" s="13"/>
      <c r="I25" s="13"/>
      <c r="J25" s="44"/>
      <c r="K25" s="29"/>
      <c r="L25" s="13"/>
      <c r="M25" s="13"/>
      <c r="N25" s="13"/>
    </row>
    <row r="26" spans="1:14" x14ac:dyDescent="0.35">
      <c r="A26" s="646"/>
      <c r="B26" s="13">
        <v>24</v>
      </c>
      <c r="C26" s="13"/>
      <c r="D26" s="13"/>
      <c r="E26" s="13"/>
      <c r="F26" s="23"/>
      <c r="G26" s="43"/>
      <c r="H26" s="13"/>
      <c r="I26" s="13"/>
      <c r="J26" s="44"/>
      <c r="K26" s="29"/>
      <c r="L26" s="13"/>
      <c r="M26" s="13"/>
      <c r="N26" s="13"/>
    </row>
    <row r="27" spans="1:14" x14ac:dyDescent="0.35">
      <c r="A27" s="646" t="s">
        <v>516</v>
      </c>
      <c r="B27" s="9">
        <v>25</v>
      </c>
      <c r="C27" s="9"/>
      <c r="D27" s="9"/>
      <c r="E27" s="9"/>
      <c r="F27" s="9"/>
      <c r="G27" s="9"/>
      <c r="H27" s="9"/>
      <c r="I27" s="9"/>
      <c r="J27" s="9"/>
      <c r="K27" s="9"/>
      <c r="L27" s="9"/>
      <c r="M27" s="9"/>
      <c r="N27" s="9"/>
    </row>
    <row r="28" spans="1:14" x14ac:dyDescent="0.35">
      <c r="A28" s="646"/>
      <c r="B28" s="9">
        <v>26</v>
      </c>
      <c r="C28" s="9"/>
      <c r="D28" s="9"/>
      <c r="E28" s="9"/>
      <c r="F28" s="9"/>
      <c r="G28" s="9"/>
      <c r="H28" s="9"/>
      <c r="I28" s="9"/>
      <c r="J28" s="9"/>
      <c r="K28" s="9"/>
      <c r="L28" s="9"/>
      <c r="M28" s="9"/>
      <c r="N28" s="9"/>
    </row>
    <row r="29" spans="1:14" x14ac:dyDescent="0.35">
      <c r="A29" s="646"/>
      <c r="B29" s="9">
        <v>27</v>
      </c>
      <c r="C29" s="9"/>
      <c r="D29" s="9"/>
      <c r="E29" s="9"/>
      <c r="F29" s="9"/>
      <c r="G29" s="9"/>
      <c r="H29" s="9"/>
      <c r="I29" s="9"/>
      <c r="J29" s="9"/>
      <c r="K29" s="9"/>
      <c r="L29" s="9"/>
      <c r="M29" s="9"/>
      <c r="N29" s="9"/>
    </row>
    <row r="30" spans="1:14" x14ac:dyDescent="0.35">
      <c r="A30" s="646"/>
      <c r="B30" s="9">
        <v>28</v>
      </c>
      <c r="C30" s="9"/>
      <c r="D30" s="9"/>
      <c r="E30" s="9"/>
      <c r="F30" s="9"/>
      <c r="G30" s="9"/>
      <c r="H30" s="9"/>
      <c r="I30" s="9"/>
      <c r="J30" s="9"/>
      <c r="K30" s="9"/>
      <c r="L30" s="9"/>
      <c r="M30" s="9"/>
      <c r="N30" s="9"/>
    </row>
    <row r="31" spans="1:14" x14ac:dyDescent="0.35">
      <c r="A31" s="646"/>
      <c r="B31" s="9">
        <v>29</v>
      </c>
      <c r="C31" s="9"/>
      <c r="D31" s="9"/>
      <c r="E31" s="9"/>
      <c r="F31" s="9"/>
      <c r="G31" s="9"/>
      <c r="H31" s="9"/>
      <c r="I31" s="9"/>
      <c r="J31" s="9"/>
      <c r="K31" s="9"/>
      <c r="L31" s="9"/>
      <c r="M31" s="9"/>
      <c r="N31" s="9"/>
    </row>
    <row r="32" spans="1:14" x14ac:dyDescent="0.35">
      <c r="A32" s="646" t="s">
        <v>517</v>
      </c>
      <c r="B32" s="16">
        <v>30</v>
      </c>
      <c r="C32" s="16"/>
      <c r="D32" s="16"/>
      <c r="E32" s="16"/>
      <c r="F32" s="16"/>
      <c r="G32" s="16"/>
      <c r="H32" s="16"/>
      <c r="I32" s="16"/>
      <c r="J32" s="16"/>
      <c r="K32" s="16"/>
      <c r="L32" s="16"/>
      <c r="M32" s="16"/>
      <c r="N32" s="16"/>
    </row>
    <row r="33" spans="1:14" x14ac:dyDescent="0.35">
      <c r="A33" s="646"/>
      <c r="B33" s="16">
        <v>31</v>
      </c>
      <c r="C33" s="16"/>
      <c r="D33" s="16"/>
      <c r="E33" s="16"/>
      <c r="F33" s="16"/>
      <c r="G33" s="16"/>
      <c r="H33" s="16"/>
      <c r="I33" s="16"/>
      <c r="J33" s="16"/>
      <c r="K33" s="16"/>
      <c r="L33" s="16"/>
      <c r="M33" s="16"/>
      <c r="N33" s="16"/>
    </row>
    <row r="34" spans="1:14" x14ac:dyDescent="0.35">
      <c r="A34" s="646"/>
      <c r="B34" s="16">
        <v>32</v>
      </c>
      <c r="C34" s="16"/>
      <c r="D34" s="16"/>
      <c r="E34" s="16"/>
      <c r="F34" s="16"/>
      <c r="G34" s="16"/>
      <c r="H34" s="16"/>
      <c r="I34" s="16"/>
      <c r="J34" s="16"/>
      <c r="K34" s="16"/>
      <c r="L34" s="16"/>
      <c r="M34" s="16"/>
      <c r="N34" s="16"/>
    </row>
    <row r="35" spans="1:14" x14ac:dyDescent="0.35">
      <c r="A35" s="646" t="s">
        <v>518</v>
      </c>
      <c r="B35" s="17">
        <v>33</v>
      </c>
      <c r="C35" s="14"/>
      <c r="D35" s="14"/>
      <c r="E35" s="14"/>
      <c r="F35" s="14"/>
      <c r="G35" s="14"/>
      <c r="H35" s="14"/>
      <c r="I35" s="14"/>
      <c r="J35" s="14"/>
      <c r="K35" s="14"/>
      <c r="L35" s="14"/>
      <c r="M35" s="14"/>
      <c r="N35" s="14"/>
    </row>
    <row r="36" spans="1:14" x14ac:dyDescent="0.35">
      <c r="A36" s="646"/>
      <c r="B36" s="14">
        <v>34</v>
      </c>
      <c r="C36" s="14"/>
      <c r="D36" s="14"/>
      <c r="E36" s="14"/>
      <c r="F36" s="14"/>
      <c r="G36" s="14"/>
      <c r="H36" s="14"/>
      <c r="I36" s="14"/>
      <c r="J36" s="14"/>
      <c r="K36" s="14"/>
      <c r="L36" s="14"/>
      <c r="M36" s="14"/>
      <c r="N36" s="14"/>
    </row>
    <row r="37" spans="1:14" x14ac:dyDescent="0.35">
      <c r="A37" s="646"/>
      <c r="B37" s="45">
        <v>35</v>
      </c>
      <c r="C37" s="14"/>
      <c r="D37" s="14"/>
      <c r="E37" s="14"/>
      <c r="F37" s="14"/>
      <c r="G37" s="14"/>
      <c r="H37" s="14"/>
      <c r="I37" s="14"/>
      <c r="J37" s="14"/>
      <c r="K37" s="14"/>
      <c r="L37" s="14"/>
      <c r="M37" s="14"/>
      <c r="N37" s="14"/>
    </row>
    <row r="38" spans="1:14" x14ac:dyDescent="0.35">
      <c r="A38" s="646" t="s">
        <v>519</v>
      </c>
      <c r="B38" s="8">
        <v>36</v>
      </c>
      <c r="C38" s="8"/>
      <c r="D38" s="8"/>
      <c r="E38" s="8"/>
      <c r="F38" s="8"/>
      <c r="G38" s="8"/>
      <c r="H38" s="8"/>
      <c r="I38" s="8"/>
      <c r="J38" s="8"/>
      <c r="K38" s="8"/>
      <c r="L38" s="8"/>
      <c r="M38" s="8"/>
      <c r="N38" s="8"/>
    </row>
    <row r="39" spans="1:14" x14ac:dyDescent="0.35">
      <c r="A39" s="646"/>
      <c r="B39" s="8">
        <v>37</v>
      </c>
      <c r="C39" s="8"/>
      <c r="D39" s="8"/>
      <c r="E39" s="8"/>
      <c r="F39" s="8"/>
      <c r="G39" s="8"/>
      <c r="H39" s="8"/>
      <c r="I39" s="8"/>
      <c r="J39" s="8"/>
      <c r="K39" s="8"/>
      <c r="L39" s="8"/>
      <c r="M39" s="8"/>
      <c r="N39" s="8"/>
    </row>
    <row r="40" spans="1:14" x14ac:dyDescent="0.35">
      <c r="A40" s="646"/>
      <c r="B40" s="8">
        <v>38</v>
      </c>
      <c r="C40" s="8"/>
      <c r="D40" s="8"/>
      <c r="E40" s="8"/>
      <c r="F40" s="8"/>
      <c r="G40" s="8"/>
      <c r="H40" s="8"/>
      <c r="I40" s="8"/>
      <c r="J40" s="8"/>
      <c r="K40" s="8"/>
      <c r="L40" s="8"/>
      <c r="M40" s="8"/>
      <c r="N40" s="8"/>
    </row>
    <row r="41" spans="1:14" x14ac:dyDescent="0.35">
      <c r="A41" s="652" t="s">
        <v>520</v>
      </c>
      <c r="B41" s="46">
        <v>39</v>
      </c>
      <c r="C41" s="47"/>
      <c r="D41" s="47"/>
      <c r="E41" s="47"/>
      <c r="F41" s="47"/>
      <c r="G41" s="47"/>
      <c r="H41" s="47"/>
      <c r="I41" s="47"/>
      <c r="J41" s="47"/>
      <c r="K41" s="47"/>
      <c r="L41" s="47"/>
      <c r="M41" s="47"/>
      <c r="N41" s="47"/>
    </row>
    <row r="42" spans="1:14" x14ac:dyDescent="0.35">
      <c r="A42" s="652"/>
      <c r="B42" s="47">
        <v>40</v>
      </c>
      <c r="C42" s="47"/>
      <c r="D42" s="47"/>
      <c r="E42" s="47"/>
      <c r="F42" s="47"/>
      <c r="G42" s="47"/>
      <c r="H42" s="47"/>
      <c r="I42" s="47"/>
      <c r="J42" s="47"/>
      <c r="K42" s="47"/>
      <c r="L42" s="47"/>
      <c r="M42" s="47"/>
      <c r="N42" s="47"/>
    </row>
    <row r="43" spans="1:14" x14ac:dyDescent="0.35">
      <c r="A43" s="652"/>
      <c r="B43" s="47">
        <v>41</v>
      </c>
      <c r="C43" s="47"/>
      <c r="D43" s="47"/>
      <c r="E43" s="47"/>
      <c r="F43" s="47"/>
      <c r="G43" s="47"/>
      <c r="H43" s="47"/>
      <c r="I43" s="47"/>
      <c r="J43" s="47"/>
      <c r="K43" s="47"/>
      <c r="L43" s="47"/>
      <c r="M43" s="47"/>
      <c r="N43" s="47"/>
    </row>
    <row r="44" spans="1:14" x14ac:dyDescent="0.35">
      <c r="A44" s="652"/>
      <c r="B44" s="48">
        <v>42</v>
      </c>
      <c r="C44" s="47"/>
      <c r="D44" s="47"/>
      <c r="E44" s="47"/>
      <c r="F44" s="47"/>
      <c r="G44" s="47"/>
      <c r="H44" s="47"/>
      <c r="I44" s="47"/>
      <c r="J44" s="47"/>
      <c r="K44" s="47"/>
      <c r="L44" s="47"/>
      <c r="M44" s="47"/>
      <c r="N44" s="47"/>
    </row>
    <row r="45" spans="1:14" x14ac:dyDescent="0.35">
      <c r="A45" s="645" t="s">
        <v>521</v>
      </c>
      <c r="B45" s="12">
        <v>43</v>
      </c>
      <c r="C45" s="12"/>
      <c r="D45" s="12"/>
      <c r="E45" s="12"/>
      <c r="F45" s="12"/>
      <c r="G45" s="12"/>
      <c r="H45" s="12"/>
      <c r="I45" s="12"/>
      <c r="J45" s="12"/>
      <c r="K45" s="12"/>
      <c r="L45" s="12"/>
      <c r="M45" s="12"/>
      <c r="N45" s="12"/>
    </row>
    <row r="46" spans="1:14" x14ac:dyDescent="0.35">
      <c r="A46" s="645"/>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topLeftCell="A34" zoomScale="70" zoomScaleNormal="70" workbookViewId="0">
      <selection activeCell="Q40" sqref="Q40:AD41"/>
    </sheetView>
  </sheetViews>
  <sheetFormatPr baseColWidth="10" defaultColWidth="10.7265625" defaultRowHeight="14.5" x14ac:dyDescent="0.35"/>
  <cols>
    <col min="1" max="1" width="40" style="50" customWidth="1"/>
    <col min="2" max="2" width="15.453125" style="50" customWidth="1"/>
    <col min="3" max="4" width="13.81640625" style="50" customWidth="1"/>
    <col min="5" max="5" width="14.26953125" style="50" customWidth="1"/>
    <col min="6" max="6" width="14.1796875" style="50" customWidth="1"/>
    <col min="7" max="14" width="12.26953125" style="50" customWidth="1"/>
    <col min="15" max="15" width="14.26953125" style="50" customWidth="1"/>
    <col min="16" max="16" width="13.453125" style="50" customWidth="1"/>
    <col min="17" max="17" width="15.7265625" style="50" customWidth="1"/>
    <col min="18" max="28" width="13.453125" style="50" customWidth="1"/>
    <col min="29" max="29" width="15.7265625" style="50" customWidth="1"/>
    <col min="30" max="30" width="15.81640625" style="50" customWidth="1"/>
    <col min="31" max="31" width="6.453125" style="50" bestFit="1" customWidth="1"/>
    <col min="32" max="32" width="22.81640625" style="50" customWidth="1"/>
    <col min="33" max="33" width="18.453125" style="50" bestFit="1" customWidth="1"/>
    <col min="34" max="34" width="8.453125" style="50" customWidth="1"/>
    <col min="35" max="35" width="18.453125" style="50" bestFit="1" customWidth="1"/>
    <col min="36" max="36" width="5.54296875" style="50" customWidth="1"/>
    <col min="37" max="37" width="18.453125" style="50" bestFit="1" customWidth="1"/>
    <col min="38" max="38" width="4.453125" style="50" customWidth="1"/>
    <col min="39" max="39" width="23" style="50" bestFit="1" customWidth="1"/>
    <col min="40" max="40" width="10.7265625" style="50"/>
    <col min="41" max="41" width="18.453125" style="50" bestFit="1" customWidth="1"/>
    <col min="42" max="42" width="16.1796875" style="50" customWidth="1"/>
    <col min="43" max="16384" width="10.7265625" style="50"/>
  </cols>
  <sheetData>
    <row r="1" spans="1:30" ht="32.25" customHeight="1" x14ac:dyDescent="0.35">
      <c r="A1" s="339"/>
      <c r="B1" s="342" t="s">
        <v>0</v>
      </c>
      <c r="C1" s="343"/>
      <c r="D1" s="343"/>
      <c r="E1" s="343"/>
      <c r="F1" s="343"/>
      <c r="G1" s="343"/>
      <c r="H1" s="343"/>
      <c r="I1" s="343"/>
      <c r="J1" s="343"/>
      <c r="K1" s="343"/>
      <c r="L1" s="343"/>
      <c r="M1" s="343"/>
      <c r="N1" s="343"/>
      <c r="O1" s="343"/>
      <c r="P1" s="343"/>
      <c r="Q1" s="343"/>
      <c r="R1" s="343"/>
      <c r="S1" s="343"/>
      <c r="T1" s="343"/>
      <c r="U1" s="343"/>
      <c r="V1" s="343"/>
      <c r="W1" s="343"/>
      <c r="X1" s="343"/>
      <c r="Y1" s="343"/>
      <c r="Z1" s="343"/>
      <c r="AA1" s="344"/>
      <c r="AB1" s="345" t="s">
        <v>1</v>
      </c>
      <c r="AC1" s="346"/>
      <c r="AD1" s="347"/>
    </row>
    <row r="2" spans="1:30" ht="30.75" customHeight="1" x14ac:dyDescent="0.35">
      <c r="A2" s="340"/>
      <c r="B2" s="348" t="s">
        <v>2</v>
      </c>
      <c r="C2" s="349"/>
      <c r="D2" s="349"/>
      <c r="E2" s="349"/>
      <c r="F2" s="349"/>
      <c r="G2" s="349"/>
      <c r="H2" s="349"/>
      <c r="I2" s="349"/>
      <c r="J2" s="349"/>
      <c r="K2" s="349"/>
      <c r="L2" s="349"/>
      <c r="M2" s="349"/>
      <c r="N2" s="349"/>
      <c r="O2" s="349"/>
      <c r="P2" s="349"/>
      <c r="Q2" s="349"/>
      <c r="R2" s="349"/>
      <c r="S2" s="349"/>
      <c r="T2" s="349"/>
      <c r="U2" s="349"/>
      <c r="V2" s="349"/>
      <c r="W2" s="349"/>
      <c r="X2" s="349"/>
      <c r="Y2" s="349"/>
      <c r="Z2" s="349"/>
      <c r="AA2" s="350"/>
      <c r="AB2" s="351" t="s">
        <v>3</v>
      </c>
      <c r="AC2" s="352"/>
      <c r="AD2" s="353"/>
    </row>
    <row r="3" spans="1:30" ht="24" customHeight="1" x14ac:dyDescent="0.35">
      <c r="A3" s="340"/>
      <c r="B3" s="309" t="s">
        <v>4</v>
      </c>
      <c r="C3" s="310"/>
      <c r="D3" s="310"/>
      <c r="E3" s="310"/>
      <c r="F3" s="310"/>
      <c r="G3" s="310"/>
      <c r="H3" s="310"/>
      <c r="I3" s="310"/>
      <c r="J3" s="310"/>
      <c r="K3" s="310"/>
      <c r="L3" s="310"/>
      <c r="M3" s="310"/>
      <c r="N3" s="310"/>
      <c r="O3" s="310"/>
      <c r="P3" s="310"/>
      <c r="Q3" s="310"/>
      <c r="R3" s="310"/>
      <c r="S3" s="310"/>
      <c r="T3" s="310"/>
      <c r="U3" s="310"/>
      <c r="V3" s="310"/>
      <c r="W3" s="310"/>
      <c r="X3" s="310"/>
      <c r="Y3" s="310"/>
      <c r="Z3" s="310"/>
      <c r="AA3" s="311"/>
      <c r="AB3" s="351" t="s">
        <v>5</v>
      </c>
      <c r="AC3" s="352"/>
      <c r="AD3" s="353"/>
    </row>
    <row r="4" spans="1:30" ht="22" customHeight="1" thickBot="1" x14ac:dyDescent="0.4">
      <c r="A4" s="341"/>
      <c r="B4" s="312"/>
      <c r="C4" s="313"/>
      <c r="D4" s="313"/>
      <c r="E4" s="313"/>
      <c r="F4" s="313"/>
      <c r="G4" s="313"/>
      <c r="H4" s="313"/>
      <c r="I4" s="313"/>
      <c r="J4" s="313"/>
      <c r="K4" s="313"/>
      <c r="L4" s="313"/>
      <c r="M4" s="313"/>
      <c r="N4" s="313"/>
      <c r="O4" s="313"/>
      <c r="P4" s="313"/>
      <c r="Q4" s="313"/>
      <c r="R4" s="313"/>
      <c r="S4" s="313"/>
      <c r="T4" s="313"/>
      <c r="U4" s="313"/>
      <c r="V4" s="313"/>
      <c r="W4" s="313"/>
      <c r="X4" s="313"/>
      <c r="Y4" s="313"/>
      <c r="Z4" s="313"/>
      <c r="AA4" s="314"/>
      <c r="AB4" s="354" t="s">
        <v>6</v>
      </c>
      <c r="AC4" s="355"/>
      <c r="AD4" s="356"/>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297" t="s">
        <v>7</v>
      </c>
      <c r="B7" s="298"/>
      <c r="C7" s="303" t="s">
        <v>8</v>
      </c>
      <c r="D7" s="297" t="s">
        <v>9</v>
      </c>
      <c r="E7" s="315"/>
      <c r="F7" s="315"/>
      <c r="G7" s="315"/>
      <c r="H7" s="298"/>
      <c r="I7" s="318">
        <v>44777</v>
      </c>
      <c r="J7" s="319"/>
      <c r="K7" s="297" t="s">
        <v>10</v>
      </c>
      <c r="L7" s="298"/>
      <c r="M7" s="334" t="s">
        <v>11</v>
      </c>
      <c r="N7" s="335"/>
      <c r="O7" s="324"/>
      <c r="P7" s="325"/>
      <c r="Q7" s="54"/>
      <c r="R7" s="54"/>
      <c r="S7" s="54"/>
      <c r="T7" s="54"/>
      <c r="U7" s="54"/>
      <c r="V7" s="54"/>
      <c r="W7" s="54"/>
      <c r="X7" s="54"/>
      <c r="Y7" s="54"/>
      <c r="Z7" s="55"/>
      <c r="AA7" s="54"/>
      <c r="AB7" s="54"/>
      <c r="AC7" s="60"/>
      <c r="AD7" s="61"/>
    </row>
    <row r="8" spans="1:30" x14ac:dyDescent="0.35">
      <c r="A8" s="299"/>
      <c r="B8" s="300"/>
      <c r="C8" s="304"/>
      <c r="D8" s="299"/>
      <c r="E8" s="316"/>
      <c r="F8" s="316"/>
      <c r="G8" s="316"/>
      <c r="H8" s="300"/>
      <c r="I8" s="320"/>
      <c r="J8" s="321"/>
      <c r="K8" s="299"/>
      <c r="L8" s="300"/>
      <c r="M8" s="326" t="s">
        <v>12</v>
      </c>
      <c r="N8" s="327"/>
      <c r="O8" s="328"/>
      <c r="P8" s="329"/>
      <c r="Q8" s="54"/>
      <c r="R8" s="54"/>
      <c r="S8" s="54"/>
      <c r="T8" s="54"/>
      <c r="U8" s="54"/>
      <c r="V8" s="54"/>
      <c r="W8" s="54"/>
      <c r="X8" s="54"/>
      <c r="Y8" s="54"/>
      <c r="Z8" s="55"/>
      <c r="AA8" s="54"/>
      <c r="AB8" s="54"/>
      <c r="AC8" s="60"/>
      <c r="AD8" s="61"/>
    </row>
    <row r="9" spans="1:30" ht="15.75" customHeight="1" x14ac:dyDescent="0.35">
      <c r="A9" s="301"/>
      <c r="B9" s="302"/>
      <c r="C9" s="305"/>
      <c r="D9" s="301"/>
      <c r="E9" s="317"/>
      <c r="F9" s="317"/>
      <c r="G9" s="317"/>
      <c r="H9" s="302"/>
      <c r="I9" s="322"/>
      <c r="J9" s="323"/>
      <c r="K9" s="301"/>
      <c r="L9" s="302"/>
      <c r="M9" s="330" t="s">
        <v>13</v>
      </c>
      <c r="N9" s="331"/>
      <c r="O9" s="332" t="s">
        <v>14</v>
      </c>
      <c r="P9" s="333"/>
      <c r="Q9" s="54"/>
      <c r="R9" s="54"/>
      <c r="S9" s="54"/>
      <c r="T9" s="54"/>
      <c r="U9" s="54"/>
      <c r="V9" s="54"/>
      <c r="W9" s="54"/>
      <c r="X9" s="54"/>
      <c r="Y9" s="54"/>
      <c r="Z9" s="55"/>
      <c r="AA9" s="54"/>
      <c r="AB9" s="54"/>
      <c r="AC9" s="60"/>
      <c r="AD9" s="61"/>
    </row>
    <row r="10" spans="1:30" ht="15" customHeight="1" x14ac:dyDescent="0.3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5">
      <c r="A11" s="297" t="s">
        <v>15</v>
      </c>
      <c r="B11" s="298"/>
      <c r="C11" s="306" t="s">
        <v>16</v>
      </c>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8"/>
    </row>
    <row r="12" spans="1:30" ht="15" customHeight="1" x14ac:dyDescent="0.35">
      <c r="A12" s="299"/>
      <c r="B12" s="300"/>
      <c r="C12" s="309"/>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1"/>
    </row>
    <row r="13" spans="1:30" ht="15" customHeight="1" thickBot="1" x14ac:dyDescent="0.4">
      <c r="A13" s="301"/>
      <c r="B13" s="302"/>
      <c r="C13" s="312"/>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4"/>
    </row>
    <row r="14" spans="1:30" ht="9" customHeight="1" thickBot="1" x14ac:dyDescent="0.4">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4">
      <c r="A15" s="362" t="s">
        <v>17</v>
      </c>
      <c r="B15" s="363"/>
      <c r="C15" s="336" t="s">
        <v>18</v>
      </c>
      <c r="D15" s="337"/>
      <c r="E15" s="337"/>
      <c r="F15" s="337"/>
      <c r="G15" s="337"/>
      <c r="H15" s="337"/>
      <c r="I15" s="337"/>
      <c r="J15" s="337"/>
      <c r="K15" s="338"/>
      <c r="L15" s="286" t="s">
        <v>19</v>
      </c>
      <c r="M15" s="287"/>
      <c r="N15" s="287"/>
      <c r="O15" s="287"/>
      <c r="P15" s="287"/>
      <c r="Q15" s="288"/>
      <c r="R15" s="357" t="s">
        <v>20</v>
      </c>
      <c r="S15" s="358"/>
      <c r="T15" s="358"/>
      <c r="U15" s="358"/>
      <c r="V15" s="358"/>
      <c r="W15" s="358"/>
      <c r="X15" s="359"/>
      <c r="Y15" s="286" t="s">
        <v>21</v>
      </c>
      <c r="Z15" s="288"/>
      <c r="AA15" s="336" t="s">
        <v>22</v>
      </c>
      <c r="AB15" s="337"/>
      <c r="AC15" s="337"/>
      <c r="AD15" s="338"/>
    </row>
    <row r="16" spans="1:30" ht="9" customHeight="1" thickBot="1" x14ac:dyDescent="0.4">
      <c r="A16" s="59"/>
      <c r="B16" s="5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73"/>
      <c r="AD16" s="74"/>
    </row>
    <row r="17" spans="1:41" s="76" customFormat="1" ht="37.5" customHeight="1" thickBot="1" x14ac:dyDescent="0.4">
      <c r="A17" s="362" t="s">
        <v>23</v>
      </c>
      <c r="B17" s="363"/>
      <c r="C17" s="365" t="s">
        <v>96</v>
      </c>
      <c r="D17" s="366"/>
      <c r="E17" s="366"/>
      <c r="F17" s="366"/>
      <c r="G17" s="366"/>
      <c r="H17" s="366"/>
      <c r="I17" s="366"/>
      <c r="J17" s="366"/>
      <c r="K17" s="366"/>
      <c r="L17" s="366"/>
      <c r="M17" s="366"/>
      <c r="N17" s="366"/>
      <c r="O17" s="366"/>
      <c r="P17" s="366"/>
      <c r="Q17" s="367"/>
      <c r="R17" s="286" t="s">
        <v>25</v>
      </c>
      <c r="S17" s="287"/>
      <c r="T17" s="287"/>
      <c r="U17" s="287"/>
      <c r="V17" s="288"/>
      <c r="W17" s="450">
        <v>2</v>
      </c>
      <c r="X17" s="451"/>
      <c r="Y17" s="287" t="s">
        <v>26</v>
      </c>
      <c r="Z17" s="287"/>
      <c r="AA17" s="287"/>
      <c r="AB17" s="288"/>
      <c r="AC17" s="259">
        <v>0.15</v>
      </c>
      <c r="AD17" s="260"/>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4">
      <c r="A19" s="286" t="s">
        <v>27</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8"/>
      <c r="AE19" s="83"/>
      <c r="AF19" s="83"/>
    </row>
    <row r="20" spans="1:41" ht="32.25" customHeight="1" thickBot="1" x14ac:dyDescent="0.4">
      <c r="A20" s="82"/>
      <c r="B20" s="60"/>
      <c r="C20" s="292" t="s">
        <v>28</v>
      </c>
      <c r="D20" s="293"/>
      <c r="E20" s="293"/>
      <c r="F20" s="293"/>
      <c r="G20" s="293"/>
      <c r="H20" s="293"/>
      <c r="I20" s="293"/>
      <c r="J20" s="293"/>
      <c r="K20" s="293"/>
      <c r="L20" s="293"/>
      <c r="M20" s="293"/>
      <c r="N20" s="293"/>
      <c r="O20" s="293"/>
      <c r="P20" s="294"/>
      <c r="Q20" s="289" t="s">
        <v>29</v>
      </c>
      <c r="R20" s="290"/>
      <c r="S20" s="290"/>
      <c r="T20" s="290"/>
      <c r="U20" s="290"/>
      <c r="V20" s="290"/>
      <c r="W20" s="290"/>
      <c r="X20" s="290"/>
      <c r="Y20" s="290"/>
      <c r="Z20" s="290"/>
      <c r="AA20" s="290"/>
      <c r="AB20" s="290"/>
      <c r="AC20" s="290"/>
      <c r="AD20" s="291"/>
      <c r="AE20" s="83"/>
      <c r="AF20" s="83"/>
    </row>
    <row r="21" spans="1:41" ht="32.25" customHeight="1" thickBot="1" x14ac:dyDescent="0.4">
      <c r="A21" s="59"/>
      <c r="B21" s="54"/>
      <c r="C21" s="153" t="s">
        <v>30</v>
      </c>
      <c r="D21" s="154" t="s">
        <v>31</v>
      </c>
      <c r="E21" s="154" t="s">
        <v>32</v>
      </c>
      <c r="F21" s="154" t="s">
        <v>33</v>
      </c>
      <c r="G21" s="154" t="s">
        <v>34</v>
      </c>
      <c r="H21" s="154" t="s">
        <v>35</v>
      </c>
      <c r="I21" s="154" t="s">
        <v>8</v>
      </c>
      <c r="J21" s="154" t="s">
        <v>36</v>
      </c>
      <c r="K21" s="154" t="s">
        <v>37</v>
      </c>
      <c r="L21" s="154" t="s">
        <v>38</v>
      </c>
      <c r="M21" s="154" t="s">
        <v>39</v>
      </c>
      <c r="N21" s="154" t="s">
        <v>40</v>
      </c>
      <c r="O21" s="154" t="s">
        <v>41</v>
      </c>
      <c r="P21" s="155" t="s">
        <v>42</v>
      </c>
      <c r="Q21" s="153" t="s">
        <v>30</v>
      </c>
      <c r="R21" s="154" t="s">
        <v>31</v>
      </c>
      <c r="S21" s="154" t="s">
        <v>32</v>
      </c>
      <c r="T21" s="154" t="s">
        <v>33</v>
      </c>
      <c r="U21" s="154" t="s">
        <v>34</v>
      </c>
      <c r="V21" s="154" t="s">
        <v>35</v>
      </c>
      <c r="W21" s="154" t="s">
        <v>8</v>
      </c>
      <c r="X21" s="154" t="s">
        <v>36</v>
      </c>
      <c r="Y21" s="154" t="s">
        <v>37</v>
      </c>
      <c r="Z21" s="154" t="s">
        <v>38</v>
      </c>
      <c r="AA21" s="154" t="s">
        <v>39</v>
      </c>
      <c r="AB21" s="154" t="s">
        <v>40</v>
      </c>
      <c r="AC21" s="154" t="s">
        <v>41</v>
      </c>
      <c r="AD21" s="155" t="s">
        <v>42</v>
      </c>
      <c r="AE21" s="3"/>
      <c r="AF21" s="3"/>
    </row>
    <row r="22" spans="1:41" ht="32.25" customHeight="1" x14ac:dyDescent="0.35">
      <c r="A22" s="295" t="s">
        <v>43</v>
      </c>
      <c r="B22" s="296"/>
      <c r="C22" s="175"/>
      <c r="D22" s="173"/>
      <c r="E22" s="173"/>
      <c r="F22" s="173"/>
      <c r="G22" s="173"/>
      <c r="H22" s="173"/>
      <c r="I22" s="173"/>
      <c r="J22" s="173"/>
      <c r="K22" s="173"/>
      <c r="L22" s="173"/>
      <c r="M22" s="173"/>
      <c r="N22" s="173"/>
      <c r="O22" s="173">
        <f>SUM(C22:N22)</f>
        <v>0</v>
      </c>
      <c r="P22" s="176"/>
      <c r="Q22" s="216">
        <v>315271250</v>
      </c>
      <c r="R22" s="169"/>
      <c r="S22" s="169"/>
      <c r="T22" s="169">
        <f>30410000+1650000</f>
        <v>32060000</v>
      </c>
      <c r="U22" s="169">
        <v>20000000</v>
      </c>
      <c r="V22" s="169"/>
      <c r="W22" s="169"/>
      <c r="X22" s="169">
        <v>1083214</v>
      </c>
      <c r="Y22" s="169"/>
      <c r="Z22" s="169"/>
      <c r="AA22" s="169"/>
      <c r="AB22" s="169"/>
      <c r="AC22" s="169">
        <f>SUM(Q22:AB22)</f>
        <v>368414464</v>
      </c>
      <c r="AD22" s="180"/>
      <c r="AE22" s="3"/>
      <c r="AF22" s="3"/>
    </row>
    <row r="23" spans="1:41" ht="32.25" customHeight="1" x14ac:dyDescent="0.35">
      <c r="A23" s="265" t="s">
        <v>44</v>
      </c>
      <c r="B23" s="266"/>
      <c r="C23" s="170"/>
      <c r="D23" s="169"/>
      <c r="E23" s="169"/>
      <c r="F23" s="169"/>
      <c r="G23" s="169"/>
      <c r="H23" s="169"/>
      <c r="I23" s="169"/>
      <c r="J23" s="169"/>
      <c r="K23" s="169"/>
      <c r="L23" s="169"/>
      <c r="M23" s="169"/>
      <c r="N23" s="169"/>
      <c r="O23" s="169">
        <f>SUM(C23:N23)</f>
        <v>0</v>
      </c>
      <c r="P23" s="188" t="str">
        <f>IFERROR(O23/(SUMIF(C23:N23,"&gt;0",C22:N22))," ")</f>
        <v xml:space="preserve"> </v>
      </c>
      <c r="Q23" s="216">
        <v>315271250</v>
      </c>
      <c r="R23" s="218"/>
      <c r="S23" s="169">
        <v>-2954834</v>
      </c>
      <c r="T23" s="169">
        <v>1650000</v>
      </c>
      <c r="U23" s="247">
        <v>26721061</v>
      </c>
      <c r="V23" s="247">
        <v>20000000</v>
      </c>
      <c r="W23" s="218"/>
      <c r="X23" s="218"/>
      <c r="Y23" s="218"/>
      <c r="Z23" s="218"/>
      <c r="AA23" s="218"/>
      <c r="AB23" s="218"/>
      <c r="AC23" s="169">
        <f>SUM(Q23:AB23)</f>
        <v>360687477</v>
      </c>
      <c r="AD23" s="178" t="str">
        <f>IFERROR(AC22/(SUMIF(Q22:AB22,"&gt;0",#REF!))," ")</f>
        <v xml:space="preserve"> </v>
      </c>
      <c r="AE23" s="3"/>
      <c r="AF23" s="3"/>
    </row>
    <row r="24" spans="1:41" ht="32.25" customHeight="1" x14ac:dyDescent="0.35">
      <c r="A24" s="265" t="s">
        <v>45</v>
      </c>
      <c r="B24" s="266"/>
      <c r="C24" s="170"/>
      <c r="D24" s="169">
        <f>7804232+2750000+687500+729666+519000+29364110</f>
        <v>41854508</v>
      </c>
      <c r="E24" s="169">
        <v>519000</v>
      </c>
      <c r="F24" s="169">
        <f>519000+132530+10000000</f>
        <v>10651530</v>
      </c>
      <c r="G24" s="169"/>
      <c r="H24" s="169"/>
      <c r="I24" s="169"/>
      <c r="J24" s="169"/>
      <c r="K24" s="169"/>
      <c r="L24" s="169"/>
      <c r="M24" s="169"/>
      <c r="N24" s="169"/>
      <c r="O24" s="169">
        <f>SUM(C24:N24)</f>
        <v>53025038</v>
      </c>
      <c r="P24" s="174"/>
      <c r="Q24" s="170"/>
      <c r="R24" s="221">
        <v>14833750</v>
      </c>
      <c r="S24" s="169">
        <v>27312500</v>
      </c>
      <c r="T24" s="169">
        <v>27312500</v>
      </c>
      <c r="U24" s="169">
        <v>27312500</v>
      </c>
      <c r="V24" s="169">
        <v>60428750</v>
      </c>
      <c r="W24" s="169">
        <v>30018750</v>
      </c>
      <c r="X24" s="169">
        <v>30018750</v>
      </c>
      <c r="Y24" s="169">
        <v>30018750</v>
      </c>
      <c r="Z24" s="169">
        <v>30379822</v>
      </c>
      <c r="AA24" s="169">
        <v>30379821</v>
      </c>
      <c r="AB24" s="169">
        <f>30018750+30379821</f>
        <v>60398571</v>
      </c>
      <c r="AC24" s="169">
        <f>SUM(Q24:AB24)</f>
        <v>368414464</v>
      </c>
      <c r="AD24" s="178"/>
      <c r="AE24" s="3"/>
      <c r="AF24" s="3"/>
    </row>
    <row r="25" spans="1:41" ht="32.25" customHeight="1" x14ac:dyDescent="0.35">
      <c r="A25" s="267" t="s">
        <v>46</v>
      </c>
      <c r="B25" s="268"/>
      <c r="C25" s="171"/>
      <c r="D25" s="172">
        <v>11971398</v>
      </c>
      <c r="E25" s="172">
        <f>132530+10000000+29364110</f>
        <v>39496640</v>
      </c>
      <c r="F25" s="172">
        <v>44075</v>
      </c>
      <c r="G25" s="172"/>
      <c r="H25" s="172"/>
      <c r="I25" s="172"/>
      <c r="J25" s="172"/>
      <c r="K25" s="172"/>
      <c r="L25" s="172"/>
      <c r="M25" s="172"/>
      <c r="N25" s="172"/>
      <c r="O25" s="169">
        <f>SUM(C25:N25)</f>
        <v>51512113</v>
      </c>
      <c r="P25" s="177">
        <f>O25/O24</f>
        <v>0.97146772436070672</v>
      </c>
      <c r="Q25" s="171"/>
      <c r="R25" s="172">
        <v>13345583</v>
      </c>
      <c r="S25" s="172">
        <v>25845832</v>
      </c>
      <c r="T25" s="172">
        <v>27312500</v>
      </c>
      <c r="U25" s="172">
        <v>27312500</v>
      </c>
      <c r="V25" s="172">
        <v>54033561</v>
      </c>
      <c r="W25" s="172">
        <v>27312500</v>
      </c>
      <c r="X25" s="172"/>
      <c r="Y25" s="172"/>
      <c r="Z25" s="172"/>
      <c r="AA25" s="172"/>
      <c r="AB25" s="172"/>
      <c r="AC25" s="172">
        <f>SUM(Q25:AB25)</f>
        <v>175162476</v>
      </c>
      <c r="AD25" s="179">
        <f>IFERROR(AC25/(SUMIF(Q25:AB25,"&gt;0",Q24:AB24))," ")</f>
        <v>0.93560327691537304</v>
      </c>
      <c r="AE25" s="3"/>
      <c r="AF25" s="3"/>
    </row>
    <row r="26" spans="1:41" ht="32.25" customHeigh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 customHeight="1" x14ac:dyDescent="0.35">
      <c r="A27" s="261" t="s">
        <v>47</v>
      </c>
      <c r="B27" s="262"/>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4"/>
    </row>
    <row r="28" spans="1:41" ht="15" customHeight="1" x14ac:dyDescent="0.35">
      <c r="A28" s="269" t="s">
        <v>48</v>
      </c>
      <c r="B28" s="271" t="s">
        <v>49</v>
      </c>
      <c r="C28" s="272"/>
      <c r="D28" s="266" t="s">
        <v>50</v>
      </c>
      <c r="E28" s="275"/>
      <c r="F28" s="275"/>
      <c r="G28" s="275"/>
      <c r="H28" s="275"/>
      <c r="I28" s="275"/>
      <c r="J28" s="275"/>
      <c r="K28" s="275"/>
      <c r="L28" s="275"/>
      <c r="M28" s="275"/>
      <c r="N28" s="275"/>
      <c r="O28" s="276"/>
      <c r="P28" s="277" t="s">
        <v>41</v>
      </c>
      <c r="Q28" s="277" t="s">
        <v>51</v>
      </c>
      <c r="R28" s="277"/>
      <c r="S28" s="277"/>
      <c r="T28" s="277"/>
      <c r="U28" s="277"/>
      <c r="V28" s="277"/>
      <c r="W28" s="277"/>
      <c r="X28" s="277"/>
      <c r="Y28" s="277"/>
      <c r="Z28" s="277"/>
      <c r="AA28" s="277"/>
      <c r="AB28" s="277"/>
      <c r="AC28" s="277"/>
      <c r="AD28" s="278"/>
    </row>
    <row r="29" spans="1:41" ht="27" customHeight="1" x14ac:dyDescent="0.35">
      <c r="A29" s="270"/>
      <c r="B29" s="273"/>
      <c r="C29" s="274"/>
      <c r="D29" s="88" t="s">
        <v>30</v>
      </c>
      <c r="E29" s="88" t="s">
        <v>31</v>
      </c>
      <c r="F29" s="88" t="s">
        <v>32</v>
      </c>
      <c r="G29" s="88" t="s">
        <v>33</v>
      </c>
      <c r="H29" s="88" t="s">
        <v>34</v>
      </c>
      <c r="I29" s="88" t="s">
        <v>35</v>
      </c>
      <c r="J29" s="88" t="s">
        <v>8</v>
      </c>
      <c r="K29" s="88" t="s">
        <v>36</v>
      </c>
      <c r="L29" s="88" t="s">
        <v>37</v>
      </c>
      <c r="M29" s="88" t="s">
        <v>38</v>
      </c>
      <c r="N29" s="88" t="s">
        <v>39</v>
      </c>
      <c r="O29" s="88" t="s">
        <v>40</v>
      </c>
      <c r="P29" s="276"/>
      <c r="Q29" s="277"/>
      <c r="R29" s="277"/>
      <c r="S29" s="277"/>
      <c r="T29" s="277"/>
      <c r="U29" s="277"/>
      <c r="V29" s="277"/>
      <c r="W29" s="277"/>
      <c r="X29" s="277"/>
      <c r="Y29" s="277"/>
      <c r="Z29" s="277"/>
      <c r="AA29" s="277"/>
      <c r="AB29" s="277"/>
      <c r="AC29" s="277"/>
      <c r="AD29" s="278"/>
    </row>
    <row r="30" spans="1:41" ht="62.25" customHeight="1" thickBot="1" x14ac:dyDescent="0.4">
      <c r="A30" s="190" t="str">
        <f>C17</f>
        <v>4 - Realizar el seguimiento de 2 Políticas Públicas lideradas por la Secretaría Distrital de la Mujer</v>
      </c>
      <c r="B30" s="279" t="s">
        <v>52</v>
      </c>
      <c r="C30" s="28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281" t="s">
        <v>97</v>
      </c>
      <c r="R30" s="281"/>
      <c r="S30" s="281"/>
      <c r="T30" s="281"/>
      <c r="U30" s="281"/>
      <c r="V30" s="281"/>
      <c r="W30" s="281"/>
      <c r="X30" s="281"/>
      <c r="Y30" s="281"/>
      <c r="Z30" s="281"/>
      <c r="AA30" s="281"/>
      <c r="AB30" s="281"/>
      <c r="AC30" s="281"/>
      <c r="AD30" s="282"/>
    </row>
    <row r="31" spans="1:41" ht="45" customHeight="1" x14ac:dyDescent="0.35">
      <c r="A31" s="283" t="s">
        <v>54</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1" ht="23.25" customHeight="1" x14ac:dyDescent="0.35">
      <c r="A32" s="265" t="s">
        <v>55</v>
      </c>
      <c r="B32" s="277" t="s">
        <v>56</v>
      </c>
      <c r="C32" s="277" t="s">
        <v>49</v>
      </c>
      <c r="D32" s="277" t="s">
        <v>57</v>
      </c>
      <c r="E32" s="277"/>
      <c r="F32" s="277"/>
      <c r="G32" s="277"/>
      <c r="H32" s="277"/>
      <c r="I32" s="277"/>
      <c r="J32" s="277"/>
      <c r="K32" s="277"/>
      <c r="L32" s="277"/>
      <c r="M32" s="277"/>
      <c r="N32" s="277"/>
      <c r="O32" s="277"/>
      <c r="P32" s="277"/>
      <c r="Q32" s="277" t="s">
        <v>58</v>
      </c>
      <c r="R32" s="277"/>
      <c r="S32" s="277"/>
      <c r="T32" s="277"/>
      <c r="U32" s="277"/>
      <c r="V32" s="277"/>
      <c r="W32" s="277"/>
      <c r="X32" s="277"/>
      <c r="Y32" s="277"/>
      <c r="Z32" s="277"/>
      <c r="AA32" s="277"/>
      <c r="AB32" s="277"/>
      <c r="AC32" s="277"/>
      <c r="AD32" s="278"/>
      <c r="AG32" s="87"/>
      <c r="AH32" s="87"/>
      <c r="AI32" s="87"/>
      <c r="AJ32" s="87"/>
      <c r="AK32" s="87"/>
      <c r="AL32" s="87"/>
      <c r="AM32" s="87"/>
      <c r="AN32" s="87"/>
      <c r="AO32" s="87"/>
    </row>
    <row r="33" spans="1:41" ht="23.25" customHeight="1" x14ac:dyDescent="0.35">
      <c r="A33" s="265"/>
      <c r="B33" s="277"/>
      <c r="C33" s="368"/>
      <c r="D33" s="88" t="s">
        <v>30</v>
      </c>
      <c r="E33" s="88" t="s">
        <v>31</v>
      </c>
      <c r="F33" s="88" t="s">
        <v>32</v>
      </c>
      <c r="G33" s="88" t="s">
        <v>33</v>
      </c>
      <c r="H33" s="88" t="s">
        <v>34</v>
      </c>
      <c r="I33" s="88" t="s">
        <v>35</v>
      </c>
      <c r="J33" s="88" t="s">
        <v>8</v>
      </c>
      <c r="K33" s="88" t="s">
        <v>36</v>
      </c>
      <c r="L33" s="88" t="s">
        <v>37</v>
      </c>
      <c r="M33" s="88" t="s">
        <v>38</v>
      </c>
      <c r="N33" s="88" t="s">
        <v>39</v>
      </c>
      <c r="O33" s="88" t="s">
        <v>40</v>
      </c>
      <c r="P33" s="88" t="s">
        <v>41</v>
      </c>
      <c r="Q33" s="273" t="s">
        <v>59</v>
      </c>
      <c r="R33" s="369"/>
      <c r="S33" s="369"/>
      <c r="T33" s="369"/>
      <c r="U33" s="369"/>
      <c r="V33" s="274"/>
      <c r="W33" s="273" t="s">
        <v>60</v>
      </c>
      <c r="X33" s="369"/>
      <c r="Y33" s="369"/>
      <c r="Z33" s="274"/>
      <c r="AA33" s="273" t="s">
        <v>61</v>
      </c>
      <c r="AB33" s="369"/>
      <c r="AC33" s="369"/>
      <c r="AD33" s="370"/>
      <c r="AG33" s="87"/>
      <c r="AH33" s="87"/>
      <c r="AI33" s="87"/>
      <c r="AJ33" s="87"/>
      <c r="AK33" s="87"/>
      <c r="AL33" s="87"/>
      <c r="AM33" s="87"/>
      <c r="AN33" s="87"/>
      <c r="AO33" s="87"/>
    </row>
    <row r="34" spans="1:41" ht="75" customHeight="1" x14ac:dyDescent="0.35">
      <c r="A34" s="371" t="str">
        <f>A30</f>
        <v>4 - Realizar el seguimiento de 2 Políticas Públicas lideradas por la Secretaría Distrital de la Mujer</v>
      </c>
      <c r="B34" s="373">
        <v>0.15</v>
      </c>
      <c r="C34" s="90" t="s">
        <v>62</v>
      </c>
      <c r="D34" s="89">
        <v>2</v>
      </c>
      <c r="E34" s="89">
        <v>2</v>
      </c>
      <c r="F34" s="89">
        <v>2</v>
      </c>
      <c r="G34" s="89">
        <v>2</v>
      </c>
      <c r="H34" s="89">
        <v>2</v>
      </c>
      <c r="I34" s="89">
        <v>2</v>
      </c>
      <c r="J34" s="89">
        <v>2</v>
      </c>
      <c r="K34" s="89">
        <v>2</v>
      </c>
      <c r="L34" s="89">
        <v>2</v>
      </c>
      <c r="M34" s="89">
        <v>2</v>
      </c>
      <c r="N34" s="89">
        <v>2</v>
      </c>
      <c r="O34" s="89">
        <v>2</v>
      </c>
      <c r="P34" s="189">
        <v>2</v>
      </c>
      <c r="Q34" s="653" t="s">
        <v>525</v>
      </c>
      <c r="R34" s="654"/>
      <c r="S34" s="654"/>
      <c r="T34" s="654"/>
      <c r="U34" s="654"/>
      <c r="V34" s="655"/>
      <c r="W34" s="653" t="s">
        <v>63</v>
      </c>
      <c r="X34" s="654"/>
      <c r="Y34" s="654"/>
      <c r="Z34" s="655"/>
      <c r="AA34" s="442" t="s">
        <v>98</v>
      </c>
      <c r="AB34" s="443"/>
      <c r="AC34" s="443"/>
      <c r="AD34" s="448"/>
      <c r="AG34" s="87"/>
      <c r="AH34" s="87"/>
      <c r="AI34" s="87"/>
      <c r="AJ34" s="87"/>
      <c r="AK34" s="87"/>
      <c r="AL34" s="87"/>
      <c r="AM34" s="87"/>
      <c r="AN34" s="87"/>
      <c r="AO34" s="87"/>
    </row>
    <row r="35" spans="1:41" ht="93.75" customHeight="1" x14ac:dyDescent="0.35">
      <c r="A35" s="372"/>
      <c r="B35" s="374"/>
      <c r="C35" s="91" t="s">
        <v>65</v>
      </c>
      <c r="D35" s="89">
        <v>2</v>
      </c>
      <c r="E35" s="89">
        <v>2</v>
      </c>
      <c r="F35" s="89">
        <v>2</v>
      </c>
      <c r="G35" s="89">
        <v>2</v>
      </c>
      <c r="H35" s="89">
        <v>2</v>
      </c>
      <c r="I35" s="89">
        <v>2</v>
      </c>
      <c r="J35" s="89">
        <v>2</v>
      </c>
      <c r="K35" s="93"/>
      <c r="L35" s="93"/>
      <c r="M35" s="93"/>
      <c r="N35" s="93"/>
      <c r="O35" s="93"/>
      <c r="P35" s="189">
        <v>2</v>
      </c>
      <c r="Q35" s="656"/>
      <c r="R35" s="657"/>
      <c r="S35" s="657"/>
      <c r="T35" s="657"/>
      <c r="U35" s="657"/>
      <c r="V35" s="658"/>
      <c r="W35" s="656"/>
      <c r="X35" s="657"/>
      <c r="Y35" s="657"/>
      <c r="Z35" s="658"/>
      <c r="AA35" s="445"/>
      <c r="AB35" s="446"/>
      <c r="AC35" s="446"/>
      <c r="AD35" s="449"/>
      <c r="AE35" s="49"/>
      <c r="AG35" s="87"/>
      <c r="AH35" s="87"/>
      <c r="AI35" s="87"/>
      <c r="AJ35" s="87"/>
      <c r="AK35" s="87"/>
      <c r="AL35" s="87"/>
      <c r="AM35" s="87"/>
      <c r="AN35" s="87"/>
      <c r="AO35" s="87"/>
    </row>
    <row r="36" spans="1:41" ht="26.25" customHeight="1" x14ac:dyDescent="0.35">
      <c r="A36" s="295" t="s">
        <v>66</v>
      </c>
      <c r="B36" s="393" t="s">
        <v>67</v>
      </c>
      <c r="C36" s="395" t="s">
        <v>68</v>
      </c>
      <c r="D36" s="395"/>
      <c r="E36" s="395"/>
      <c r="F36" s="395"/>
      <c r="G36" s="395"/>
      <c r="H36" s="395"/>
      <c r="I36" s="395"/>
      <c r="J36" s="395"/>
      <c r="K36" s="395"/>
      <c r="L36" s="395"/>
      <c r="M36" s="395"/>
      <c r="N36" s="395"/>
      <c r="O36" s="395"/>
      <c r="P36" s="395"/>
      <c r="Q36" s="296" t="s">
        <v>99</v>
      </c>
      <c r="R36" s="396"/>
      <c r="S36" s="396"/>
      <c r="T36" s="396"/>
      <c r="U36" s="396"/>
      <c r="V36" s="396"/>
      <c r="W36" s="396"/>
      <c r="X36" s="396"/>
      <c r="Y36" s="396"/>
      <c r="Z36" s="396"/>
      <c r="AA36" s="396"/>
      <c r="AB36" s="396"/>
      <c r="AC36" s="396"/>
      <c r="AD36" s="397"/>
      <c r="AG36" s="87"/>
      <c r="AH36" s="87"/>
      <c r="AI36" s="87"/>
      <c r="AJ36" s="87"/>
      <c r="AK36" s="87"/>
      <c r="AL36" s="87"/>
      <c r="AM36" s="87"/>
      <c r="AN36" s="87"/>
      <c r="AO36" s="87"/>
    </row>
    <row r="37" spans="1:41" ht="26.25" customHeight="1" x14ac:dyDescent="0.35">
      <c r="A37" s="265"/>
      <c r="B37" s="394"/>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266" t="s">
        <v>84</v>
      </c>
      <c r="R37" s="275"/>
      <c r="S37" s="275"/>
      <c r="T37" s="275"/>
      <c r="U37" s="275"/>
      <c r="V37" s="275"/>
      <c r="W37" s="275"/>
      <c r="X37" s="275"/>
      <c r="Y37" s="275"/>
      <c r="Z37" s="275"/>
      <c r="AA37" s="275"/>
      <c r="AB37" s="275"/>
      <c r="AC37" s="275"/>
      <c r="AD37" s="398"/>
      <c r="AG37" s="94"/>
      <c r="AH37" s="94"/>
      <c r="AI37" s="94"/>
      <c r="AJ37" s="94"/>
      <c r="AK37" s="94"/>
      <c r="AL37" s="94"/>
      <c r="AM37" s="94"/>
      <c r="AN37" s="94"/>
      <c r="AO37" s="94"/>
    </row>
    <row r="38" spans="1:41" ht="72.75" customHeight="1" x14ac:dyDescent="0.35">
      <c r="A38" s="399" t="s">
        <v>100</v>
      </c>
      <c r="B38" s="401">
        <v>6</v>
      </c>
      <c r="C38" s="90" t="s">
        <v>62</v>
      </c>
      <c r="D38" s="95">
        <v>0.05</v>
      </c>
      <c r="E38" s="95">
        <v>0.08</v>
      </c>
      <c r="F38" s="95">
        <v>0.08</v>
      </c>
      <c r="G38" s="95">
        <v>0.09</v>
      </c>
      <c r="H38" s="95">
        <v>0.08</v>
      </c>
      <c r="I38" s="95">
        <v>0.08</v>
      </c>
      <c r="J38" s="95">
        <v>0.09</v>
      </c>
      <c r="K38" s="95">
        <v>0.09</v>
      </c>
      <c r="L38" s="95">
        <v>0.09</v>
      </c>
      <c r="M38" s="95">
        <v>0.09</v>
      </c>
      <c r="N38" s="95">
        <v>0.09</v>
      </c>
      <c r="O38" s="95">
        <v>0.09</v>
      </c>
      <c r="P38" s="96">
        <f t="shared" ref="P38:P43" si="0">SUM(D38:O38)</f>
        <v>0.99999999999999989</v>
      </c>
      <c r="Q38" s="431" t="s">
        <v>526</v>
      </c>
      <c r="R38" s="432"/>
      <c r="S38" s="432"/>
      <c r="T38" s="432"/>
      <c r="U38" s="432"/>
      <c r="V38" s="432"/>
      <c r="W38" s="432"/>
      <c r="X38" s="432"/>
      <c r="Y38" s="432"/>
      <c r="Z38" s="432"/>
      <c r="AA38" s="432"/>
      <c r="AB38" s="432"/>
      <c r="AC38" s="432"/>
      <c r="AD38" s="433"/>
      <c r="AE38" s="97"/>
      <c r="AG38" s="98"/>
      <c r="AH38" s="98"/>
      <c r="AI38" s="98"/>
      <c r="AJ38" s="98"/>
      <c r="AK38" s="98"/>
      <c r="AL38" s="98"/>
      <c r="AM38" s="98"/>
      <c r="AN38" s="98"/>
      <c r="AO38" s="98"/>
    </row>
    <row r="39" spans="1:41" ht="63" customHeight="1" x14ac:dyDescent="0.35">
      <c r="A39" s="400"/>
      <c r="B39" s="402"/>
      <c r="C39" s="99" t="s">
        <v>65</v>
      </c>
      <c r="D39" s="100">
        <v>0.05</v>
      </c>
      <c r="E39" s="100">
        <v>0.08</v>
      </c>
      <c r="F39" s="100">
        <v>0.08</v>
      </c>
      <c r="G39" s="100">
        <v>0.09</v>
      </c>
      <c r="H39" s="100">
        <v>0.08</v>
      </c>
      <c r="I39" s="100">
        <v>0.08</v>
      </c>
      <c r="J39" s="100">
        <v>0.09</v>
      </c>
      <c r="K39" s="100"/>
      <c r="L39" s="100"/>
      <c r="M39" s="100"/>
      <c r="N39" s="100"/>
      <c r="O39" s="100"/>
      <c r="P39" s="101">
        <f t="shared" si="0"/>
        <v>0.55000000000000004</v>
      </c>
      <c r="Q39" s="438"/>
      <c r="R39" s="439"/>
      <c r="S39" s="439"/>
      <c r="T39" s="439"/>
      <c r="U39" s="439"/>
      <c r="V39" s="439"/>
      <c r="W39" s="439"/>
      <c r="X39" s="439"/>
      <c r="Y39" s="439"/>
      <c r="Z39" s="439"/>
      <c r="AA39" s="439"/>
      <c r="AB39" s="439"/>
      <c r="AC39" s="439"/>
      <c r="AD39" s="441"/>
      <c r="AE39" s="97"/>
    </row>
    <row r="40" spans="1:41" ht="51" customHeight="1" x14ac:dyDescent="0.35">
      <c r="A40" s="400" t="s">
        <v>101</v>
      </c>
      <c r="B40" s="411">
        <v>6</v>
      </c>
      <c r="C40" s="102" t="s">
        <v>62</v>
      </c>
      <c r="D40" s="95">
        <v>0.05</v>
      </c>
      <c r="E40" s="95">
        <v>0.08</v>
      </c>
      <c r="F40" s="95">
        <v>0.08</v>
      </c>
      <c r="G40" s="95">
        <v>0.09</v>
      </c>
      <c r="H40" s="95">
        <v>0.08</v>
      </c>
      <c r="I40" s="95">
        <v>0.08</v>
      </c>
      <c r="J40" s="95">
        <v>0.09</v>
      </c>
      <c r="K40" s="95">
        <v>0.09</v>
      </c>
      <c r="L40" s="95">
        <v>0.09</v>
      </c>
      <c r="M40" s="95">
        <v>0.09</v>
      </c>
      <c r="N40" s="95">
        <v>0.09</v>
      </c>
      <c r="O40" s="95">
        <v>0.09</v>
      </c>
      <c r="P40" s="101">
        <f t="shared" si="0"/>
        <v>0.99999999999999989</v>
      </c>
      <c r="Q40" s="431" t="s">
        <v>527</v>
      </c>
      <c r="R40" s="432"/>
      <c r="S40" s="432"/>
      <c r="T40" s="432"/>
      <c r="U40" s="432"/>
      <c r="V40" s="432"/>
      <c r="W40" s="432"/>
      <c r="X40" s="432"/>
      <c r="Y40" s="432"/>
      <c r="Z40" s="432"/>
      <c r="AA40" s="432"/>
      <c r="AB40" s="432"/>
      <c r="AC40" s="432"/>
      <c r="AD40" s="433"/>
      <c r="AE40" s="97"/>
    </row>
    <row r="41" spans="1:41" ht="38.15" customHeight="1" x14ac:dyDescent="0.35">
      <c r="A41" s="400"/>
      <c r="B41" s="402"/>
      <c r="C41" s="99" t="s">
        <v>65</v>
      </c>
      <c r="D41" s="100">
        <v>0.05</v>
      </c>
      <c r="E41" s="100">
        <v>0.08</v>
      </c>
      <c r="F41" s="100">
        <v>0.08</v>
      </c>
      <c r="G41" s="100">
        <v>0.09</v>
      </c>
      <c r="H41" s="100">
        <v>0.08</v>
      </c>
      <c r="I41" s="100">
        <v>0.08</v>
      </c>
      <c r="J41" s="100">
        <v>0.09</v>
      </c>
      <c r="K41" s="100"/>
      <c r="L41" s="104"/>
      <c r="M41" s="104"/>
      <c r="N41" s="104"/>
      <c r="O41" s="104"/>
      <c r="P41" s="101">
        <f t="shared" si="0"/>
        <v>0.55000000000000004</v>
      </c>
      <c r="Q41" s="434"/>
      <c r="R41" s="435"/>
      <c r="S41" s="435"/>
      <c r="T41" s="435"/>
      <c r="U41" s="435"/>
      <c r="V41" s="435"/>
      <c r="W41" s="435"/>
      <c r="X41" s="435"/>
      <c r="Y41" s="435"/>
      <c r="Z41" s="435"/>
      <c r="AA41" s="435"/>
      <c r="AB41" s="435"/>
      <c r="AC41" s="435"/>
      <c r="AD41" s="436"/>
      <c r="AE41" s="97"/>
    </row>
    <row r="42" spans="1:41" ht="32.15" customHeight="1" x14ac:dyDescent="0.35">
      <c r="A42" s="422" t="s">
        <v>102</v>
      </c>
      <c r="B42" s="411">
        <v>3</v>
      </c>
      <c r="C42" s="102" t="s">
        <v>62</v>
      </c>
      <c r="D42" s="103">
        <v>0</v>
      </c>
      <c r="E42" s="103">
        <v>0</v>
      </c>
      <c r="F42" s="103">
        <v>0</v>
      </c>
      <c r="G42" s="103">
        <v>0.1</v>
      </c>
      <c r="H42" s="103">
        <v>0.25</v>
      </c>
      <c r="I42" s="103">
        <v>0.25</v>
      </c>
      <c r="J42" s="103">
        <v>0.2</v>
      </c>
      <c r="K42" s="103">
        <v>0.2</v>
      </c>
      <c r="L42" s="103">
        <v>0</v>
      </c>
      <c r="M42" s="103">
        <v>0</v>
      </c>
      <c r="N42" s="103">
        <v>0</v>
      </c>
      <c r="O42" s="103">
        <v>0</v>
      </c>
      <c r="P42" s="101">
        <f t="shared" si="0"/>
        <v>1</v>
      </c>
      <c r="Q42" s="431" t="s">
        <v>528</v>
      </c>
      <c r="R42" s="432"/>
      <c r="S42" s="432"/>
      <c r="T42" s="432"/>
      <c r="U42" s="432"/>
      <c r="V42" s="432"/>
      <c r="W42" s="432"/>
      <c r="X42" s="432"/>
      <c r="Y42" s="432"/>
      <c r="Z42" s="432"/>
      <c r="AA42" s="432"/>
      <c r="AB42" s="432"/>
      <c r="AC42" s="432"/>
      <c r="AD42" s="437"/>
      <c r="AE42" s="97"/>
    </row>
    <row r="43" spans="1:41" ht="32.15" customHeight="1" x14ac:dyDescent="0.35">
      <c r="A43" s="399"/>
      <c r="B43" s="402"/>
      <c r="C43" s="99" t="s">
        <v>65</v>
      </c>
      <c r="D43" s="100">
        <v>0</v>
      </c>
      <c r="E43" s="100">
        <v>0</v>
      </c>
      <c r="F43" s="100">
        <v>0</v>
      </c>
      <c r="G43" s="100">
        <v>0.1</v>
      </c>
      <c r="H43" s="100">
        <v>0</v>
      </c>
      <c r="I43" s="100">
        <v>0.25</v>
      </c>
      <c r="J43" s="100">
        <v>0.05</v>
      </c>
      <c r="K43" s="100"/>
      <c r="L43" s="104"/>
      <c r="M43" s="104"/>
      <c r="N43" s="104"/>
      <c r="O43" s="104"/>
      <c r="P43" s="101">
        <f t="shared" si="0"/>
        <v>0.39999999999999997</v>
      </c>
      <c r="Q43" s="438"/>
      <c r="R43" s="439"/>
      <c r="S43" s="439"/>
      <c r="T43" s="439"/>
      <c r="U43" s="439"/>
      <c r="V43" s="439"/>
      <c r="W43" s="439"/>
      <c r="X43" s="439"/>
      <c r="Y43" s="439"/>
      <c r="Z43" s="439"/>
      <c r="AA43" s="439"/>
      <c r="AB43" s="439"/>
      <c r="AC43" s="439"/>
      <c r="AD43" s="440"/>
      <c r="AE43" s="97"/>
    </row>
    <row r="44" spans="1:41" x14ac:dyDescent="0.35">
      <c r="A44" s="50" t="s">
        <v>95</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AA34 Q34 W34 Q38:AD43"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O41" zoomScale="62" zoomScaleNormal="50" workbookViewId="0">
      <selection activeCell="Q47" sqref="Q47"/>
    </sheetView>
  </sheetViews>
  <sheetFormatPr baseColWidth="10" defaultColWidth="10.7265625" defaultRowHeight="14.5" x14ac:dyDescent="0.35"/>
  <cols>
    <col min="1" max="1" width="44.81640625" style="50" customWidth="1"/>
    <col min="2" max="2" width="15.453125" style="50" customWidth="1"/>
    <col min="3" max="3" width="16" style="50" customWidth="1"/>
    <col min="4" max="13" width="15.453125" style="50" customWidth="1"/>
    <col min="14" max="24" width="16.1796875" style="50" customWidth="1"/>
    <col min="25" max="30" width="13.7265625" style="50" customWidth="1"/>
    <col min="31" max="31" width="6.453125" style="50" bestFit="1" customWidth="1"/>
    <col min="32" max="32" width="22.81640625" style="50" customWidth="1"/>
    <col min="33" max="33" width="18.453125" style="50" bestFit="1" customWidth="1"/>
    <col min="34" max="34" width="8.453125" style="50" customWidth="1"/>
    <col min="35" max="35" width="18.453125" style="50" bestFit="1" customWidth="1"/>
    <col min="36" max="36" width="5.54296875" style="50" customWidth="1"/>
    <col min="37" max="37" width="18.453125" style="50" bestFit="1" customWidth="1"/>
    <col min="38" max="38" width="4.453125" style="50" customWidth="1"/>
    <col min="39" max="39" width="23" style="50" bestFit="1" customWidth="1"/>
    <col min="40" max="40" width="10.7265625" style="50"/>
    <col min="41" max="41" width="18.453125" style="50" bestFit="1" customWidth="1"/>
    <col min="42" max="42" width="16.1796875" style="50" customWidth="1"/>
    <col min="43" max="16384" width="10.7265625" style="50"/>
  </cols>
  <sheetData>
    <row r="1" spans="1:30" ht="32.25" customHeight="1" x14ac:dyDescent="0.35">
      <c r="A1" s="339"/>
      <c r="B1" s="342" t="s">
        <v>0</v>
      </c>
      <c r="C1" s="343"/>
      <c r="D1" s="343"/>
      <c r="E1" s="343"/>
      <c r="F1" s="343"/>
      <c r="G1" s="343"/>
      <c r="H1" s="343"/>
      <c r="I1" s="343"/>
      <c r="J1" s="343"/>
      <c r="K1" s="343"/>
      <c r="L1" s="343"/>
      <c r="M1" s="343"/>
      <c r="N1" s="343"/>
      <c r="O1" s="343"/>
      <c r="P1" s="343"/>
      <c r="Q1" s="343"/>
      <c r="R1" s="343"/>
      <c r="S1" s="343"/>
      <c r="T1" s="343"/>
      <c r="U1" s="343"/>
      <c r="V1" s="343"/>
      <c r="W1" s="343"/>
      <c r="X1" s="343"/>
      <c r="Y1" s="343"/>
      <c r="Z1" s="343"/>
      <c r="AA1" s="344"/>
      <c r="AB1" s="345" t="s">
        <v>1</v>
      </c>
      <c r="AC1" s="346"/>
      <c r="AD1" s="347"/>
    </row>
    <row r="2" spans="1:30" ht="30.75" customHeight="1" x14ac:dyDescent="0.35">
      <c r="A2" s="340"/>
      <c r="B2" s="348" t="s">
        <v>2</v>
      </c>
      <c r="C2" s="349"/>
      <c r="D2" s="349"/>
      <c r="E2" s="349"/>
      <c r="F2" s="349"/>
      <c r="G2" s="349"/>
      <c r="H2" s="349"/>
      <c r="I2" s="349"/>
      <c r="J2" s="349"/>
      <c r="K2" s="349"/>
      <c r="L2" s="349"/>
      <c r="M2" s="349"/>
      <c r="N2" s="349"/>
      <c r="O2" s="349"/>
      <c r="P2" s="349"/>
      <c r="Q2" s="349"/>
      <c r="R2" s="349"/>
      <c r="S2" s="349"/>
      <c r="T2" s="349"/>
      <c r="U2" s="349"/>
      <c r="V2" s="349"/>
      <c r="W2" s="349"/>
      <c r="X2" s="349"/>
      <c r="Y2" s="349"/>
      <c r="Z2" s="349"/>
      <c r="AA2" s="350"/>
      <c r="AB2" s="351" t="s">
        <v>3</v>
      </c>
      <c r="AC2" s="352"/>
      <c r="AD2" s="353"/>
    </row>
    <row r="3" spans="1:30" ht="24" customHeight="1" x14ac:dyDescent="0.35">
      <c r="A3" s="340"/>
      <c r="B3" s="309" t="s">
        <v>4</v>
      </c>
      <c r="C3" s="310"/>
      <c r="D3" s="310"/>
      <c r="E3" s="310"/>
      <c r="F3" s="310"/>
      <c r="G3" s="310"/>
      <c r="H3" s="310"/>
      <c r="I3" s="310"/>
      <c r="J3" s="310"/>
      <c r="K3" s="310"/>
      <c r="L3" s="310"/>
      <c r="M3" s="310"/>
      <c r="N3" s="310"/>
      <c r="O3" s="310"/>
      <c r="P3" s="310"/>
      <c r="Q3" s="310"/>
      <c r="R3" s="310"/>
      <c r="S3" s="310"/>
      <c r="T3" s="310"/>
      <c r="U3" s="310"/>
      <c r="V3" s="310"/>
      <c r="W3" s="310"/>
      <c r="X3" s="310"/>
      <c r="Y3" s="310"/>
      <c r="Z3" s="310"/>
      <c r="AA3" s="311"/>
      <c r="AB3" s="351" t="s">
        <v>5</v>
      </c>
      <c r="AC3" s="352"/>
      <c r="AD3" s="353"/>
    </row>
    <row r="4" spans="1:30" ht="22" customHeight="1" thickBot="1" x14ac:dyDescent="0.4">
      <c r="A4" s="341"/>
      <c r="B4" s="312"/>
      <c r="C4" s="313"/>
      <c r="D4" s="313"/>
      <c r="E4" s="313"/>
      <c r="F4" s="313"/>
      <c r="G4" s="313"/>
      <c r="H4" s="313"/>
      <c r="I4" s="313"/>
      <c r="J4" s="313"/>
      <c r="K4" s="313"/>
      <c r="L4" s="313"/>
      <c r="M4" s="313"/>
      <c r="N4" s="313"/>
      <c r="O4" s="313"/>
      <c r="P4" s="313"/>
      <c r="Q4" s="313"/>
      <c r="R4" s="313"/>
      <c r="S4" s="313"/>
      <c r="T4" s="313"/>
      <c r="U4" s="313"/>
      <c r="V4" s="313"/>
      <c r="W4" s="313"/>
      <c r="X4" s="313"/>
      <c r="Y4" s="313"/>
      <c r="Z4" s="313"/>
      <c r="AA4" s="314"/>
      <c r="AB4" s="354" t="s">
        <v>6</v>
      </c>
      <c r="AC4" s="355"/>
      <c r="AD4" s="356"/>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297" t="s">
        <v>7</v>
      </c>
      <c r="B7" s="298"/>
      <c r="C7" s="303" t="s">
        <v>8</v>
      </c>
      <c r="D7" s="297" t="s">
        <v>9</v>
      </c>
      <c r="E7" s="315"/>
      <c r="F7" s="315"/>
      <c r="G7" s="315"/>
      <c r="H7" s="298"/>
      <c r="I7" s="318">
        <v>44777</v>
      </c>
      <c r="J7" s="319"/>
      <c r="K7" s="297" t="s">
        <v>10</v>
      </c>
      <c r="L7" s="298"/>
      <c r="M7" s="334" t="s">
        <v>11</v>
      </c>
      <c r="N7" s="335"/>
      <c r="O7" s="324"/>
      <c r="P7" s="325"/>
      <c r="Q7" s="54"/>
      <c r="R7" s="54"/>
      <c r="S7" s="54"/>
      <c r="T7" s="54"/>
      <c r="U7" s="54"/>
      <c r="V7" s="54"/>
      <c r="W7" s="54"/>
      <c r="X7" s="54"/>
      <c r="Y7" s="54"/>
      <c r="Z7" s="55"/>
      <c r="AA7" s="54"/>
      <c r="AB7" s="54"/>
      <c r="AC7" s="60"/>
      <c r="AD7" s="61"/>
    </row>
    <row r="8" spans="1:30" x14ac:dyDescent="0.35">
      <c r="A8" s="299"/>
      <c r="B8" s="300"/>
      <c r="C8" s="304"/>
      <c r="D8" s="299"/>
      <c r="E8" s="316"/>
      <c r="F8" s="316"/>
      <c r="G8" s="316"/>
      <c r="H8" s="300"/>
      <c r="I8" s="320"/>
      <c r="J8" s="321"/>
      <c r="K8" s="299"/>
      <c r="L8" s="300"/>
      <c r="M8" s="326" t="s">
        <v>12</v>
      </c>
      <c r="N8" s="327"/>
      <c r="O8" s="328"/>
      <c r="P8" s="329"/>
      <c r="Q8" s="54"/>
      <c r="R8" s="54"/>
      <c r="S8" s="54"/>
      <c r="T8" s="54"/>
      <c r="U8" s="54"/>
      <c r="V8" s="54"/>
      <c r="W8" s="54"/>
      <c r="X8" s="54"/>
      <c r="Y8" s="54"/>
      <c r="Z8" s="55"/>
      <c r="AA8" s="54"/>
      <c r="AB8" s="54"/>
      <c r="AC8" s="60"/>
      <c r="AD8" s="61"/>
    </row>
    <row r="9" spans="1:30" ht="15.75" customHeight="1" x14ac:dyDescent="0.35">
      <c r="A9" s="301"/>
      <c r="B9" s="302"/>
      <c r="C9" s="305"/>
      <c r="D9" s="301"/>
      <c r="E9" s="317"/>
      <c r="F9" s="317"/>
      <c r="G9" s="317"/>
      <c r="H9" s="302"/>
      <c r="I9" s="322"/>
      <c r="J9" s="323"/>
      <c r="K9" s="301"/>
      <c r="L9" s="302"/>
      <c r="M9" s="330" t="s">
        <v>13</v>
      </c>
      <c r="N9" s="331"/>
      <c r="O9" s="332" t="s">
        <v>14</v>
      </c>
      <c r="P9" s="333"/>
      <c r="Q9" s="54"/>
      <c r="R9" s="54"/>
      <c r="S9" s="54"/>
      <c r="T9" s="54"/>
      <c r="U9" s="54"/>
      <c r="V9" s="54"/>
      <c r="W9" s="54"/>
      <c r="X9" s="54"/>
      <c r="Y9" s="54"/>
      <c r="Z9" s="55"/>
      <c r="AA9" s="54"/>
      <c r="AB9" s="54"/>
      <c r="AC9" s="60"/>
      <c r="AD9" s="61"/>
    </row>
    <row r="10" spans="1:30" ht="15" customHeight="1" x14ac:dyDescent="0.3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5">
      <c r="A11" s="297" t="s">
        <v>15</v>
      </c>
      <c r="B11" s="298"/>
      <c r="C11" s="306" t="s">
        <v>16</v>
      </c>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8"/>
    </row>
    <row r="12" spans="1:30" ht="15" customHeight="1" x14ac:dyDescent="0.35">
      <c r="A12" s="299"/>
      <c r="B12" s="300"/>
      <c r="C12" s="309"/>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1"/>
    </row>
    <row r="13" spans="1:30" ht="15" customHeight="1" thickBot="1" x14ac:dyDescent="0.4">
      <c r="A13" s="301"/>
      <c r="B13" s="302"/>
      <c r="C13" s="312"/>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4"/>
    </row>
    <row r="14" spans="1:30" ht="9" customHeight="1" thickBot="1" x14ac:dyDescent="0.4">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4">
      <c r="A15" s="362" t="s">
        <v>17</v>
      </c>
      <c r="B15" s="363"/>
      <c r="C15" s="336" t="s">
        <v>18</v>
      </c>
      <c r="D15" s="337"/>
      <c r="E15" s="337"/>
      <c r="F15" s="337"/>
      <c r="G15" s="337"/>
      <c r="H15" s="337"/>
      <c r="I15" s="337"/>
      <c r="J15" s="337"/>
      <c r="K15" s="338"/>
      <c r="L15" s="286" t="s">
        <v>19</v>
      </c>
      <c r="M15" s="287"/>
      <c r="N15" s="287"/>
      <c r="O15" s="287"/>
      <c r="P15" s="287"/>
      <c r="Q15" s="288"/>
      <c r="R15" s="357" t="s">
        <v>20</v>
      </c>
      <c r="S15" s="358"/>
      <c r="T15" s="358"/>
      <c r="U15" s="358"/>
      <c r="V15" s="358"/>
      <c r="W15" s="358"/>
      <c r="X15" s="359"/>
      <c r="Y15" s="286" t="s">
        <v>21</v>
      </c>
      <c r="Z15" s="288"/>
      <c r="AA15" s="336" t="s">
        <v>22</v>
      </c>
      <c r="AB15" s="337"/>
      <c r="AC15" s="337"/>
      <c r="AD15" s="338"/>
    </row>
    <row r="16" spans="1:30" ht="9" customHeight="1" thickBot="1" x14ac:dyDescent="0.4">
      <c r="A16" s="59"/>
      <c r="B16" s="5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73"/>
      <c r="AD16" s="74"/>
    </row>
    <row r="17" spans="1:41" s="76" customFormat="1" ht="37.5" customHeight="1" thickBot="1" x14ac:dyDescent="0.4">
      <c r="A17" s="362" t="s">
        <v>23</v>
      </c>
      <c r="B17" s="363"/>
      <c r="C17" s="365" t="s">
        <v>103</v>
      </c>
      <c r="D17" s="366"/>
      <c r="E17" s="366"/>
      <c r="F17" s="366"/>
      <c r="G17" s="366"/>
      <c r="H17" s="366"/>
      <c r="I17" s="366"/>
      <c r="J17" s="366"/>
      <c r="K17" s="366"/>
      <c r="L17" s="366"/>
      <c r="M17" s="366"/>
      <c r="N17" s="366"/>
      <c r="O17" s="366"/>
      <c r="P17" s="366"/>
      <c r="Q17" s="367"/>
      <c r="R17" s="286" t="s">
        <v>25</v>
      </c>
      <c r="S17" s="287"/>
      <c r="T17" s="287"/>
      <c r="U17" s="287"/>
      <c r="V17" s="288"/>
      <c r="W17" s="490">
        <v>1</v>
      </c>
      <c r="X17" s="491"/>
      <c r="Y17" s="287" t="s">
        <v>26</v>
      </c>
      <c r="Z17" s="287"/>
      <c r="AA17" s="287"/>
      <c r="AB17" s="288"/>
      <c r="AC17" s="259">
        <v>0.2</v>
      </c>
      <c r="AD17" s="260"/>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4">
      <c r="A19" s="286" t="s">
        <v>27</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8"/>
      <c r="AE19" s="83"/>
      <c r="AF19" s="83"/>
    </row>
    <row r="20" spans="1:41" ht="32.25" customHeight="1" thickBot="1" x14ac:dyDescent="0.4">
      <c r="A20" s="82"/>
      <c r="B20" s="60"/>
      <c r="C20" s="292" t="s">
        <v>28</v>
      </c>
      <c r="D20" s="293"/>
      <c r="E20" s="293"/>
      <c r="F20" s="293"/>
      <c r="G20" s="293"/>
      <c r="H20" s="293"/>
      <c r="I20" s="293"/>
      <c r="J20" s="293"/>
      <c r="K20" s="293"/>
      <c r="L20" s="293"/>
      <c r="M20" s="293"/>
      <c r="N20" s="293"/>
      <c r="O20" s="293"/>
      <c r="P20" s="294"/>
      <c r="Q20" s="289" t="s">
        <v>29</v>
      </c>
      <c r="R20" s="290"/>
      <c r="S20" s="290"/>
      <c r="T20" s="290"/>
      <c r="U20" s="290"/>
      <c r="V20" s="290"/>
      <c r="W20" s="290"/>
      <c r="X20" s="290"/>
      <c r="Y20" s="290"/>
      <c r="Z20" s="290"/>
      <c r="AA20" s="290"/>
      <c r="AB20" s="290"/>
      <c r="AC20" s="290"/>
      <c r="AD20" s="291"/>
      <c r="AE20" s="83"/>
      <c r="AF20" s="83"/>
    </row>
    <row r="21" spans="1:41" ht="32.25" customHeight="1" thickBot="1" x14ac:dyDescent="0.4">
      <c r="A21" s="59"/>
      <c r="B21" s="54"/>
      <c r="C21" s="153" t="s">
        <v>30</v>
      </c>
      <c r="D21" s="154" t="s">
        <v>31</v>
      </c>
      <c r="E21" s="154" t="s">
        <v>32</v>
      </c>
      <c r="F21" s="154" t="s">
        <v>33</v>
      </c>
      <c r="G21" s="154" t="s">
        <v>34</v>
      </c>
      <c r="H21" s="154" t="s">
        <v>35</v>
      </c>
      <c r="I21" s="154" t="s">
        <v>8</v>
      </c>
      <c r="J21" s="154" t="s">
        <v>36</v>
      </c>
      <c r="K21" s="154" t="s">
        <v>37</v>
      </c>
      <c r="L21" s="154" t="s">
        <v>38</v>
      </c>
      <c r="M21" s="154" t="s">
        <v>39</v>
      </c>
      <c r="N21" s="154" t="s">
        <v>40</v>
      </c>
      <c r="O21" s="154" t="s">
        <v>41</v>
      </c>
      <c r="P21" s="155" t="s">
        <v>42</v>
      </c>
      <c r="Q21" s="153" t="s">
        <v>30</v>
      </c>
      <c r="R21" s="154" t="s">
        <v>31</v>
      </c>
      <c r="S21" s="154" t="s">
        <v>32</v>
      </c>
      <c r="T21" s="154" t="s">
        <v>33</v>
      </c>
      <c r="U21" s="154" t="s">
        <v>34</v>
      </c>
      <c r="V21" s="154" t="s">
        <v>35</v>
      </c>
      <c r="W21" s="154" t="s">
        <v>8</v>
      </c>
      <c r="X21" s="154" t="s">
        <v>36</v>
      </c>
      <c r="Y21" s="154" t="s">
        <v>37</v>
      </c>
      <c r="Z21" s="154" t="s">
        <v>38</v>
      </c>
      <c r="AA21" s="154" t="s">
        <v>39</v>
      </c>
      <c r="AB21" s="154" t="s">
        <v>40</v>
      </c>
      <c r="AC21" s="154" t="s">
        <v>41</v>
      </c>
      <c r="AD21" s="155" t="s">
        <v>42</v>
      </c>
      <c r="AE21" s="3"/>
      <c r="AF21" s="3"/>
    </row>
    <row r="22" spans="1:41" ht="32.25" customHeight="1" x14ac:dyDescent="0.35">
      <c r="A22" s="295" t="s">
        <v>43</v>
      </c>
      <c r="B22" s="296"/>
      <c r="C22" s="175"/>
      <c r="D22" s="173"/>
      <c r="E22" s="173"/>
      <c r="F22" s="173"/>
      <c r="G22" s="173"/>
      <c r="H22" s="173"/>
      <c r="I22" s="173"/>
      <c r="J22" s="173"/>
      <c r="K22" s="173"/>
      <c r="L22" s="173"/>
      <c r="M22" s="173"/>
      <c r="N22" s="173"/>
      <c r="O22" s="173">
        <f>SUM(C22:N22)</f>
        <v>0</v>
      </c>
      <c r="P22" s="176"/>
      <c r="Q22" s="216">
        <v>613351250</v>
      </c>
      <c r="R22" s="169"/>
      <c r="S22" s="169"/>
      <c r="T22" s="169"/>
      <c r="U22" s="169">
        <v>5000000</v>
      </c>
      <c r="V22" s="169"/>
      <c r="W22" s="169"/>
      <c r="X22" s="169">
        <v>270803</v>
      </c>
      <c r="Y22" s="169"/>
      <c r="Z22" s="169"/>
      <c r="AA22" s="169"/>
      <c r="AB22" s="169"/>
      <c r="AC22" s="169">
        <f>SUM(Q22:AB22)</f>
        <v>618622053</v>
      </c>
      <c r="AD22" s="180"/>
      <c r="AE22" s="3"/>
      <c r="AF22" s="3"/>
    </row>
    <row r="23" spans="1:41" ht="32.25" customHeight="1" x14ac:dyDescent="0.35">
      <c r="A23" s="265" t="s">
        <v>44</v>
      </c>
      <c r="B23" s="266"/>
      <c r="C23" s="170"/>
      <c r="D23" s="169"/>
      <c r="E23" s="169"/>
      <c r="F23" s="169"/>
      <c r="G23" s="169"/>
      <c r="H23" s="169"/>
      <c r="I23" s="169"/>
      <c r="J23" s="169"/>
      <c r="K23" s="169"/>
      <c r="L23" s="169"/>
      <c r="M23" s="169"/>
      <c r="N23" s="169"/>
      <c r="O23" s="169">
        <f>SUM(C23:N23)</f>
        <v>0</v>
      </c>
      <c r="P23" s="188" t="str">
        <f>IFERROR(O23/(SUMIF(C23:N23,"&gt;0",C22:N22))," ")</f>
        <v xml:space="preserve"> </v>
      </c>
      <c r="Q23" s="216">
        <v>613351250</v>
      </c>
      <c r="R23" s="218"/>
      <c r="S23" s="169">
        <v>-4967833</v>
      </c>
      <c r="T23" s="218"/>
      <c r="U23" s="218"/>
      <c r="V23" s="169">
        <v>5000000</v>
      </c>
      <c r="W23" s="218"/>
      <c r="X23" s="218"/>
      <c r="Y23" s="218"/>
      <c r="Z23" s="218"/>
      <c r="AA23" s="218"/>
      <c r="AB23" s="218"/>
      <c r="AC23" s="169">
        <f>SUM(Q23:AB23)</f>
        <v>613383417</v>
      </c>
      <c r="AD23" s="178" t="str">
        <f>IFERROR(AC22/(SUMIF(Q22:AB22,"&gt;0",#REF!))," ")</f>
        <v xml:space="preserve"> </v>
      </c>
      <c r="AE23" s="3"/>
      <c r="AF23" s="3"/>
    </row>
    <row r="24" spans="1:41" ht="32.25" customHeight="1" x14ac:dyDescent="0.35">
      <c r="A24" s="265" t="s">
        <v>45</v>
      </c>
      <c r="B24" s="266"/>
      <c r="C24" s="170"/>
      <c r="D24" s="169">
        <f>1951058+687500+729667</f>
        <v>3368225</v>
      </c>
      <c r="E24" s="169"/>
      <c r="F24" s="169">
        <f>33132+2500000</f>
        <v>2533132</v>
      </c>
      <c r="G24" s="169"/>
      <c r="H24" s="169"/>
      <c r="I24" s="169"/>
      <c r="J24" s="169"/>
      <c r="K24" s="169"/>
      <c r="L24" s="169"/>
      <c r="M24" s="169"/>
      <c r="N24" s="169"/>
      <c r="O24" s="169">
        <f>SUM(C24:N24)</f>
        <v>5901357</v>
      </c>
      <c r="P24" s="174"/>
      <c r="Q24" s="170"/>
      <c r="R24" s="170">
        <v>27793750</v>
      </c>
      <c r="S24" s="169">
        <v>53232500</v>
      </c>
      <c r="T24" s="169">
        <v>53232500</v>
      </c>
      <c r="U24" s="169">
        <v>53232500</v>
      </c>
      <c r="V24" s="169">
        <v>53857500</v>
      </c>
      <c r="W24" s="169">
        <v>53857500</v>
      </c>
      <c r="X24" s="169">
        <v>53857500</v>
      </c>
      <c r="Y24" s="169">
        <v>53857500</v>
      </c>
      <c r="Z24" s="169">
        <v>53947768</v>
      </c>
      <c r="AA24" s="169">
        <v>53947768</v>
      </c>
      <c r="AB24" s="169">
        <f>53857500+53947767</f>
        <v>107805267</v>
      </c>
      <c r="AC24" s="169">
        <f>SUM(Q24:AB24)</f>
        <v>618622053</v>
      </c>
      <c r="AD24" s="178"/>
      <c r="AE24" s="3"/>
      <c r="AF24" s="3"/>
    </row>
    <row r="25" spans="1:41" ht="32.25" customHeight="1" thickBot="1" x14ac:dyDescent="0.4">
      <c r="A25" s="267" t="s">
        <v>46</v>
      </c>
      <c r="B25" s="268"/>
      <c r="C25" s="171"/>
      <c r="D25" s="172">
        <v>3368225</v>
      </c>
      <c r="E25" s="172">
        <f>33132+2500000</f>
        <v>2533132</v>
      </c>
      <c r="F25" s="172"/>
      <c r="G25" s="172"/>
      <c r="H25" s="172"/>
      <c r="I25" s="172"/>
      <c r="J25" s="172"/>
      <c r="K25" s="172"/>
      <c r="L25" s="172"/>
      <c r="M25" s="172"/>
      <c r="N25" s="172"/>
      <c r="O25" s="172">
        <f>SUM(C25:N25)</f>
        <v>5901357</v>
      </c>
      <c r="P25" s="177">
        <v>1</v>
      </c>
      <c r="Q25" s="171">
        <v>0</v>
      </c>
      <c r="R25" s="172">
        <v>24292584</v>
      </c>
      <c r="S25" s="172">
        <v>51765834</v>
      </c>
      <c r="T25" s="172">
        <v>53232500</v>
      </c>
      <c r="U25" s="172">
        <v>53232500</v>
      </c>
      <c r="V25" s="172">
        <v>53232500</v>
      </c>
      <c r="W25" s="172">
        <v>53232500</v>
      </c>
      <c r="X25" s="172"/>
      <c r="Y25" s="172"/>
      <c r="Z25" s="172"/>
      <c r="AA25" s="172"/>
      <c r="AB25" s="172"/>
      <c r="AC25" s="172">
        <f>SUM(Q25:AB25)</f>
        <v>288988418</v>
      </c>
      <c r="AD25" s="179">
        <f>IFERROR(AC25/(SUMIF(Q25:AB25,"&gt;0",Q24:AB24))," ")</f>
        <v>0.97893732940952305</v>
      </c>
      <c r="AE25" s="3"/>
      <c r="AF25" s="3"/>
    </row>
    <row r="26" spans="1:41" ht="32.25" customHeight="1" thickBot="1" x14ac:dyDescent="0.4">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 customHeight="1" x14ac:dyDescent="0.35">
      <c r="A27" s="261" t="s">
        <v>47</v>
      </c>
      <c r="B27" s="262"/>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4"/>
    </row>
    <row r="28" spans="1:41" ht="15" customHeight="1" x14ac:dyDescent="0.35">
      <c r="A28" s="269" t="s">
        <v>48</v>
      </c>
      <c r="B28" s="271" t="s">
        <v>49</v>
      </c>
      <c r="C28" s="272"/>
      <c r="D28" s="266" t="s">
        <v>50</v>
      </c>
      <c r="E28" s="275"/>
      <c r="F28" s="275"/>
      <c r="G28" s="275"/>
      <c r="H28" s="275"/>
      <c r="I28" s="275"/>
      <c r="J28" s="275"/>
      <c r="K28" s="275"/>
      <c r="L28" s="275"/>
      <c r="M28" s="275"/>
      <c r="N28" s="275"/>
      <c r="O28" s="276"/>
      <c r="P28" s="277" t="s">
        <v>41</v>
      </c>
      <c r="Q28" s="277" t="s">
        <v>51</v>
      </c>
      <c r="R28" s="277"/>
      <c r="S28" s="277"/>
      <c r="T28" s="277"/>
      <c r="U28" s="277"/>
      <c r="V28" s="277"/>
      <c r="W28" s="277"/>
      <c r="X28" s="277"/>
      <c r="Y28" s="277"/>
      <c r="Z28" s="277"/>
      <c r="AA28" s="277"/>
      <c r="AB28" s="277"/>
      <c r="AC28" s="277"/>
      <c r="AD28" s="278"/>
    </row>
    <row r="29" spans="1:41" ht="27" customHeight="1" x14ac:dyDescent="0.35">
      <c r="A29" s="270"/>
      <c r="B29" s="273"/>
      <c r="C29" s="274"/>
      <c r="D29" s="88" t="s">
        <v>30</v>
      </c>
      <c r="E29" s="88" t="s">
        <v>31</v>
      </c>
      <c r="F29" s="88" t="s">
        <v>32</v>
      </c>
      <c r="G29" s="88" t="s">
        <v>33</v>
      </c>
      <c r="H29" s="88" t="s">
        <v>34</v>
      </c>
      <c r="I29" s="88" t="s">
        <v>35</v>
      </c>
      <c r="J29" s="88" t="s">
        <v>8</v>
      </c>
      <c r="K29" s="88" t="s">
        <v>36</v>
      </c>
      <c r="L29" s="88" t="s">
        <v>37</v>
      </c>
      <c r="M29" s="88" t="s">
        <v>38</v>
      </c>
      <c r="N29" s="88" t="s">
        <v>39</v>
      </c>
      <c r="O29" s="88" t="s">
        <v>40</v>
      </c>
      <c r="P29" s="276"/>
      <c r="Q29" s="277"/>
      <c r="R29" s="277"/>
      <c r="S29" s="277"/>
      <c r="T29" s="277"/>
      <c r="U29" s="277"/>
      <c r="V29" s="277"/>
      <c r="W29" s="277"/>
      <c r="X29" s="277"/>
      <c r="Y29" s="277"/>
      <c r="Z29" s="277"/>
      <c r="AA29" s="277"/>
      <c r="AB29" s="277"/>
      <c r="AC29" s="277"/>
      <c r="AD29" s="278"/>
    </row>
    <row r="30" spans="1:41" ht="62.25" customHeight="1" thickBot="1" x14ac:dyDescent="0.4">
      <c r="A30" s="190" t="str">
        <f>C17</f>
        <v>5 - Acompañar el 100% la incorporación del enfoque de género y  la implementación de siete derechos de la PPMyEG</v>
      </c>
      <c r="B30" s="279" t="s">
        <v>52</v>
      </c>
      <c r="C30" s="28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281" t="s">
        <v>53</v>
      </c>
      <c r="R30" s="281"/>
      <c r="S30" s="281"/>
      <c r="T30" s="281"/>
      <c r="U30" s="281"/>
      <c r="V30" s="281"/>
      <c r="W30" s="281"/>
      <c r="X30" s="281"/>
      <c r="Y30" s="281"/>
      <c r="Z30" s="281"/>
      <c r="AA30" s="281"/>
      <c r="AB30" s="281"/>
      <c r="AC30" s="281"/>
      <c r="AD30" s="282"/>
    </row>
    <row r="31" spans="1:41" ht="45" customHeight="1" x14ac:dyDescent="0.35">
      <c r="A31" s="283" t="s">
        <v>54</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1" ht="23.25" customHeight="1" x14ac:dyDescent="0.35">
      <c r="A32" s="265" t="s">
        <v>55</v>
      </c>
      <c r="B32" s="277" t="s">
        <v>56</v>
      </c>
      <c r="C32" s="277" t="s">
        <v>49</v>
      </c>
      <c r="D32" s="277" t="s">
        <v>57</v>
      </c>
      <c r="E32" s="277"/>
      <c r="F32" s="277"/>
      <c r="G32" s="277"/>
      <c r="H32" s="277"/>
      <c r="I32" s="277"/>
      <c r="J32" s="277"/>
      <c r="K32" s="277"/>
      <c r="L32" s="277"/>
      <c r="M32" s="277"/>
      <c r="N32" s="277"/>
      <c r="O32" s="277"/>
      <c r="P32" s="277"/>
      <c r="Q32" s="277" t="s">
        <v>58</v>
      </c>
      <c r="R32" s="277"/>
      <c r="S32" s="277"/>
      <c r="T32" s="277"/>
      <c r="U32" s="277"/>
      <c r="V32" s="277"/>
      <c r="W32" s="277"/>
      <c r="X32" s="277"/>
      <c r="Y32" s="277"/>
      <c r="Z32" s="277"/>
      <c r="AA32" s="277"/>
      <c r="AB32" s="277"/>
      <c r="AC32" s="277"/>
      <c r="AD32" s="278"/>
      <c r="AG32" s="87"/>
      <c r="AH32" s="87"/>
      <c r="AI32" s="87"/>
      <c r="AJ32" s="87"/>
      <c r="AK32" s="87"/>
      <c r="AL32" s="87"/>
      <c r="AM32" s="87"/>
      <c r="AN32" s="87"/>
      <c r="AO32" s="87"/>
    </row>
    <row r="33" spans="1:41" ht="23.25" customHeight="1" x14ac:dyDescent="0.35">
      <c r="A33" s="265"/>
      <c r="B33" s="277"/>
      <c r="C33" s="368"/>
      <c r="D33" s="88" t="s">
        <v>30</v>
      </c>
      <c r="E33" s="88" t="s">
        <v>31</v>
      </c>
      <c r="F33" s="88" t="s">
        <v>32</v>
      </c>
      <c r="G33" s="88" t="s">
        <v>33</v>
      </c>
      <c r="H33" s="88" t="s">
        <v>34</v>
      </c>
      <c r="I33" s="88" t="s">
        <v>35</v>
      </c>
      <c r="J33" s="88" t="s">
        <v>8</v>
      </c>
      <c r="K33" s="88" t="s">
        <v>36</v>
      </c>
      <c r="L33" s="88" t="s">
        <v>37</v>
      </c>
      <c r="M33" s="88" t="s">
        <v>38</v>
      </c>
      <c r="N33" s="88" t="s">
        <v>39</v>
      </c>
      <c r="O33" s="88" t="s">
        <v>40</v>
      </c>
      <c r="P33" s="88" t="s">
        <v>41</v>
      </c>
      <c r="Q33" s="273" t="s">
        <v>59</v>
      </c>
      <c r="R33" s="369"/>
      <c r="S33" s="369"/>
      <c r="T33" s="369"/>
      <c r="U33" s="369"/>
      <c r="V33" s="274"/>
      <c r="W33" s="273" t="s">
        <v>60</v>
      </c>
      <c r="X33" s="369"/>
      <c r="Y33" s="369"/>
      <c r="Z33" s="274"/>
      <c r="AA33" s="273" t="s">
        <v>61</v>
      </c>
      <c r="AB33" s="369"/>
      <c r="AC33" s="369"/>
      <c r="AD33" s="370"/>
      <c r="AG33" s="87"/>
      <c r="AH33" s="87"/>
      <c r="AI33" s="87"/>
      <c r="AJ33" s="87"/>
      <c r="AK33" s="87"/>
      <c r="AL33" s="87"/>
      <c r="AM33" s="87"/>
      <c r="AN33" s="87"/>
      <c r="AO33" s="87"/>
    </row>
    <row r="34" spans="1:41" ht="113.5" customHeight="1" x14ac:dyDescent="0.35">
      <c r="A34" s="371" t="str">
        <f>A30</f>
        <v>5 - Acompañar el 100% la incorporación del enfoque de género y  la implementación de siete derechos de la PPMyEG</v>
      </c>
      <c r="B34" s="373">
        <v>0.2</v>
      </c>
      <c r="C34" s="90" t="s">
        <v>62</v>
      </c>
      <c r="D34" s="156">
        <v>1</v>
      </c>
      <c r="E34" s="156">
        <v>1</v>
      </c>
      <c r="F34" s="156">
        <v>1</v>
      </c>
      <c r="G34" s="156">
        <v>1</v>
      </c>
      <c r="H34" s="156">
        <v>1</v>
      </c>
      <c r="I34" s="156">
        <v>1</v>
      </c>
      <c r="J34" s="156">
        <v>1</v>
      </c>
      <c r="K34" s="156">
        <v>1</v>
      </c>
      <c r="L34" s="156">
        <v>1</v>
      </c>
      <c r="M34" s="156">
        <v>1</v>
      </c>
      <c r="N34" s="156">
        <v>1</v>
      </c>
      <c r="O34" s="156">
        <v>1</v>
      </c>
      <c r="P34" s="156">
        <v>1</v>
      </c>
      <c r="Q34" s="463" t="s">
        <v>532</v>
      </c>
      <c r="R34" s="464"/>
      <c r="S34" s="464"/>
      <c r="T34" s="464"/>
      <c r="U34" s="464"/>
      <c r="V34" s="474"/>
      <c r="W34" s="478" t="s">
        <v>104</v>
      </c>
      <c r="X34" s="479"/>
      <c r="Y34" s="479"/>
      <c r="Z34" s="480"/>
      <c r="AA34" s="484" t="s">
        <v>105</v>
      </c>
      <c r="AB34" s="485"/>
      <c r="AC34" s="485"/>
      <c r="AD34" s="486"/>
      <c r="AG34" s="87"/>
      <c r="AH34" s="87"/>
      <c r="AI34" s="87"/>
      <c r="AJ34" s="87"/>
      <c r="AK34" s="87"/>
      <c r="AL34" s="87"/>
      <c r="AM34" s="87"/>
      <c r="AN34" s="87"/>
      <c r="AO34" s="87"/>
    </row>
    <row r="35" spans="1:41" ht="139.5" customHeight="1" thickBot="1" x14ac:dyDescent="0.4">
      <c r="A35" s="372"/>
      <c r="B35" s="374"/>
      <c r="C35" s="91" t="s">
        <v>65</v>
      </c>
      <c r="D35" s="232">
        <v>1</v>
      </c>
      <c r="E35" s="239">
        <v>1</v>
      </c>
      <c r="F35" s="239">
        <v>1</v>
      </c>
      <c r="G35" s="239">
        <v>1</v>
      </c>
      <c r="H35" s="239">
        <v>1</v>
      </c>
      <c r="I35" s="239">
        <v>1</v>
      </c>
      <c r="J35" s="93">
        <v>1</v>
      </c>
      <c r="K35" s="93"/>
      <c r="L35" s="93"/>
      <c r="M35" s="93"/>
      <c r="N35" s="93"/>
      <c r="O35" s="93"/>
      <c r="P35" s="157">
        <v>1</v>
      </c>
      <c r="Q35" s="475"/>
      <c r="R35" s="476"/>
      <c r="S35" s="476"/>
      <c r="T35" s="476"/>
      <c r="U35" s="476"/>
      <c r="V35" s="477"/>
      <c r="W35" s="481"/>
      <c r="X35" s="482"/>
      <c r="Y35" s="482"/>
      <c r="Z35" s="483"/>
      <c r="AA35" s="487"/>
      <c r="AB35" s="488"/>
      <c r="AC35" s="488"/>
      <c r="AD35" s="489"/>
      <c r="AE35" s="49"/>
      <c r="AG35" s="87"/>
      <c r="AH35" s="87"/>
      <c r="AI35" s="87"/>
      <c r="AJ35" s="87"/>
      <c r="AK35" s="87"/>
      <c r="AL35" s="87"/>
      <c r="AM35" s="87"/>
      <c r="AN35" s="87"/>
      <c r="AO35" s="87"/>
    </row>
    <row r="36" spans="1:41" ht="26.25" hidden="1" customHeight="1" x14ac:dyDescent="0.35">
      <c r="A36" s="295" t="s">
        <v>66</v>
      </c>
      <c r="B36" s="393" t="s">
        <v>67</v>
      </c>
      <c r="C36" s="395" t="s">
        <v>68</v>
      </c>
      <c r="D36" s="395"/>
      <c r="E36" s="395"/>
      <c r="F36" s="395"/>
      <c r="G36" s="395"/>
      <c r="H36" s="395"/>
      <c r="I36" s="395"/>
      <c r="J36" s="395"/>
      <c r="K36" s="395"/>
      <c r="L36" s="395"/>
      <c r="M36" s="395"/>
      <c r="N36" s="395"/>
      <c r="O36" s="395"/>
      <c r="P36" s="395"/>
      <c r="Q36" s="296" t="s">
        <v>69</v>
      </c>
      <c r="R36" s="396"/>
      <c r="S36" s="396"/>
      <c r="T36" s="396"/>
      <c r="U36" s="396"/>
      <c r="V36" s="396"/>
      <c r="W36" s="396"/>
      <c r="X36" s="396"/>
      <c r="Y36" s="396"/>
      <c r="Z36" s="396"/>
      <c r="AA36" s="396"/>
      <c r="AB36" s="396"/>
      <c r="AC36" s="396"/>
      <c r="AD36" s="397"/>
      <c r="AG36" s="87"/>
      <c r="AH36" s="87"/>
      <c r="AI36" s="87"/>
      <c r="AJ36" s="87"/>
      <c r="AK36" s="87"/>
      <c r="AL36" s="87"/>
      <c r="AM36" s="87"/>
      <c r="AN36" s="87"/>
      <c r="AO36" s="87"/>
    </row>
    <row r="37" spans="1:41" ht="26.25" customHeight="1" x14ac:dyDescent="0.35">
      <c r="A37" s="265"/>
      <c r="B37" s="394"/>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266" t="s">
        <v>84</v>
      </c>
      <c r="R37" s="275"/>
      <c r="S37" s="275"/>
      <c r="T37" s="275"/>
      <c r="U37" s="275"/>
      <c r="V37" s="275"/>
      <c r="W37" s="275"/>
      <c r="X37" s="275"/>
      <c r="Y37" s="275"/>
      <c r="Z37" s="275"/>
      <c r="AA37" s="275"/>
      <c r="AB37" s="275"/>
      <c r="AC37" s="275"/>
      <c r="AD37" s="398"/>
      <c r="AG37" s="94"/>
      <c r="AH37" s="94"/>
      <c r="AI37" s="94"/>
      <c r="AJ37" s="94"/>
      <c r="AK37" s="94"/>
      <c r="AL37" s="94"/>
      <c r="AM37" s="94"/>
      <c r="AN37" s="94"/>
      <c r="AO37" s="94"/>
    </row>
    <row r="38" spans="1:41" ht="66" customHeight="1" x14ac:dyDescent="0.35">
      <c r="A38" s="472" t="s">
        <v>106</v>
      </c>
      <c r="B38" s="454">
        <v>0.06</v>
      </c>
      <c r="C38" s="90" t="s">
        <v>62</v>
      </c>
      <c r="D38" s="95">
        <v>0.05</v>
      </c>
      <c r="E38" s="95">
        <v>0.09</v>
      </c>
      <c r="F38" s="95">
        <v>0.09</v>
      </c>
      <c r="G38" s="95">
        <v>0.09</v>
      </c>
      <c r="H38" s="95">
        <v>0.09</v>
      </c>
      <c r="I38" s="95">
        <v>0.09</v>
      </c>
      <c r="J38" s="95">
        <v>0.09</v>
      </c>
      <c r="K38" s="95">
        <v>0.09</v>
      </c>
      <c r="L38" s="95">
        <v>0.09</v>
      </c>
      <c r="M38" s="95">
        <v>0.09</v>
      </c>
      <c r="N38" s="95">
        <v>0.09</v>
      </c>
      <c r="O38" s="95">
        <v>0.05</v>
      </c>
      <c r="P38" s="96">
        <f t="shared" ref="P38:P45" si="0">SUM(D38:O38)</f>
        <v>0.99999999999999989</v>
      </c>
      <c r="Q38" s="473" t="s">
        <v>533</v>
      </c>
      <c r="R38" s="464"/>
      <c r="S38" s="464"/>
      <c r="T38" s="464"/>
      <c r="U38" s="464"/>
      <c r="V38" s="464"/>
      <c r="W38" s="464"/>
      <c r="X38" s="464"/>
      <c r="Y38" s="464"/>
      <c r="Z38" s="464"/>
      <c r="AA38" s="464"/>
      <c r="AB38" s="464"/>
      <c r="AC38" s="464"/>
      <c r="AD38" s="465"/>
      <c r="AE38" s="97"/>
      <c r="AG38" s="98"/>
      <c r="AH38" s="98"/>
      <c r="AI38" s="98"/>
      <c r="AJ38" s="98"/>
      <c r="AK38" s="98"/>
      <c r="AL38" s="98"/>
      <c r="AM38" s="98"/>
      <c r="AN38" s="98"/>
      <c r="AO38" s="98"/>
    </row>
    <row r="39" spans="1:41" ht="70.5" customHeight="1" x14ac:dyDescent="0.35">
      <c r="A39" s="462"/>
      <c r="B39" s="455"/>
      <c r="C39" s="99" t="s">
        <v>65</v>
      </c>
      <c r="D39" s="100">
        <v>0.05</v>
      </c>
      <c r="E39" s="100">
        <v>0.09</v>
      </c>
      <c r="F39" s="100">
        <v>0.09</v>
      </c>
      <c r="G39" s="100">
        <v>0.09</v>
      </c>
      <c r="H39" s="100">
        <v>0.09</v>
      </c>
      <c r="I39" s="100">
        <v>0.09</v>
      </c>
      <c r="J39" s="100">
        <v>0.09</v>
      </c>
      <c r="K39" s="100"/>
      <c r="L39" s="100"/>
      <c r="M39" s="100"/>
      <c r="N39" s="100"/>
      <c r="O39" s="100"/>
      <c r="P39" s="101">
        <f t="shared" si="0"/>
        <v>0.59</v>
      </c>
      <c r="Q39" s="466"/>
      <c r="R39" s="467"/>
      <c r="S39" s="467"/>
      <c r="T39" s="467"/>
      <c r="U39" s="467"/>
      <c r="V39" s="467"/>
      <c r="W39" s="467"/>
      <c r="X39" s="467"/>
      <c r="Y39" s="467"/>
      <c r="Z39" s="467"/>
      <c r="AA39" s="467"/>
      <c r="AB39" s="467"/>
      <c r="AC39" s="467"/>
      <c r="AD39" s="468"/>
      <c r="AE39" s="97"/>
    </row>
    <row r="40" spans="1:41" ht="54" customHeight="1" x14ac:dyDescent="0.35">
      <c r="A40" s="462" t="s">
        <v>107</v>
      </c>
      <c r="B40" s="454">
        <v>0.06</v>
      </c>
      <c r="C40" s="102" t="s">
        <v>62</v>
      </c>
      <c r="D40" s="103">
        <v>0.05</v>
      </c>
      <c r="E40" s="103">
        <v>0.11</v>
      </c>
      <c r="F40" s="103">
        <v>0.11</v>
      </c>
      <c r="G40" s="103">
        <v>0.11</v>
      </c>
      <c r="H40" s="103">
        <v>0.11</v>
      </c>
      <c r="I40" s="103">
        <v>0.11</v>
      </c>
      <c r="J40" s="103">
        <v>0.1</v>
      </c>
      <c r="K40" s="103">
        <v>0.06</v>
      </c>
      <c r="L40" s="103">
        <v>0.06</v>
      </c>
      <c r="M40" s="103">
        <v>0.06</v>
      </c>
      <c r="N40" s="103">
        <v>0.06</v>
      </c>
      <c r="O40" s="103">
        <v>0.06</v>
      </c>
      <c r="P40" s="101">
        <f t="shared" si="0"/>
        <v>1.0000000000000002</v>
      </c>
      <c r="Q40" s="463" t="s">
        <v>534</v>
      </c>
      <c r="R40" s="464"/>
      <c r="S40" s="464"/>
      <c r="T40" s="464"/>
      <c r="U40" s="464"/>
      <c r="V40" s="464"/>
      <c r="W40" s="464"/>
      <c r="X40" s="464"/>
      <c r="Y40" s="464"/>
      <c r="Z40" s="464"/>
      <c r="AA40" s="464"/>
      <c r="AB40" s="464"/>
      <c r="AC40" s="464"/>
      <c r="AD40" s="465"/>
      <c r="AE40" s="97"/>
    </row>
    <row r="41" spans="1:41" ht="54" customHeight="1" x14ac:dyDescent="0.35">
      <c r="A41" s="462"/>
      <c r="B41" s="455"/>
      <c r="C41" s="99" t="s">
        <v>65</v>
      </c>
      <c r="D41" s="100">
        <v>0.05</v>
      </c>
      <c r="E41" s="100">
        <v>0.11</v>
      </c>
      <c r="F41" s="100">
        <v>0.11</v>
      </c>
      <c r="G41" s="100">
        <v>0.11</v>
      </c>
      <c r="H41" s="100">
        <v>0.11</v>
      </c>
      <c r="I41" s="100">
        <v>0.11</v>
      </c>
      <c r="J41" s="100">
        <v>0.1</v>
      </c>
      <c r="K41" s="100"/>
      <c r="L41" s="104"/>
      <c r="M41" s="104"/>
      <c r="N41" s="104"/>
      <c r="O41" s="104"/>
      <c r="P41" s="101">
        <f t="shared" si="0"/>
        <v>0.7</v>
      </c>
      <c r="Q41" s="466"/>
      <c r="R41" s="467"/>
      <c r="S41" s="467"/>
      <c r="T41" s="467"/>
      <c r="U41" s="467"/>
      <c r="V41" s="467"/>
      <c r="W41" s="467"/>
      <c r="X41" s="467"/>
      <c r="Y41" s="467"/>
      <c r="Z41" s="467"/>
      <c r="AA41" s="467"/>
      <c r="AB41" s="467"/>
      <c r="AC41" s="467"/>
      <c r="AD41" s="468"/>
      <c r="AE41" s="97"/>
    </row>
    <row r="42" spans="1:41" ht="74.25" customHeight="1" x14ac:dyDescent="0.35">
      <c r="A42" s="422" t="s">
        <v>108</v>
      </c>
      <c r="B42" s="454">
        <v>0.04</v>
      </c>
      <c r="C42" s="102" t="s">
        <v>62</v>
      </c>
      <c r="D42" s="103">
        <v>0.02</v>
      </c>
      <c r="E42" s="103">
        <v>0.05</v>
      </c>
      <c r="F42" s="103">
        <v>0.1</v>
      </c>
      <c r="G42" s="103">
        <v>0.1</v>
      </c>
      <c r="H42" s="103">
        <v>0.1</v>
      </c>
      <c r="I42" s="103">
        <v>0.1</v>
      </c>
      <c r="J42" s="103">
        <v>0.1</v>
      </c>
      <c r="K42" s="103">
        <v>0.1</v>
      </c>
      <c r="L42" s="103">
        <v>0.1</v>
      </c>
      <c r="M42" s="103">
        <v>0.1</v>
      </c>
      <c r="N42" s="103">
        <v>0.1</v>
      </c>
      <c r="O42" s="103">
        <v>0.03</v>
      </c>
      <c r="P42" s="101">
        <f t="shared" si="0"/>
        <v>0.99999999999999989</v>
      </c>
      <c r="Q42" s="456" t="s">
        <v>109</v>
      </c>
      <c r="R42" s="457"/>
      <c r="S42" s="457"/>
      <c r="T42" s="457"/>
      <c r="U42" s="457"/>
      <c r="V42" s="457"/>
      <c r="W42" s="457"/>
      <c r="X42" s="457"/>
      <c r="Y42" s="457"/>
      <c r="Z42" s="457"/>
      <c r="AA42" s="457"/>
      <c r="AB42" s="457"/>
      <c r="AC42" s="457"/>
      <c r="AD42" s="458"/>
      <c r="AE42" s="97"/>
    </row>
    <row r="43" spans="1:41" ht="76.5" customHeight="1" x14ac:dyDescent="0.35">
      <c r="A43" s="399"/>
      <c r="B43" s="455"/>
      <c r="C43" s="99" t="s">
        <v>65</v>
      </c>
      <c r="D43" s="100">
        <v>0.02</v>
      </c>
      <c r="E43" s="100">
        <v>0.05</v>
      </c>
      <c r="F43" s="100">
        <v>0.1</v>
      </c>
      <c r="G43" s="100">
        <v>0.1</v>
      </c>
      <c r="H43" s="100">
        <v>0.1</v>
      </c>
      <c r="I43" s="100">
        <v>0.1</v>
      </c>
      <c r="J43" s="100">
        <v>0.1</v>
      </c>
      <c r="K43" s="100"/>
      <c r="L43" s="104"/>
      <c r="M43" s="104"/>
      <c r="N43" s="104"/>
      <c r="O43" s="104"/>
      <c r="P43" s="101">
        <f t="shared" si="0"/>
        <v>0.56999999999999995</v>
      </c>
      <c r="Q43" s="469"/>
      <c r="R43" s="470"/>
      <c r="S43" s="470"/>
      <c r="T43" s="470"/>
      <c r="U43" s="470"/>
      <c r="V43" s="470"/>
      <c r="W43" s="470"/>
      <c r="X43" s="470"/>
      <c r="Y43" s="470"/>
      <c r="Z43" s="470"/>
      <c r="AA43" s="470"/>
      <c r="AB43" s="470"/>
      <c r="AC43" s="470"/>
      <c r="AD43" s="471"/>
      <c r="AE43" s="97"/>
    </row>
    <row r="44" spans="1:41" ht="76.5" customHeight="1" x14ac:dyDescent="0.35">
      <c r="A44" s="452" t="s">
        <v>110</v>
      </c>
      <c r="B44" s="454">
        <v>0.04</v>
      </c>
      <c r="C44" s="102" t="s">
        <v>62</v>
      </c>
      <c r="D44" s="103">
        <v>0</v>
      </c>
      <c r="E44" s="103">
        <v>0.1</v>
      </c>
      <c r="F44" s="103">
        <v>0.1</v>
      </c>
      <c r="G44" s="103">
        <v>0.1</v>
      </c>
      <c r="H44" s="103">
        <v>0.1</v>
      </c>
      <c r="I44" s="103">
        <v>0.1</v>
      </c>
      <c r="J44" s="103">
        <v>0.1</v>
      </c>
      <c r="K44" s="103">
        <v>0</v>
      </c>
      <c r="L44" s="103">
        <v>0.1</v>
      </c>
      <c r="M44" s="103">
        <v>0.1</v>
      </c>
      <c r="N44" s="103">
        <v>0.1</v>
      </c>
      <c r="O44" s="103">
        <v>0.1</v>
      </c>
      <c r="P44" s="101">
        <f t="shared" si="0"/>
        <v>0.99999999999999989</v>
      </c>
      <c r="Q44" s="456" t="s">
        <v>111</v>
      </c>
      <c r="R44" s="457"/>
      <c r="S44" s="457"/>
      <c r="T44" s="457"/>
      <c r="U44" s="457"/>
      <c r="V44" s="457"/>
      <c r="W44" s="457"/>
      <c r="X44" s="457"/>
      <c r="Y44" s="457"/>
      <c r="Z44" s="457"/>
      <c r="AA44" s="457"/>
      <c r="AB44" s="457"/>
      <c r="AC44" s="457"/>
      <c r="AD44" s="458"/>
      <c r="AE44" s="97"/>
    </row>
    <row r="45" spans="1:41" ht="73.5" customHeight="1" x14ac:dyDescent="0.35">
      <c r="A45" s="453"/>
      <c r="B45" s="455"/>
      <c r="C45" s="91" t="s">
        <v>65</v>
      </c>
      <c r="D45" s="105">
        <v>0</v>
      </c>
      <c r="E45" s="105">
        <v>0.1</v>
      </c>
      <c r="F45" s="105">
        <v>0.1</v>
      </c>
      <c r="G45" s="105">
        <v>0.1</v>
      </c>
      <c r="H45" s="105">
        <v>0.1</v>
      </c>
      <c r="I45" s="105">
        <v>0.1</v>
      </c>
      <c r="J45" s="105">
        <v>0.1</v>
      </c>
      <c r="K45" s="105"/>
      <c r="L45" s="106"/>
      <c r="M45" s="106"/>
      <c r="N45" s="106"/>
      <c r="O45" s="106"/>
      <c r="P45" s="107">
        <f t="shared" si="0"/>
        <v>0.6</v>
      </c>
      <c r="Q45" s="459"/>
      <c r="R45" s="460"/>
      <c r="S45" s="460"/>
      <c r="T45" s="460"/>
      <c r="U45" s="460"/>
      <c r="V45" s="460"/>
      <c r="W45" s="460"/>
      <c r="X45" s="460"/>
      <c r="Y45" s="460"/>
      <c r="Z45" s="460"/>
      <c r="AA45" s="460"/>
      <c r="AB45" s="460"/>
      <c r="AC45" s="460"/>
      <c r="AD45" s="461"/>
      <c r="AE45" s="97"/>
    </row>
    <row r="46" spans="1:41" x14ac:dyDescent="0.35">
      <c r="A46" s="50" t="s">
        <v>95</v>
      </c>
    </row>
  </sheetData>
  <mergeCells count="80">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4:A45"/>
    <mergeCell ref="B44:B45"/>
    <mergeCell ref="Q44:AD45"/>
    <mergeCell ref="A40:A41"/>
    <mergeCell ref="B40:B41"/>
    <mergeCell ref="Q40:AD41"/>
    <mergeCell ref="A42:A43"/>
    <mergeCell ref="B42:B43"/>
    <mergeCell ref="Q42:AD4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W34" xr:uid="{00000000-0002-0000-0200-000002000000}">
      <formula1>2000</formula1>
    </dataValidation>
  </dataValidations>
  <pageMargins left="0.25" right="0.25" top="0.75" bottom="0.75" header="0.3" footer="0.3"/>
  <pageSetup scale="27"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7265625" defaultRowHeight="14.5" x14ac:dyDescent="0.35"/>
  <cols>
    <col min="1" max="1" width="38.453125" style="50" customWidth="1"/>
    <col min="2" max="2" width="15.453125" style="50" customWidth="1"/>
    <col min="3" max="3" width="16.26953125" style="50" customWidth="1"/>
    <col min="4" max="6" width="7" style="50" customWidth="1"/>
    <col min="7" max="15" width="7.7265625" style="50" customWidth="1"/>
    <col min="16" max="16" width="13.26953125" style="50" customWidth="1"/>
    <col min="17" max="17" width="10.7265625" style="50"/>
    <col min="18" max="18" width="7.453125" style="50" customWidth="1"/>
    <col min="19" max="20" width="10.7265625" style="50"/>
    <col min="21" max="21" width="13" style="50" customWidth="1"/>
    <col min="22" max="22" width="7.7265625" style="50" customWidth="1"/>
    <col min="23" max="28" width="12.26953125" style="50" customWidth="1"/>
    <col min="29" max="29" width="6.26953125" style="50" bestFit="1" customWidth="1"/>
    <col min="30" max="30" width="22.7265625" style="50" customWidth="1"/>
    <col min="31" max="31" width="18.453125" style="50" bestFit="1" customWidth="1"/>
    <col min="32" max="32" width="8.453125" style="50" customWidth="1"/>
    <col min="33" max="33" width="18.453125" style="50" bestFit="1" customWidth="1"/>
    <col min="34" max="34" width="5.7265625" style="50" customWidth="1"/>
    <col min="35" max="35" width="18.453125" style="50" bestFit="1" customWidth="1"/>
    <col min="36" max="36" width="4.7265625" style="50" customWidth="1"/>
    <col min="37" max="37" width="23" style="50" bestFit="1" customWidth="1"/>
    <col min="38" max="38" width="10.7265625" style="50"/>
    <col min="39" max="39" width="18.453125" style="50" bestFit="1" customWidth="1"/>
    <col min="40" max="40" width="16.1796875" style="50" customWidth="1"/>
    <col min="41" max="16384" width="10.7265625" style="50"/>
  </cols>
  <sheetData>
    <row r="1" spans="1:28" ht="32.25" customHeight="1" x14ac:dyDescent="0.35">
      <c r="A1" s="339"/>
      <c r="B1" s="342" t="s">
        <v>0</v>
      </c>
      <c r="C1" s="343"/>
      <c r="D1" s="343"/>
      <c r="E1" s="343"/>
      <c r="F1" s="343"/>
      <c r="G1" s="343"/>
      <c r="H1" s="343"/>
      <c r="I1" s="343"/>
      <c r="J1" s="343"/>
      <c r="K1" s="343"/>
      <c r="L1" s="343"/>
      <c r="M1" s="343"/>
      <c r="N1" s="343"/>
      <c r="O1" s="343"/>
      <c r="P1" s="343"/>
      <c r="Q1" s="343"/>
      <c r="R1" s="343"/>
      <c r="S1" s="343"/>
      <c r="T1" s="343"/>
      <c r="U1" s="343"/>
      <c r="V1" s="343"/>
      <c r="W1" s="343"/>
      <c r="X1" s="343"/>
      <c r="Y1" s="344"/>
      <c r="Z1" s="345" t="s">
        <v>1</v>
      </c>
      <c r="AA1" s="346"/>
      <c r="AB1" s="347"/>
    </row>
    <row r="2" spans="1:28" ht="30.75" customHeight="1" x14ac:dyDescent="0.35">
      <c r="A2" s="340"/>
      <c r="B2" s="348" t="s">
        <v>2</v>
      </c>
      <c r="C2" s="349"/>
      <c r="D2" s="349"/>
      <c r="E2" s="349"/>
      <c r="F2" s="349"/>
      <c r="G2" s="349"/>
      <c r="H2" s="349"/>
      <c r="I2" s="349"/>
      <c r="J2" s="349"/>
      <c r="K2" s="349"/>
      <c r="L2" s="349"/>
      <c r="M2" s="349"/>
      <c r="N2" s="349"/>
      <c r="O2" s="349"/>
      <c r="P2" s="349"/>
      <c r="Q2" s="349"/>
      <c r="R2" s="349"/>
      <c r="S2" s="349"/>
      <c r="T2" s="349"/>
      <c r="U2" s="349"/>
      <c r="V2" s="349"/>
      <c r="W2" s="349"/>
      <c r="X2" s="349"/>
      <c r="Y2" s="350"/>
      <c r="Z2" s="510" t="s">
        <v>112</v>
      </c>
      <c r="AA2" s="511"/>
      <c r="AB2" s="512"/>
    </row>
    <row r="3" spans="1:28" ht="24" customHeight="1" x14ac:dyDescent="0.35">
      <c r="A3" s="340"/>
      <c r="B3" s="309" t="s">
        <v>4</v>
      </c>
      <c r="C3" s="310"/>
      <c r="D3" s="310"/>
      <c r="E3" s="310"/>
      <c r="F3" s="310"/>
      <c r="G3" s="310"/>
      <c r="H3" s="310"/>
      <c r="I3" s="310"/>
      <c r="J3" s="310"/>
      <c r="K3" s="310"/>
      <c r="L3" s="310"/>
      <c r="M3" s="310"/>
      <c r="N3" s="310"/>
      <c r="O3" s="310"/>
      <c r="P3" s="310"/>
      <c r="Q3" s="310"/>
      <c r="R3" s="310"/>
      <c r="S3" s="310"/>
      <c r="T3" s="310"/>
      <c r="U3" s="310"/>
      <c r="V3" s="310"/>
      <c r="W3" s="310"/>
      <c r="X3" s="310"/>
      <c r="Y3" s="311"/>
      <c r="Z3" s="510" t="s">
        <v>113</v>
      </c>
      <c r="AA3" s="511"/>
      <c r="AB3" s="512"/>
    </row>
    <row r="4" spans="1:28" ht="15.75" customHeight="1" thickBot="1" x14ac:dyDescent="0.4">
      <c r="A4" s="341"/>
      <c r="B4" s="312"/>
      <c r="C4" s="313"/>
      <c r="D4" s="313"/>
      <c r="E4" s="313"/>
      <c r="F4" s="313"/>
      <c r="G4" s="313"/>
      <c r="H4" s="313"/>
      <c r="I4" s="313"/>
      <c r="J4" s="313"/>
      <c r="K4" s="313"/>
      <c r="L4" s="313"/>
      <c r="M4" s="313"/>
      <c r="N4" s="313"/>
      <c r="O4" s="313"/>
      <c r="P4" s="313"/>
      <c r="Q4" s="313"/>
      <c r="R4" s="313"/>
      <c r="S4" s="313"/>
      <c r="T4" s="313"/>
      <c r="U4" s="313"/>
      <c r="V4" s="313"/>
      <c r="W4" s="313"/>
      <c r="X4" s="313"/>
      <c r="Y4" s="314"/>
      <c r="Z4" s="354" t="s">
        <v>6</v>
      </c>
      <c r="AA4" s="355"/>
      <c r="AB4" s="356"/>
    </row>
    <row r="5" spans="1:28"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4">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5">
      <c r="A7" s="297" t="s">
        <v>15</v>
      </c>
      <c r="B7" s="298"/>
      <c r="C7" s="306"/>
      <c r="D7" s="307"/>
      <c r="E7" s="307"/>
      <c r="F7" s="307"/>
      <c r="G7" s="307"/>
      <c r="H7" s="307"/>
      <c r="I7" s="307"/>
      <c r="J7" s="307"/>
      <c r="K7" s="308"/>
      <c r="L7" s="62"/>
      <c r="M7" s="63"/>
      <c r="N7" s="63"/>
      <c r="O7" s="63"/>
      <c r="P7" s="63"/>
      <c r="Q7" s="64"/>
      <c r="R7" s="513" t="s">
        <v>9</v>
      </c>
      <c r="S7" s="514"/>
      <c r="T7" s="515"/>
      <c r="U7" s="551" t="s">
        <v>114</v>
      </c>
      <c r="V7" s="319"/>
      <c r="W7" s="513" t="s">
        <v>10</v>
      </c>
      <c r="X7" s="515"/>
      <c r="Y7" s="334" t="s">
        <v>11</v>
      </c>
      <c r="Z7" s="335"/>
      <c r="AA7" s="324"/>
      <c r="AB7" s="325"/>
    </row>
    <row r="8" spans="1:28" ht="15" customHeight="1" x14ac:dyDescent="0.35">
      <c r="A8" s="299"/>
      <c r="B8" s="300"/>
      <c r="C8" s="309"/>
      <c r="D8" s="310"/>
      <c r="E8" s="310"/>
      <c r="F8" s="310"/>
      <c r="G8" s="310"/>
      <c r="H8" s="310"/>
      <c r="I8" s="310"/>
      <c r="J8" s="310"/>
      <c r="K8" s="311"/>
      <c r="L8" s="62"/>
      <c r="M8" s="63"/>
      <c r="N8" s="63"/>
      <c r="O8" s="63"/>
      <c r="P8" s="63"/>
      <c r="Q8" s="64"/>
      <c r="R8" s="289"/>
      <c r="S8" s="290"/>
      <c r="T8" s="291"/>
      <c r="U8" s="320"/>
      <c r="V8" s="321"/>
      <c r="W8" s="289"/>
      <c r="X8" s="291"/>
      <c r="Y8" s="326" t="s">
        <v>12</v>
      </c>
      <c r="Z8" s="327"/>
      <c r="AA8" s="328"/>
      <c r="AB8" s="329"/>
    </row>
    <row r="9" spans="1:28" ht="15" customHeight="1" thickBot="1" x14ac:dyDescent="0.4">
      <c r="A9" s="301"/>
      <c r="B9" s="302"/>
      <c r="C9" s="312"/>
      <c r="D9" s="313"/>
      <c r="E9" s="313"/>
      <c r="F9" s="313"/>
      <c r="G9" s="313"/>
      <c r="H9" s="313"/>
      <c r="I9" s="313"/>
      <c r="J9" s="313"/>
      <c r="K9" s="314"/>
      <c r="L9" s="62"/>
      <c r="M9" s="63"/>
      <c r="N9" s="63"/>
      <c r="O9" s="63"/>
      <c r="P9" s="63"/>
      <c r="Q9" s="64"/>
      <c r="R9" s="292"/>
      <c r="S9" s="293"/>
      <c r="T9" s="294"/>
      <c r="U9" s="322"/>
      <c r="V9" s="323"/>
      <c r="W9" s="292"/>
      <c r="X9" s="294"/>
      <c r="Y9" s="330" t="s">
        <v>13</v>
      </c>
      <c r="Z9" s="331"/>
      <c r="AA9" s="332"/>
      <c r="AB9" s="333"/>
    </row>
    <row r="10" spans="1:28" ht="9" customHeight="1" thickBot="1" x14ac:dyDescent="0.4">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4">
      <c r="A11" s="362" t="s">
        <v>17</v>
      </c>
      <c r="B11" s="363"/>
      <c r="C11" s="552"/>
      <c r="D11" s="553"/>
      <c r="E11" s="553"/>
      <c r="F11" s="553"/>
      <c r="G11" s="553"/>
      <c r="H11" s="553"/>
      <c r="I11" s="553"/>
      <c r="J11" s="553"/>
      <c r="K11" s="554"/>
      <c r="L11" s="72"/>
      <c r="M11" s="286" t="s">
        <v>19</v>
      </c>
      <c r="N11" s="287"/>
      <c r="O11" s="287"/>
      <c r="P11" s="287"/>
      <c r="Q11" s="288"/>
      <c r="R11" s="357"/>
      <c r="S11" s="358"/>
      <c r="T11" s="358"/>
      <c r="U11" s="358"/>
      <c r="V11" s="359"/>
      <c r="W11" s="286" t="s">
        <v>21</v>
      </c>
      <c r="X11" s="288"/>
      <c r="Y11" s="336"/>
      <c r="Z11" s="337"/>
      <c r="AA11" s="337"/>
      <c r="AB11" s="338"/>
    </row>
    <row r="12" spans="1:28" ht="9" customHeight="1" thickBot="1" x14ac:dyDescent="0.4">
      <c r="A12" s="59"/>
      <c r="B12" s="54"/>
      <c r="C12" s="364"/>
      <c r="D12" s="364"/>
      <c r="E12" s="364"/>
      <c r="F12" s="364"/>
      <c r="G12" s="364"/>
      <c r="H12" s="364"/>
      <c r="I12" s="364"/>
      <c r="J12" s="364"/>
      <c r="K12" s="364"/>
      <c r="L12" s="364"/>
      <c r="M12" s="364"/>
      <c r="N12" s="364"/>
      <c r="O12" s="364"/>
      <c r="P12" s="364"/>
      <c r="Q12" s="364"/>
      <c r="R12" s="364"/>
      <c r="S12" s="364"/>
      <c r="T12" s="364"/>
      <c r="U12" s="364"/>
      <c r="V12" s="364"/>
      <c r="W12" s="364"/>
      <c r="X12" s="364"/>
      <c r="Y12" s="364"/>
      <c r="Z12" s="364"/>
      <c r="AA12" s="73"/>
      <c r="AB12" s="74"/>
    </row>
    <row r="13" spans="1:28" s="76" customFormat="1" ht="37.5" customHeight="1" thickBot="1" x14ac:dyDescent="0.4">
      <c r="A13" s="362" t="s">
        <v>23</v>
      </c>
      <c r="B13" s="363"/>
      <c r="C13" s="365"/>
      <c r="D13" s="366"/>
      <c r="E13" s="366"/>
      <c r="F13" s="366"/>
      <c r="G13" s="366"/>
      <c r="H13" s="366"/>
      <c r="I13" s="366"/>
      <c r="J13" s="366"/>
      <c r="K13" s="366"/>
      <c r="L13" s="366"/>
      <c r="M13" s="366"/>
      <c r="N13" s="366"/>
      <c r="O13" s="366"/>
      <c r="P13" s="366"/>
      <c r="Q13" s="367"/>
      <c r="R13" s="54"/>
      <c r="S13" s="518" t="s">
        <v>115</v>
      </c>
      <c r="T13" s="518"/>
      <c r="U13" s="75"/>
      <c r="V13" s="517" t="s">
        <v>26</v>
      </c>
      <c r="W13" s="518"/>
      <c r="X13" s="518"/>
      <c r="Y13" s="518"/>
      <c r="Z13" s="54"/>
      <c r="AA13" s="259"/>
      <c r="AB13" s="260"/>
    </row>
    <row r="14" spans="1:28" ht="16.5" customHeight="1" thickBot="1" x14ac:dyDescent="0.4">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4">
      <c r="A15" s="297" t="s">
        <v>7</v>
      </c>
      <c r="B15" s="298"/>
      <c r="C15" s="530" t="s">
        <v>116</v>
      </c>
      <c r="D15" s="80"/>
      <c r="E15" s="80"/>
      <c r="F15" s="80"/>
      <c r="G15" s="80"/>
      <c r="H15" s="80"/>
      <c r="I15" s="80"/>
      <c r="J15" s="70"/>
      <c r="K15" s="81"/>
      <c r="L15" s="70"/>
      <c r="M15" s="60"/>
      <c r="N15" s="60"/>
      <c r="O15" s="60"/>
      <c r="P15" s="60"/>
      <c r="Q15" s="519" t="s">
        <v>27</v>
      </c>
      <c r="R15" s="520"/>
      <c r="S15" s="520"/>
      <c r="T15" s="520"/>
      <c r="U15" s="520"/>
      <c r="V15" s="520"/>
      <c r="W15" s="520"/>
      <c r="X15" s="520"/>
      <c r="Y15" s="520"/>
      <c r="Z15" s="520"/>
      <c r="AA15" s="520"/>
      <c r="AB15" s="521"/>
    </row>
    <row r="16" spans="1:28" ht="35.25" customHeight="1" thickBot="1" x14ac:dyDescent="0.4">
      <c r="A16" s="301"/>
      <c r="B16" s="302"/>
      <c r="C16" s="531"/>
      <c r="D16" s="80"/>
      <c r="E16" s="80"/>
      <c r="F16" s="80"/>
      <c r="G16" s="80"/>
      <c r="H16" s="80"/>
      <c r="I16" s="80"/>
      <c r="J16" s="70"/>
      <c r="K16" s="70"/>
      <c r="L16" s="70"/>
      <c r="M16" s="60"/>
      <c r="N16" s="60"/>
      <c r="O16" s="60"/>
      <c r="P16" s="60"/>
      <c r="Q16" s="545" t="s">
        <v>117</v>
      </c>
      <c r="R16" s="546"/>
      <c r="S16" s="546"/>
      <c r="T16" s="546"/>
      <c r="U16" s="546"/>
      <c r="V16" s="547"/>
      <c r="W16" s="549" t="s">
        <v>118</v>
      </c>
      <c r="X16" s="546"/>
      <c r="Y16" s="546"/>
      <c r="Z16" s="546"/>
      <c r="AA16" s="546"/>
      <c r="AB16" s="550"/>
    </row>
    <row r="17" spans="1:39" ht="27" customHeight="1" x14ac:dyDescent="0.35">
      <c r="A17" s="82"/>
      <c r="B17" s="60"/>
      <c r="C17" s="60"/>
      <c r="D17" s="80"/>
      <c r="E17" s="80"/>
      <c r="F17" s="80"/>
      <c r="G17" s="80"/>
      <c r="H17" s="80"/>
      <c r="I17" s="80"/>
      <c r="J17" s="80"/>
      <c r="K17" s="80"/>
      <c r="L17" s="80"/>
      <c r="M17" s="60"/>
      <c r="N17" s="60"/>
      <c r="O17" s="60"/>
      <c r="P17" s="60"/>
      <c r="Q17" s="558" t="s">
        <v>119</v>
      </c>
      <c r="R17" s="559"/>
      <c r="S17" s="505"/>
      <c r="T17" s="506" t="s">
        <v>120</v>
      </c>
      <c r="U17" s="543"/>
      <c r="V17" s="544"/>
      <c r="W17" s="504" t="s">
        <v>119</v>
      </c>
      <c r="X17" s="505"/>
      <c r="Y17" s="504" t="s">
        <v>121</v>
      </c>
      <c r="Z17" s="505"/>
      <c r="AA17" s="506" t="s">
        <v>122</v>
      </c>
      <c r="AB17" s="507"/>
      <c r="AC17" s="83"/>
      <c r="AD17" s="83"/>
    </row>
    <row r="18" spans="1:39" ht="27" customHeight="1" x14ac:dyDescent="0.35">
      <c r="A18" s="82"/>
      <c r="B18" s="60"/>
      <c r="C18" s="60"/>
      <c r="D18" s="80"/>
      <c r="E18" s="80"/>
      <c r="F18" s="80"/>
      <c r="G18" s="80"/>
      <c r="H18" s="80"/>
      <c r="I18" s="80"/>
      <c r="J18" s="80"/>
      <c r="K18" s="80"/>
      <c r="L18" s="80"/>
      <c r="M18" s="60"/>
      <c r="N18" s="60"/>
      <c r="O18" s="60"/>
      <c r="P18" s="60"/>
      <c r="Q18" s="158"/>
      <c r="R18" s="159"/>
      <c r="S18" s="160"/>
      <c r="T18" s="506"/>
      <c r="U18" s="543"/>
      <c r="V18" s="544"/>
      <c r="W18" s="136"/>
      <c r="X18" s="137"/>
      <c r="Y18" s="136"/>
      <c r="Z18" s="137"/>
      <c r="AA18" s="138"/>
      <c r="AB18" s="139"/>
      <c r="AC18" s="83"/>
      <c r="AD18" s="83"/>
    </row>
    <row r="19" spans="1:39" ht="18" customHeight="1" thickBot="1" x14ac:dyDescent="0.4">
      <c r="A19" s="59"/>
      <c r="B19" s="54"/>
      <c r="C19" s="80"/>
      <c r="D19" s="80"/>
      <c r="E19" s="80"/>
      <c r="F19" s="80"/>
      <c r="G19" s="84"/>
      <c r="H19" s="84"/>
      <c r="I19" s="84"/>
      <c r="J19" s="84"/>
      <c r="K19" s="84"/>
      <c r="L19" s="84"/>
      <c r="M19" s="80"/>
      <c r="N19" s="80"/>
      <c r="O19" s="80"/>
      <c r="P19" s="80"/>
      <c r="Q19" s="555"/>
      <c r="R19" s="556"/>
      <c r="S19" s="557"/>
      <c r="T19" s="562"/>
      <c r="U19" s="556"/>
      <c r="V19" s="557"/>
      <c r="W19" s="522"/>
      <c r="X19" s="523"/>
      <c r="Y19" s="508"/>
      <c r="Z19" s="509"/>
      <c r="AA19" s="560"/>
      <c r="AB19" s="561"/>
      <c r="AC19" s="3"/>
      <c r="AD19" s="3"/>
    </row>
    <row r="20" spans="1:39" ht="7.5" customHeight="1" thickBot="1" x14ac:dyDescent="0.4">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5">
      <c r="A21" s="261" t="s">
        <v>47</v>
      </c>
      <c r="B21" s="262"/>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4"/>
    </row>
    <row r="22" spans="1:39" ht="15" customHeight="1" x14ac:dyDescent="0.35">
      <c r="A22" s="269" t="s">
        <v>48</v>
      </c>
      <c r="B22" s="271" t="s">
        <v>49</v>
      </c>
      <c r="C22" s="272"/>
      <c r="D22" s="266" t="s">
        <v>123</v>
      </c>
      <c r="E22" s="275"/>
      <c r="F22" s="275"/>
      <c r="G22" s="275"/>
      <c r="H22" s="275"/>
      <c r="I22" s="275"/>
      <c r="J22" s="275"/>
      <c r="K22" s="275"/>
      <c r="L22" s="275"/>
      <c r="M22" s="275"/>
      <c r="N22" s="275"/>
      <c r="O22" s="276"/>
      <c r="P22" s="277" t="s">
        <v>41</v>
      </c>
      <c r="Q22" s="277" t="s">
        <v>51</v>
      </c>
      <c r="R22" s="277"/>
      <c r="S22" s="277"/>
      <c r="T22" s="277"/>
      <c r="U22" s="277"/>
      <c r="V22" s="277"/>
      <c r="W22" s="277"/>
      <c r="X22" s="277"/>
      <c r="Y22" s="277"/>
      <c r="Z22" s="277"/>
      <c r="AA22" s="277"/>
      <c r="AB22" s="278"/>
    </row>
    <row r="23" spans="1:39" ht="27" customHeight="1" x14ac:dyDescent="0.35">
      <c r="A23" s="270"/>
      <c r="B23" s="273"/>
      <c r="C23" s="274"/>
      <c r="D23" s="88" t="s">
        <v>30</v>
      </c>
      <c r="E23" s="88" t="s">
        <v>31</v>
      </c>
      <c r="F23" s="88" t="s">
        <v>32</v>
      </c>
      <c r="G23" s="88" t="s">
        <v>33</v>
      </c>
      <c r="H23" s="88" t="s">
        <v>34</v>
      </c>
      <c r="I23" s="88" t="s">
        <v>35</v>
      </c>
      <c r="J23" s="88" t="s">
        <v>8</v>
      </c>
      <c r="K23" s="88" t="s">
        <v>36</v>
      </c>
      <c r="L23" s="88" t="s">
        <v>37</v>
      </c>
      <c r="M23" s="88" t="s">
        <v>38</v>
      </c>
      <c r="N23" s="88" t="s">
        <v>39</v>
      </c>
      <c r="O23" s="88" t="s">
        <v>40</v>
      </c>
      <c r="P23" s="276"/>
      <c r="Q23" s="277"/>
      <c r="R23" s="277"/>
      <c r="S23" s="277"/>
      <c r="T23" s="277"/>
      <c r="U23" s="277"/>
      <c r="V23" s="277"/>
      <c r="W23" s="277"/>
      <c r="X23" s="277"/>
      <c r="Y23" s="277"/>
      <c r="Z23" s="277"/>
      <c r="AA23" s="277"/>
      <c r="AB23" s="278"/>
    </row>
    <row r="24" spans="1:39" ht="42" customHeight="1" thickBot="1" x14ac:dyDescent="0.4">
      <c r="A24" s="85"/>
      <c r="B24" s="279"/>
      <c r="C24" s="280"/>
      <c r="D24" s="89"/>
      <c r="E24" s="89"/>
      <c r="F24" s="89"/>
      <c r="G24" s="89"/>
      <c r="H24" s="89"/>
      <c r="I24" s="89"/>
      <c r="J24" s="89"/>
      <c r="K24" s="89"/>
      <c r="L24" s="89"/>
      <c r="M24" s="89"/>
      <c r="N24" s="89"/>
      <c r="O24" s="89"/>
      <c r="P24" s="86">
        <f>SUM(D24:O24)</f>
        <v>0</v>
      </c>
      <c r="Q24" s="496" t="s">
        <v>124</v>
      </c>
      <c r="R24" s="496"/>
      <c r="S24" s="496"/>
      <c r="T24" s="496"/>
      <c r="U24" s="496"/>
      <c r="V24" s="496"/>
      <c r="W24" s="496"/>
      <c r="X24" s="496"/>
      <c r="Y24" s="496"/>
      <c r="Z24" s="496"/>
      <c r="AA24" s="496"/>
      <c r="AB24" s="497"/>
    </row>
    <row r="25" spans="1:39" ht="22.5" customHeight="1" x14ac:dyDescent="0.35">
      <c r="A25" s="283" t="s">
        <v>54</v>
      </c>
      <c r="B25" s="284"/>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5"/>
    </row>
    <row r="26" spans="1:39" ht="23.25" customHeight="1" x14ac:dyDescent="0.35">
      <c r="A26" s="265" t="s">
        <v>55</v>
      </c>
      <c r="B26" s="277" t="s">
        <v>56</v>
      </c>
      <c r="C26" s="277" t="s">
        <v>49</v>
      </c>
      <c r="D26" s="277" t="s">
        <v>57</v>
      </c>
      <c r="E26" s="277"/>
      <c r="F26" s="277"/>
      <c r="G26" s="277"/>
      <c r="H26" s="277"/>
      <c r="I26" s="277"/>
      <c r="J26" s="277"/>
      <c r="K26" s="277"/>
      <c r="L26" s="277"/>
      <c r="M26" s="277"/>
      <c r="N26" s="277"/>
      <c r="O26" s="277"/>
      <c r="P26" s="277"/>
      <c r="Q26" s="277" t="s">
        <v>58</v>
      </c>
      <c r="R26" s="277"/>
      <c r="S26" s="277"/>
      <c r="T26" s="277"/>
      <c r="U26" s="277"/>
      <c r="V26" s="277"/>
      <c r="W26" s="277"/>
      <c r="X26" s="277"/>
      <c r="Y26" s="277"/>
      <c r="Z26" s="277"/>
      <c r="AA26" s="277"/>
      <c r="AB26" s="278"/>
      <c r="AE26" s="87"/>
      <c r="AF26" s="87"/>
      <c r="AG26" s="87"/>
      <c r="AH26" s="87"/>
      <c r="AI26" s="87"/>
      <c r="AJ26" s="87"/>
      <c r="AK26" s="87"/>
      <c r="AL26" s="87"/>
      <c r="AM26" s="87"/>
    </row>
    <row r="27" spans="1:39" ht="23.25" customHeight="1" x14ac:dyDescent="0.35">
      <c r="A27" s="265"/>
      <c r="B27" s="277"/>
      <c r="C27" s="368"/>
      <c r="D27" s="88" t="s">
        <v>30</v>
      </c>
      <c r="E27" s="88" t="s">
        <v>31</v>
      </c>
      <c r="F27" s="88" t="s">
        <v>32</v>
      </c>
      <c r="G27" s="88" t="s">
        <v>33</v>
      </c>
      <c r="H27" s="88" t="s">
        <v>34</v>
      </c>
      <c r="I27" s="88" t="s">
        <v>35</v>
      </c>
      <c r="J27" s="88" t="s">
        <v>8</v>
      </c>
      <c r="K27" s="88" t="s">
        <v>36</v>
      </c>
      <c r="L27" s="88" t="s">
        <v>37</v>
      </c>
      <c r="M27" s="88" t="s">
        <v>38</v>
      </c>
      <c r="N27" s="88" t="s">
        <v>39</v>
      </c>
      <c r="O27" s="88" t="s">
        <v>40</v>
      </c>
      <c r="P27" s="88" t="s">
        <v>41</v>
      </c>
      <c r="Q27" s="273" t="s">
        <v>59</v>
      </c>
      <c r="R27" s="369"/>
      <c r="S27" s="369"/>
      <c r="T27" s="274"/>
      <c r="U27" s="273" t="s">
        <v>60</v>
      </c>
      <c r="V27" s="369"/>
      <c r="W27" s="369"/>
      <c r="X27" s="274"/>
      <c r="Y27" s="273" t="s">
        <v>61</v>
      </c>
      <c r="Z27" s="369"/>
      <c r="AA27" s="369"/>
      <c r="AB27" s="370"/>
      <c r="AE27" s="87"/>
      <c r="AF27" s="87"/>
      <c r="AG27" s="87"/>
      <c r="AH27" s="87"/>
      <c r="AI27" s="87"/>
      <c r="AJ27" s="87"/>
      <c r="AK27" s="87"/>
      <c r="AL27" s="87"/>
      <c r="AM27" s="87"/>
    </row>
    <row r="28" spans="1:39" ht="33" customHeight="1" x14ac:dyDescent="0.35">
      <c r="A28" s="494"/>
      <c r="B28" s="548"/>
      <c r="C28" s="90" t="s">
        <v>62</v>
      </c>
      <c r="D28" s="89"/>
      <c r="E28" s="89"/>
      <c r="F28" s="89"/>
      <c r="G28" s="89"/>
      <c r="H28" s="89"/>
      <c r="I28" s="89"/>
      <c r="J28" s="89"/>
      <c r="K28" s="89"/>
      <c r="L28" s="89"/>
      <c r="M28" s="89"/>
      <c r="N28" s="89"/>
      <c r="O28" s="89"/>
      <c r="P28" s="156">
        <f>SUM(D28:O28)</f>
        <v>0</v>
      </c>
      <c r="Q28" s="498" t="s">
        <v>125</v>
      </c>
      <c r="R28" s="499"/>
      <c r="S28" s="499"/>
      <c r="T28" s="500"/>
      <c r="U28" s="498" t="s">
        <v>126</v>
      </c>
      <c r="V28" s="499"/>
      <c r="W28" s="499"/>
      <c r="X28" s="500"/>
      <c r="Y28" s="498" t="s">
        <v>127</v>
      </c>
      <c r="Z28" s="499"/>
      <c r="AA28" s="499"/>
      <c r="AB28" s="541"/>
      <c r="AE28" s="87"/>
      <c r="AF28" s="87"/>
      <c r="AG28" s="87"/>
      <c r="AH28" s="87"/>
      <c r="AI28" s="87"/>
      <c r="AJ28" s="87"/>
      <c r="AK28" s="87"/>
      <c r="AL28" s="87"/>
      <c r="AM28" s="87"/>
    </row>
    <row r="29" spans="1:39" ht="34.5" customHeight="1" thickBot="1" x14ac:dyDescent="0.4">
      <c r="A29" s="495"/>
      <c r="B29" s="374"/>
      <c r="C29" s="91" t="s">
        <v>65</v>
      </c>
      <c r="D29" s="92"/>
      <c r="E29" s="92"/>
      <c r="F29" s="92"/>
      <c r="G29" s="93"/>
      <c r="H29" s="93"/>
      <c r="I29" s="93"/>
      <c r="J29" s="93"/>
      <c r="K29" s="93"/>
      <c r="L29" s="93"/>
      <c r="M29" s="93"/>
      <c r="N29" s="93"/>
      <c r="O29" s="93"/>
      <c r="P29" s="157">
        <f>SUM(D29:O29)</f>
        <v>0</v>
      </c>
      <c r="Q29" s="501"/>
      <c r="R29" s="502"/>
      <c r="S29" s="502"/>
      <c r="T29" s="503"/>
      <c r="U29" s="501"/>
      <c r="V29" s="502"/>
      <c r="W29" s="502"/>
      <c r="X29" s="503"/>
      <c r="Y29" s="501"/>
      <c r="Z29" s="502"/>
      <c r="AA29" s="502"/>
      <c r="AB29" s="542"/>
      <c r="AC29" s="49"/>
      <c r="AE29" s="87"/>
      <c r="AF29" s="87"/>
      <c r="AG29" s="87"/>
      <c r="AH29" s="87"/>
      <c r="AI29" s="87"/>
      <c r="AJ29" s="87"/>
      <c r="AK29" s="87"/>
      <c r="AL29" s="87"/>
      <c r="AM29" s="87"/>
    </row>
    <row r="30" spans="1:39" ht="26.25" customHeight="1" x14ac:dyDescent="0.35">
      <c r="A30" s="295" t="s">
        <v>66</v>
      </c>
      <c r="B30" s="393" t="s">
        <v>67</v>
      </c>
      <c r="C30" s="395" t="s">
        <v>68</v>
      </c>
      <c r="D30" s="395"/>
      <c r="E30" s="395"/>
      <c r="F30" s="395"/>
      <c r="G30" s="395"/>
      <c r="H30" s="395"/>
      <c r="I30" s="395"/>
      <c r="J30" s="395"/>
      <c r="K30" s="395"/>
      <c r="L30" s="395"/>
      <c r="M30" s="395"/>
      <c r="N30" s="395"/>
      <c r="O30" s="395"/>
      <c r="P30" s="395"/>
      <c r="Q30" s="296" t="s">
        <v>69</v>
      </c>
      <c r="R30" s="396"/>
      <c r="S30" s="396"/>
      <c r="T30" s="396"/>
      <c r="U30" s="396"/>
      <c r="V30" s="396"/>
      <c r="W30" s="396"/>
      <c r="X30" s="396"/>
      <c r="Y30" s="396"/>
      <c r="Z30" s="396"/>
      <c r="AA30" s="396"/>
      <c r="AB30" s="397"/>
      <c r="AE30" s="87"/>
      <c r="AF30" s="87"/>
      <c r="AG30" s="87"/>
      <c r="AH30" s="87"/>
      <c r="AI30" s="87"/>
      <c r="AJ30" s="87"/>
      <c r="AK30" s="87"/>
      <c r="AL30" s="87"/>
      <c r="AM30" s="87"/>
    </row>
    <row r="31" spans="1:39" ht="26.25" customHeight="1" x14ac:dyDescent="0.35">
      <c r="A31" s="265"/>
      <c r="B31" s="394"/>
      <c r="C31" s="88" t="s">
        <v>70</v>
      </c>
      <c r="D31" s="88" t="s">
        <v>71</v>
      </c>
      <c r="E31" s="88" t="s">
        <v>72</v>
      </c>
      <c r="F31" s="88" t="s">
        <v>73</v>
      </c>
      <c r="G31" s="88" t="s">
        <v>74</v>
      </c>
      <c r="H31" s="88" t="s">
        <v>75</v>
      </c>
      <c r="I31" s="88" t="s">
        <v>76</v>
      </c>
      <c r="J31" s="88" t="s">
        <v>77</v>
      </c>
      <c r="K31" s="88" t="s">
        <v>78</v>
      </c>
      <c r="L31" s="88" t="s">
        <v>79</v>
      </c>
      <c r="M31" s="88" t="s">
        <v>80</v>
      </c>
      <c r="N31" s="88" t="s">
        <v>81</v>
      </c>
      <c r="O31" s="88" t="s">
        <v>82</v>
      </c>
      <c r="P31" s="88" t="s">
        <v>83</v>
      </c>
      <c r="Q31" s="266" t="s">
        <v>84</v>
      </c>
      <c r="R31" s="275"/>
      <c r="S31" s="275"/>
      <c r="T31" s="275"/>
      <c r="U31" s="275"/>
      <c r="V31" s="275"/>
      <c r="W31" s="275"/>
      <c r="X31" s="275"/>
      <c r="Y31" s="275"/>
      <c r="Z31" s="275"/>
      <c r="AA31" s="275"/>
      <c r="AB31" s="398"/>
      <c r="AE31" s="94"/>
      <c r="AF31" s="94"/>
      <c r="AG31" s="94"/>
      <c r="AH31" s="94"/>
      <c r="AI31" s="94"/>
      <c r="AJ31" s="94"/>
      <c r="AK31" s="94"/>
      <c r="AL31" s="94"/>
      <c r="AM31" s="94"/>
    </row>
    <row r="32" spans="1:39" ht="28.5" customHeight="1" x14ac:dyDescent="0.35">
      <c r="A32" s="472"/>
      <c r="B32" s="401"/>
      <c r="C32" s="90" t="s">
        <v>62</v>
      </c>
      <c r="D32" s="95"/>
      <c r="E32" s="95"/>
      <c r="F32" s="95"/>
      <c r="G32" s="95"/>
      <c r="H32" s="95"/>
      <c r="I32" s="95"/>
      <c r="J32" s="95"/>
      <c r="K32" s="95"/>
      <c r="L32" s="95"/>
      <c r="M32" s="95"/>
      <c r="N32" s="95"/>
      <c r="O32" s="95"/>
      <c r="P32" s="96">
        <f t="shared" ref="P32:P39" si="0">SUM(D32:O32)</f>
        <v>0</v>
      </c>
      <c r="Q32" s="524" t="s">
        <v>128</v>
      </c>
      <c r="R32" s="525"/>
      <c r="S32" s="525"/>
      <c r="T32" s="525"/>
      <c r="U32" s="525"/>
      <c r="V32" s="525"/>
      <c r="W32" s="525"/>
      <c r="X32" s="525"/>
      <c r="Y32" s="525"/>
      <c r="Z32" s="525"/>
      <c r="AA32" s="525"/>
      <c r="AB32" s="526"/>
      <c r="AC32" s="97"/>
      <c r="AE32" s="98"/>
      <c r="AF32" s="98"/>
      <c r="AG32" s="98"/>
      <c r="AH32" s="98"/>
      <c r="AI32" s="98"/>
      <c r="AJ32" s="98"/>
      <c r="AK32" s="98"/>
      <c r="AL32" s="98"/>
      <c r="AM32" s="98"/>
    </row>
    <row r="33" spans="1:29" ht="28.5" customHeight="1" x14ac:dyDescent="0.35">
      <c r="A33" s="462"/>
      <c r="B33" s="402"/>
      <c r="C33" s="99" t="s">
        <v>65</v>
      </c>
      <c r="D33" s="100"/>
      <c r="E33" s="100"/>
      <c r="F33" s="100"/>
      <c r="G33" s="100"/>
      <c r="H33" s="100"/>
      <c r="I33" s="100"/>
      <c r="J33" s="100"/>
      <c r="K33" s="100"/>
      <c r="L33" s="100"/>
      <c r="M33" s="100"/>
      <c r="N33" s="100"/>
      <c r="O33" s="100"/>
      <c r="P33" s="101">
        <f t="shared" si="0"/>
        <v>0</v>
      </c>
      <c r="Q33" s="527"/>
      <c r="R33" s="528"/>
      <c r="S33" s="528"/>
      <c r="T33" s="528"/>
      <c r="U33" s="528"/>
      <c r="V33" s="528"/>
      <c r="W33" s="528"/>
      <c r="X33" s="528"/>
      <c r="Y33" s="528"/>
      <c r="Z33" s="528"/>
      <c r="AA33" s="528"/>
      <c r="AB33" s="529"/>
      <c r="AC33" s="97"/>
    </row>
    <row r="34" spans="1:29" ht="28.5" customHeight="1" x14ac:dyDescent="0.35">
      <c r="A34" s="462"/>
      <c r="B34" s="411"/>
      <c r="C34" s="102" t="s">
        <v>62</v>
      </c>
      <c r="D34" s="103"/>
      <c r="E34" s="103"/>
      <c r="F34" s="103"/>
      <c r="G34" s="103"/>
      <c r="H34" s="103"/>
      <c r="I34" s="103"/>
      <c r="J34" s="103"/>
      <c r="K34" s="103"/>
      <c r="L34" s="103"/>
      <c r="M34" s="103"/>
      <c r="N34" s="103"/>
      <c r="O34" s="103"/>
      <c r="P34" s="101">
        <f t="shared" si="0"/>
        <v>0</v>
      </c>
      <c r="Q34" s="532"/>
      <c r="R34" s="533"/>
      <c r="S34" s="533"/>
      <c r="T34" s="533"/>
      <c r="U34" s="533"/>
      <c r="V34" s="533"/>
      <c r="W34" s="533"/>
      <c r="X34" s="533"/>
      <c r="Y34" s="533"/>
      <c r="Z34" s="533"/>
      <c r="AA34" s="533"/>
      <c r="AB34" s="534"/>
      <c r="AC34" s="97"/>
    </row>
    <row r="35" spans="1:29" ht="28.5" customHeight="1" x14ac:dyDescent="0.35">
      <c r="A35" s="462"/>
      <c r="B35" s="402"/>
      <c r="C35" s="99" t="s">
        <v>65</v>
      </c>
      <c r="D35" s="100"/>
      <c r="E35" s="100"/>
      <c r="F35" s="100"/>
      <c r="G35" s="100"/>
      <c r="H35" s="100"/>
      <c r="I35" s="100"/>
      <c r="J35" s="100"/>
      <c r="K35" s="100"/>
      <c r="L35" s="104"/>
      <c r="M35" s="104"/>
      <c r="N35" s="104"/>
      <c r="O35" s="104"/>
      <c r="P35" s="101">
        <f t="shared" si="0"/>
        <v>0</v>
      </c>
      <c r="Q35" s="538"/>
      <c r="R35" s="539"/>
      <c r="S35" s="539"/>
      <c r="T35" s="539"/>
      <c r="U35" s="539"/>
      <c r="V35" s="539"/>
      <c r="W35" s="539"/>
      <c r="X35" s="539"/>
      <c r="Y35" s="539"/>
      <c r="Z35" s="539"/>
      <c r="AA35" s="539"/>
      <c r="AB35" s="540"/>
      <c r="AC35" s="97"/>
    </row>
    <row r="36" spans="1:29" ht="28.5" customHeight="1" x14ac:dyDescent="0.35">
      <c r="A36" s="492"/>
      <c r="B36" s="411"/>
      <c r="C36" s="102" t="s">
        <v>62</v>
      </c>
      <c r="D36" s="103"/>
      <c r="E36" s="103"/>
      <c r="F36" s="103"/>
      <c r="G36" s="103"/>
      <c r="H36" s="103"/>
      <c r="I36" s="103"/>
      <c r="J36" s="103"/>
      <c r="K36" s="103"/>
      <c r="L36" s="103"/>
      <c r="M36" s="103"/>
      <c r="N36" s="103"/>
      <c r="O36" s="103"/>
      <c r="P36" s="101">
        <f t="shared" si="0"/>
        <v>0</v>
      </c>
      <c r="Q36" s="532"/>
      <c r="R36" s="533"/>
      <c r="S36" s="533"/>
      <c r="T36" s="533"/>
      <c r="U36" s="533"/>
      <c r="V36" s="533"/>
      <c r="W36" s="533"/>
      <c r="X36" s="533"/>
      <c r="Y36" s="533"/>
      <c r="Z36" s="533"/>
      <c r="AA36" s="533"/>
      <c r="AB36" s="534"/>
      <c r="AC36" s="97"/>
    </row>
    <row r="37" spans="1:29" ht="28.5" customHeight="1" x14ac:dyDescent="0.35">
      <c r="A37" s="493"/>
      <c r="B37" s="402"/>
      <c r="C37" s="99" t="s">
        <v>65</v>
      </c>
      <c r="D37" s="100"/>
      <c r="E37" s="100"/>
      <c r="F37" s="100"/>
      <c r="G37" s="100"/>
      <c r="H37" s="100"/>
      <c r="I37" s="100"/>
      <c r="J37" s="100"/>
      <c r="K37" s="100"/>
      <c r="L37" s="104"/>
      <c r="M37" s="104"/>
      <c r="N37" s="104"/>
      <c r="O37" s="104"/>
      <c r="P37" s="101">
        <f t="shared" si="0"/>
        <v>0</v>
      </c>
      <c r="Q37" s="538"/>
      <c r="R37" s="539"/>
      <c r="S37" s="539"/>
      <c r="T37" s="539"/>
      <c r="U37" s="539"/>
      <c r="V37" s="539"/>
      <c r="W37" s="539"/>
      <c r="X37" s="539"/>
      <c r="Y37" s="539"/>
      <c r="Z37" s="539"/>
      <c r="AA37" s="539"/>
      <c r="AB37" s="540"/>
      <c r="AC37" s="97"/>
    </row>
    <row r="38" spans="1:29" ht="28.5" customHeight="1" x14ac:dyDescent="0.35">
      <c r="A38" s="452"/>
      <c r="B38" s="411"/>
      <c r="C38" s="102" t="s">
        <v>62</v>
      </c>
      <c r="D38" s="103"/>
      <c r="E38" s="103"/>
      <c r="F38" s="103"/>
      <c r="G38" s="103"/>
      <c r="H38" s="103"/>
      <c r="I38" s="103"/>
      <c r="J38" s="103"/>
      <c r="K38" s="103"/>
      <c r="L38" s="103"/>
      <c r="M38" s="103"/>
      <c r="N38" s="103"/>
      <c r="O38" s="103"/>
      <c r="P38" s="101">
        <f t="shared" si="0"/>
        <v>0</v>
      </c>
      <c r="Q38" s="532"/>
      <c r="R38" s="533"/>
      <c r="S38" s="533"/>
      <c r="T38" s="533"/>
      <c r="U38" s="533"/>
      <c r="V38" s="533"/>
      <c r="W38" s="533"/>
      <c r="X38" s="533"/>
      <c r="Y38" s="533"/>
      <c r="Z38" s="533"/>
      <c r="AA38" s="533"/>
      <c r="AB38" s="534"/>
      <c r="AC38" s="97"/>
    </row>
    <row r="39" spans="1:29" ht="28.5" customHeight="1" thickBot="1" x14ac:dyDescent="0.4">
      <c r="A39" s="516"/>
      <c r="B39" s="412"/>
      <c r="C39" s="91" t="s">
        <v>65</v>
      </c>
      <c r="D39" s="105"/>
      <c r="E39" s="105"/>
      <c r="F39" s="105"/>
      <c r="G39" s="105"/>
      <c r="H39" s="105"/>
      <c r="I39" s="105"/>
      <c r="J39" s="105"/>
      <c r="K39" s="105"/>
      <c r="L39" s="106"/>
      <c r="M39" s="106"/>
      <c r="N39" s="106"/>
      <c r="O39" s="106"/>
      <c r="P39" s="107">
        <f t="shared" si="0"/>
        <v>0</v>
      </c>
      <c r="Q39" s="535"/>
      <c r="R39" s="536"/>
      <c r="S39" s="536"/>
      <c r="T39" s="536"/>
      <c r="U39" s="536"/>
      <c r="V39" s="536"/>
      <c r="W39" s="536"/>
      <c r="X39" s="536"/>
      <c r="Y39" s="536"/>
      <c r="Z39" s="536"/>
      <c r="AA39" s="536"/>
      <c r="AB39" s="537"/>
      <c r="AC39" s="97"/>
    </row>
    <row r="40" spans="1:29" x14ac:dyDescent="0.35">
      <c r="A40" s="50" t="s">
        <v>95</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400-000000000000}">
      <formula1>2000</formula1>
    </dataValidation>
    <dataValidation type="textLength" operator="lessThanOrEqual" allowBlank="1" showInputMessage="1" showErrorMessage="1" errorTitle="Máximo 2.000 caracteres" error="Máximo 2.000 caracteres" sqref="Q32:AB39 Q28 U28 Y28" xr:uid="{00000000-0002-0000-04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4"/>
  <sheetViews>
    <sheetView showGridLines="0" topLeftCell="G35" zoomScale="50" zoomScaleNormal="50" workbookViewId="0">
      <selection activeCell="T47" sqref="T47:T51"/>
    </sheetView>
  </sheetViews>
  <sheetFormatPr baseColWidth="10" defaultColWidth="10.7265625" defaultRowHeight="14.5" x14ac:dyDescent="0.35"/>
  <cols>
    <col min="1" max="1" width="40" style="50" customWidth="1"/>
    <col min="2" max="2" width="15.453125" style="50" customWidth="1"/>
    <col min="3" max="3" width="17.26953125" style="50" customWidth="1"/>
    <col min="4" max="10" width="16.453125" style="50" customWidth="1"/>
    <col min="11" max="21" width="13.7265625" style="50" customWidth="1"/>
    <col min="22" max="29" width="14.7265625" style="50" customWidth="1"/>
    <col min="30" max="30" width="19.54296875" style="50" customWidth="1"/>
    <col min="31" max="31" width="6.26953125" style="50" bestFit="1" customWidth="1"/>
    <col min="32" max="32" width="22.81640625" style="50" customWidth="1"/>
    <col min="33" max="33" width="18.453125" style="50" bestFit="1" customWidth="1"/>
    <col min="34" max="34" width="8.453125" style="50" customWidth="1"/>
    <col min="35" max="35" width="18.453125" style="50" bestFit="1" customWidth="1"/>
    <col min="36" max="36" width="5.7265625" style="50" customWidth="1"/>
    <col min="37" max="37" width="18.453125" style="50" bestFit="1" customWidth="1"/>
    <col min="38" max="38" width="4.7265625" style="50" customWidth="1"/>
    <col min="39" max="39" width="23" style="50" bestFit="1" customWidth="1"/>
    <col min="40" max="40" width="10.7265625" style="50"/>
    <col min="41" max="41" width="18.453125" style="50" bestFit="1" customWidth="1"/>
    <col min="42" max="42" width="16.1796875" style="50" customWidth="1"/>
    <col min="43" max="16384" width="10.7265625" style="50"/>
  </cols>
  <sheetData>
    <row r="1" spans="1:30" ht="32.25" customHeight="1" x14ac:dyDescent="0.35">
      <c r="A1" s="339"/>
      <c r="B1" s="342" t="s">
        <v>0</v>
      </c>
      <c r="C1" s="343"/>
      <c r="D1" s="343"/>
      <c r="E1" s="343"/>
      <c r="F1" s="343"/>
      <c r="G1" s="343"/>
      <c r="H1" s="343"/>
      <c r="I1" s="343"/>
      <c r="J1" s="343"/>
      <c r="K1" s="343"/>
      <c r="L1" s="343"/>
      <c r="M1" s="343"/>
      <c r="N1" s="343"/>
      <c r="O1" s="343"/>
      <c r="P1" s="343"/>
      <c r="Q1" s="343"/>
      <c r="R1" s="343"/>
      <c r="S1" s="343"/>
      <c r="T1" s="343"/>
      <c r="U1" s="343"/>
      <c r="V1" s="343"/>
      <c r="W1" s="343"/>
      <c r="X1" s="343"/>
      <c r="Y1" s="343"/>
      <c r="Z1" s="343"/>
      <c r="AA1" s="344"/>
      <c r="AB1" s="345" t="s">
        <v>1</v>
      </c>
      <c r="AC1" s="346"/>
      <c r="AD1" s="347"/>
    </row>
    <row r="2" spans="1:30" ht="30.75" customHeight="1" x14ac:dyDescent="0.35">
      <c r="A2" s="340"/>
      <c r="B2" s="348" t="s">
        <v>2</v>
      </c>
      <c r="C2" s="349"/>
      <c r="D2" s="349"/>
      <c r="E2" s="349"/>
      <c r="F2" s="349"/>
      <c r="G2" s="349"/>
      <c r="H2" s="349"/>
      <c r="I2" s="349"/>
      <c r="J2" s="349"/>
      <c r="K2" s="349"/>
      <c r="L2" s="349"/>
      <c r="M2" s="349"/>
      <c r="N2" s="349"/>
      <c r="O2" s="349"/>
      <c r="P2" s="349"/>
      <c r="Q2" s="349"/>
      <c r="R2" s="349"/>
      <c r="S2" s="349"/>
      <c r="T2" s="349"/>
      <c r="U2" s="349"/>
      <c r="V2" s="349"/>
      <c r="W2" s="349"/>
      <c r="X2" s="349"/>
      <c r="Y2" s="349"/>
      <c r="Z2" s="349"/>
      <c r="AA2" s="350"/>
      <c r="AB2" s="351" t="s">
        <v>3</v>
      </c>
      <c r="AC2" s="352"/>
      <c r="AD2" s="353"/>
    </row>
    <row r="3" spans="1:30" ht="24" customHeight="1" x14ac:dyDescent="0.35">
      <c r="A3" s="340"/>
      <c r="B3" s="309" t="s">
        <v>4</v>
      </c>
      <c r="C3" s="310"/>
      <c r="D3" s="310"/>
      <c r="E3" s="310"/>
      <c r="F3" s="310"/>
      <c r="G3" s="310"/>
      <c r="H3" s="310"/>
      <c r="I3" s="310"/>
      <c r="J3" s="310"/>
      <c r="K3" s="310"/>
      <c r="L3" s="310"/>
      <c r="M3" s="310"/>
      <c r="N3" s="310"/>
      <c r="O3" s="310"/>
      <c r="P3" s="310"/>
      <c r="Q3" s="310"/>
      <c r="R3" s="310"/>
      <c r="S3" s="310"/>
      <c r="T3" s="310"/>
      <c r="U3" s="310"/>
      <c r="V3" s="310"/>
      <c r="W3" s="310"/>
      <c r="X3" s="310"/>
      <c r="Y3" s="310"/>
      <c r="Z3" s="310"/>
      <c r="AA3" s="311"/>
      <c r="AB3" s="351" t="s">
        <v>5</v>
      </c>
      <c r="AC3" s="352"/>
      <c r="AD3" s="353"/>
    </row>
    <row r="4" spans="1:30" ht="22" customHeight="1" thickBot="1" x14ac:dyDescent="0.4">
      <c r="A4" s="341"/>
      <c r="B4" s="312"/>
      <c r="C4" s="313"/>
      <c r="D4" s="313"/>
      <c r="E4" s="313"/>
      <c r="F4" s="313"/>
      <c r="G4" s="313"/>
      <c r="H4" s="313"/>
      <c r="I4" s="313"/>
      <c r="J4" s="313"/>
      <c r="K4" s="313"/>
      <c r="L4" s="313"/>
      <c r="M4" s="313"/>
      <c r="N4" s="313"/>
      <c r="O4" s="313"/>
      <c r="P4" s="313"/>
      <c r="Q4" s="313"/>
      <c r="R4" s="313"/>
      <c r="S4" s="313"/>
      <c r="T4" s="313"/>
      <c r="U4" s="313"/>
      <c r="V4" s="313"/>
      <c r="W4" s="313"/>
      <c r="X4" s="313"/>
      <c r="Y4" s="313"/>
      <c r="Z4" s="313"/>
      <c r="AA4" s="314"/>
      <c r="AB4" s="354" t="s">
        <v>6</v>
      </c>
      <c r="AC4" s="355"/>
      <c r="AD4" s="356"/>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4">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297" t="s">
        <v>7</v>
      </c>
      <c r="B7" s="298"/>
      <c r="C7" s="303" t="s">
        <v>8</v>
      </c>
      <c r="D7" s="297" t="s">
        <v>9</v>
      </c>
      <c r="E7" s="315"/>
      <c r="F7" s="315"/>
      <c r="G7" s="315"/>
      <c r="H7" s="298"/>
      <c r="I7" s="318">
        <v>44777</v>
      </c>
      <c r="J7" s="319"/>
      <c r="K7" s="297" t="s">
        <v>10</v>
      </c>
      <c r="L7" s="298"/>
      <c r="M7" s="334" t="s">
        <v>11</v>
      </c>
      <c r="N7" s="335"/>
      <c r="O7" s="324"/>
      <c r="P7" s="325"/>
      <c r="Q7" s="54"/>
      <c r="R7" s="54"/>
      <c r="S7" s="54"/>
      <c r="T7" s="54"/>
      <c r="U7" s="54"/>
      <c r="V7" s="54"/>
      <c r="W7" s="54"/>
      <c r="X7" s="54"/>
      <c r="Y7" s="54"/>
      <c r="Z7" s="55"/>
      <c r="AA7" s="54"/>
      <c r="AB7" s="54"/>
      <c r="AC7" s="60"/>
      <c r="AD7" s="61"/>
    </row>
    <row r="8" spans="1:30" x14ac:dyDescent="0.35">
      <c r="A8" s="299"/>
      <c r="B8" s="300"/>
      <c r="C8" s="304"/>
      <c r="D8" s="299"/>
      <c r="E8" s="316"/>
      <c r="F8" s="316"/>
      <c r="G8" s="316"/>
      <c r="H8" s="300"/>
      <c r="I8" s="320"/>
      <c r="J8" s="321"/>
      <c r="K8" s="299"/>
      <c r="L8" s="300"/>
      <c r="M8" s="326" t="s">
        <v>12</v>
      </c>
      <c r="N8" s="327"/>
      <c r="O8" s="328"/>
      <c r="P8" s="329"/>
      <c r="Q8" s="54"/>
      <c r="R8" s="54"/>
      <c r="S8" s="54"/>
      <c r="T8" s="54"/>
      <c r="U8" s="54"/>
      <c r="V8" s="54"/>
      <c r="W8" s="54"/>
      <c r="X8" s="54"/>
      <c r="Y8" s="54"/>
      <c r="Z8" s="55"/>
      <c r="AA8" s="54"/>
      <c r="AB8" s="54"/>
      <c r="AC8" s="60"/>
      <c r="AD8" s="61"/>
    </row>
    <row r="9" spans="1:30" ht="15" thickBot="1" x14ac:dyDescent="0.4">
      <c r="A9" s="301"/>
      <c r="B9" s="302"/>
      <c r="C9" s="305"/>
      <c r="D9" s="301"/>
      <c r="E9" s="317"/>
      <c r="F9" s="317"/>
      <c r="G9" s="317"/>
      <c r="H9" s="302"/>
      <c r="I9" s="322"/>
      <c r="J9" s="323"/>
      <c r="K9" s="301"/>
      <c r="L9" s="302"/>
      <c r="M9" s="330" t="s">
        <v>13</v>
      </c>
      <c r="N9" s="331"/>
      <c r="O9" s="332" t="s">
        <v>14</v>
      </c>
      <c r="P9" s="333"/>
      <c r="Q9" s="54"/>
      <c r="R9" s="54"/>
      <c r="S9" s="54"/>
      <c r="T9" s="54"/>
      <c r="U9" s="54"/>
      <c r="V9" s="54"/>
      <c r="W9" s="54"/>
      <c r="X9" s="54"/>
      <c r="Y9" s="54"/>
      <c r="Z9" s="55"/>
      <c r="AA9" s="54"/>
      <c r="AB9" s="54"/>
      <c r="AC9" s="60"/>
      <c r="AD9" s="61"/>
    </row>
    <row r="10" spans="1:30" ht="15" customHeight="1" thickBot="1" x14ac:dyDescent="0.4">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5">
      <c r="A11" s="297" t="s">
        <v>15</v>
      </c>
      <c r="B11" s="298"/>
      <c r="C11" s="306" t="s">
        <v>16</v>
      </c>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8"/>
    </row>
    <row r="12" spans="1:30" ht="15" customHeight="1" x14ac:dyDescent="0.35">
      <c r="A12" s="299"/>
      <c r="B12" s="300"/>
      <c r="C12" s="309"/>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1"/>
    </row>
    <row r="13" spans="1:30" ht="15" customHeight="1" thickBot="1" x14ac:dyDescent="0.4">
      <c r="A13" s="301"/>
      <c r="B13" s="302"/>
      <c r="C13" s="312"/>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4"/>
    </row>
    <row r="14" spans="1:30" ht="9" customHeight="1" thickBot="1" x14ac:dyDescent="0.4">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4">
      <c r="A15" s="362" t="s">
        <v>17</v>
      </c>
      <c r="B15" s="363"/>
      <c r="C15" s="336" t="s">
        <v>18</v>
      </c>
      <c r="D15" s="337"/>
      <c r="E15" s="337"/>
      <c r="F15" s="337"/>
      <c r="G15" s="337"/>
      <c r="H15" s="337"/>
      <c r="I15" s="337"/>
      <c r="J15" s="337"/>
      <c r="K15" s="338"/>
      <c r="L15" s="286" t="s">
        <v>19</v>
      </c>
      <c r="M15" s="287"/>
      <c r="N15" s="287"/>
      <c r="O15" s="287"/>
      <c r="P15" s="287"/>
      <c r="Q15" s="288"/>
      <c r="R15" s="357" t="s">
        <v>20</v>
      </c>
      <c r="S15" s="358"/>
      <c r="T15" s="358"/>
      <c r="U15" s="358"/>
      <c r="V15" s="358"/>
      <c r="W15" s="358"/>
      <c r="X15" s="359"/>
      <c r="Y15" s="286" t="s">
        <v>21</v>
      </c>
      <c r="Z15" s="288"/>
      <c r="AA15" s="336" t="s">
        <v>22</v>
      </c>
      <c r="AB15" s="337"/>
      <c r="AC15" s="337"/>
      <c r="AD15" s="338"/>
    </row>
    <row r="16" spans="1:30" ht="9" customHeight="1" thickBot="1" x14ac:dyDescent="0.4">
      <c r="A16" s="59"/>
      <c r="B16" s="5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73"/>
      <c r="AD16" s="74"/>
    </row>
    <row r="17" spans="1:41" s="76" customFormat="1" ht="37.5" customHeight="1" thickBot="1" x14ac:dyDescent="0.4">
      <c r="A17" s="362" t="s">
        <v>23</v>
      </c>
      <c r="B17" s="363"/>
      <c r="C17" s="365" t="s">
        <v>129</v>
      </c>
      <c r="D17" s="366"/>
      <c r="E17" s="366"/>
      <c r="F17" s="366"/>
      <c r="G17" s="366"/>
      <c r="H17" s="366"/>
      <c r="I17" s="366"/>
      <c r="J17" s="366"/>
      <c r="K17" s="366"/>
      <c r="L17" s="366"/>
      <c r="M17" s="366"/>
      <c r="N17" s="366"/>
      <c r="O17" s="366"/>
      <c r="P17" s="366"/>
      <c r="Q17" s="367"/>
      <c r="R17" s="286" t="s">
        <v>25</v>
      </c>
      <c r="S17" s="287"/>
      <c r="T17" s="287"/>
      <c r="U17" s="287"/>
      <c r="V17" s="288"/>
      <c r="W17" s="490">
        <v>1</v>
      </c>
      <c r="X17" s="491"/>
      <c r="Y17" s="287" t="s">
        <v>26</v>
      </c>
      <c r="Z17" s="287"/>
      <c r="AA17" s="287"/>
      <c r="AB17" s="288"/>
      <c r="AC17" s="259">
        <v>0.2</v>
      </c>
      <c r="AD17" s="260"/>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4">
      <c r="A19" s="286" t="s">
        <v>27</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8"/>
      <c r="AE19" s="83"/>
      <c r="AF19" s="83"/>
    </row>
    <row r="20" spans="1:41" ht="32.25" customHeight="1" thickBot="1" x14ac:dyDescent="0.4">
      <c r="A20" s="82"/>
      <c r="B20" s="60"/>
      <c r="C20" s="292" t="s">
        <v>28</v>
      </c>
      <c r="D20" s="293"/>
      <c r="E20" s="293"/>
      <c r="F20" s="293"/>
      <c r="G20" s="293"/>
      <c r="H20" s="293"/>
      <c r="I20" s="293"/>
      <c r="J20" s="293"/>
      <c r="K20" s="293"/>
      <c r="L20" s="293"/>
      <c r="M20" s="293"/>
      <c r="N20" s="293"/>
      <c r="O20" s="293"/>
      <c r="P20" s="294"/>
      <c r="Q20" s="289" t="s">
        <v>29</v>
      </c>
      <c r="R20" s="290"/>
      <c r="S20" s="290"/>
      <c r="T20" s="290"/>
      <c r="U20" s="290"/>
      <c r="V20" s="290"/>
      <c r="W20" s="290"/>
      <c r="X20" s="290"/>
      <c r="Y20" s="290"/>
      <c r="Z20" s="290"/>
      <c r="AA20" s="290"/>
      <c r="AB20" s="290"/>
      <c r="AC20" s="290"/>
      <c r="AD20" s="291"/>
      <c r="AE20" s="83"/>
      <c r="AF20" s="83"/>
    </row>
    <row r="21" spans="1:41" ht="32.25" customHeight="1" thickBot="1" x14ac:dyDescent="0.4">
      <c r="A21" s="59"/>
      <c r="B21" s="54"/>
      <c r="C21" s="153" t="s">
        <v>30</v>
      </c>
      <c r="D21" s="154" t="s">
        <v>31</v>
      </c>
      <c r="E21" s="154" t="s">
        <v>32</v>
      </c>
      <c r="F21" s="154" t="s">
        <v>33</v>
      </c>
      <c r="G21" s="154" t="s">
        <v>34</v>
      </c>
      <c r="H21" s="154" t="s">
        <v>35</v>
      </c>
      <c r="I21" s="154" t="s">
        <v>8</v>
      </c>
      <c r="J21" s="154" t="s">
        <v>36</v>
      </c>
      <c r="K21" s="154" t="s">
        <v>37</v>
      </c>
      <c r="L21" s="154" t="s">
        <v>38</v>
      </c>
      <c r="M21" s="154" t="s">
        <v>39</v>
      </c>
      <c r="N21" s="154" t="s">
        <v>40</v>
      </c>
      <c r="O21" s="154" t="s">
        <v>41</v>
      </c>
      <c r="P21" s="155" t="s">
        <v>42</v>
      </c>
      <c r="Q21" s="153" t="s">
        <v>30</v>
      </c>
      <c r="R21" s="154" t="s">
        <v>31</v>
      </c>
      <c r="S21" s="154" t="s">
        <v>32</v>
      </c>
      <c r="T21" s="154" t="s">
        <v>33</v>
      </c>
      <c r="U21" s="154" t="s">
        <v>34</v>
      </c>
      <c r="V21" s="154" t="s">
        <v>35</v>
      </c>
      <c r="W21" s="154" t="s">
        <v>8</v>
      </c>
      <c r="X21" s="154" t="s">
        <v>36</v>
      </c>
      <c r="Y21" s="154" t="s">
        <v>37</v>
      </c>
      <c r="Z21" s="154" t="s">
        <v>38</v>
      </c>
      <c r="AA21" s="154" t="s">
        <v>39</v>
      </c>
      <c r="AB21" s="154" t="s">
        <v>40</v>
      </c>
      <c r="AC21" s="154" t="s">
        <v>41</v>
      </c>
      <c r="AD21" s="155" t="s">
        <v>42</v>
      </c>
      <c r="AE21" s="3"/>
      <c r="AF21" s="3"/>
    </row>
    <row r="22" spans="1:41" ht="32.25" customHeight="1" x14ac:dyDescent="0.35">
      <c r="A22" s="295" t="s">
        <v>43</v>
      </c>
      <c r="B22" s="296"/>
      <c r="C22" s="175"/>
      <c r="D22" s="173"/>
      <c r="E22" s="173"/>
      <c r="F22" s="173"/>
      <c r="G22" s="173"/>
      <c r="H22" s="173"/>
      <c r="I22" s="173"/>
      <c r="J22" s="173"/>
      <c r="K22" s="173"/>
      <c r="L22" s="173"/>
      <c r="M22" s="173"/>
      <c r="N22" s="173"/>
      <c r="O22" s="173">
        <f>SUM(C22:N22)</f>
        <v>0</v>
      </c>
      <c r="P22" s="176"/>
      <c r="Q22" s="216">
        <f>401533383+26144000</f>
        <v>427677383</v>
      </c>
      <c r="R22" s="169"/>
      <c r="S22" s="169"/>
      <c r="T22" s="169"/>
      <c r="U22" s="169">
        <f>5000000</f>
        <v>5000000</v>
      </c>
      <c r="V22" s="169"/>
      <c r="W22" s="169"/>
      <c r="X22" s="169">
        <v>270804</v>
      </c>
      <c r="Y22" s="169"/>
      <c r="Z22" s="169"/>
      <c r="AA22" s="169"/>
      <c r="AB22" s="169"/>
      <c r="AC22" s="169">
        <f>SUM(Q22:AB22)</f>
        <v>432948187</v>
      </c>
      <c r="AD22" s="180"/>
      <c r="AE22" s="3"/>
      <c r="AF22" s="3"/>
    </row>
    <row r="23" spans="1:41" ht="32.25" customHeight="1" x14ac:dyDescent="0.35">
      <c r="A23" s="265" t="s">
        <v>44</v>
      </c>
      <c r="B23" s="266"/>
      <c r="C23" s="170"/>
      <c r="D23" s="169"/>
      <c r="E23" s="169"/>
      <c r="F23" s="169"/>
      <c r="G23" s="169"/>
      <c r="H23" s="169"/>
      <c r="I23" s="169"/>
      <c r="J23" s="169"/>
      <c r="K23" s="169"/>
      <c r="L23" s="169"/>
      <c r="M23" s="169"/>
      <c r="N23" s="169"/>
      <c r="O23" s="169">
        <f>SUM(C23:N23)</f>
        <v>0</v>
      </c>
      <c r="P23" s="188" t="str">
        <f>IFERROR(O23/(SUMIF(C23:N23,"&gt;0",C22:N22))," ")</f>
        <v xml:space="preserve"> </v>
      </c>
      <c r="Q23" s="216">
        <v>401533383</v>
      </c>
      <c r="R23" s="218"/>
      <c r="S23" s="169">
        <v>-2641099</v>
      </c>
      <c r="T23" s="218"/>
      <c r="U23" s="218"/>
      <c r="V23" s="169">
        <v>5000000</v>
      </c>
      <c r="W23" s="218"/>
      <c r="X23" s="218"/>
      <c r="Y23" s="218"/>
      <c r="Z23" s="218"/>
      <c r="AA23" s="218"/>
      <c r="AB23" s="218"/>
      <c r="AC23" s="169">
        <f>SUM(Q23:AB23)</f>
        <v>403892284</v>
      </c>
      <c r="AD23" s="178" t="str">
        <f>IFERROR(AC22/(SUMIF(Q22:AB22,"&gt;0",#REF!))," ")</f>
        <v xml:space="preserve"> </v>
      </c>
      <c r="AE23" s="3"/>
      <c r="AF23" s="3"/>
    </row>
    <row r="24" spans="1:41" ht="32.25" customHeight="1" x14ac:dyDescent="0.35">
      <c r="A24" s="265" t="s">
        <v>45</v>
      </c>
      <c r="B24" s="266"/>
      <c r="C24" s="170"/>
      <c r="D24" s="169">
        <f>1951058+687500+729667</f>
        <v>3368225</v>
      </c>
      <c r="E24" s="169"/>
      <c r="F24" s="169">
        <f>33132+2500000</f>
        <v>2533132</v>
      </c>
      <c r="G24" s="169"/>
      <c r="H24" s="169"/>
      <c r="I24" s="169"/>
      <c r="J24" s="169"/>
      <c r="K24" s="169"/>
      <c r="L24" s="169"/>
      <c r="M24" s="169"/>
      <c r="N24" s="169"/>
      <c r="O24" s="169">
        <f>SUM(C24:N24)</f>
        <v>5901357</v>
      </c>
      <c r="P24" s="174"/>
      <c r="Q24" s="226"/>
      <c r="R24" s="169">
        <v>19065883</v>
      </c>
      <c r="S24" s="169">
        <v>37146500</v>
      </c>
      <c r="T24" s="169">
        <v>37146500</v>
      </c>
      <c r="U24" s="169">
        <v>37146500</v>
      </c>
      <c r="V24" s="169">
        <v>37771500</v>
      </c>
      <c r="W24" s="169">
        <v>37771500</v>
      </c>
      <c r="X24" s="169">
        <v>37771500</v>
      </c>
      <c r="Y24" s="169">
        <v>37771500</v>
      </c>
      <c r="Z24" s="169">
        <v>37861768</v>
      </c>
      <c r="AA24" s="169">
        <v>37861768</v>
      </c>
      <c r="AB24" s="169">
        <f>37771500+37861768</f>
        <v>75633268</v>
      </c>
      <c r="AC24" s="169">
        <f>SUM(Q24:AB24)</f>
        <v>432948187</v>
      </c>
      <c r="AD24" s="178"/>
      <c r="AE24" s="3"/>
      <c r="AF24" s="3"/>
    </row>
    <row r="25" spans="1:41" ht="32.25" customHeight="1" thickBot="1" x14ac:dyDescent="0.4">
      <c r="A25" s="267" t="s">
        <v>46</v>
      </c>
      <c r="B25" s="268"/>
      <c r="C25" s="171"/>
      <c r="D25" s="172">
        <v>3368225</v>
      </c>
      <c r="E25" s="172">
        <f>33132+2500000</f>
        <v>2533132</v>
      </c>
      <c r="F25" s="172"/>
      <c r="G25" s="172"/>
      <c r="H25" s="172"/>
      <c r="I25" s="172"/>
      <c r="J25" s="172"/>
      <c r="K25" s="172"/>
      <c r="L25" s="172"/>
      <c r="M25" s="172"/>
      <c r="N25" s="172"/>
      <c r="O25" s="172">
        <f>SUM(C25:N25)</f>
        <v>5901357</v>
      </c>
      <c r="P25" s="177">
        <v>1</v>
      </c>
      <c r="Q25" s="171"/>
      <c r="R25" s="172">
        <v>16827450</v>
      </c>
      <c r="S25" s="172">
        <v>33399835</v>
      </c>
      <c r="T25" s="172">
        <v>34866500</v>
      </c>
      <c r="U25" s="172">
        <v>34866500</v>
      </c>
      <c r="V25" s="172">
        <v>34866500</v>
      </c>
      <c r="W25" s="172">
        <v>34866500</v>
      </c>
      <c r="X25" s="172"/>
      <c r="Y25" s="172"/>
      <c r="Z25" s="172"/>
      <c r="AA25" s="172"/>
      <c r="AB25" s="172"/>
      <c r="AC25" s="172">
        <f>SUM(Q25:AB25)</f>
        <v>189693285</v>
      </c>
      <c r="AD25" s="179">
        <f>IFERROR(AC25/(SUMIF(Q25:AB25,"&gt;0",Q24:AB24))," ")</f>
        <v>0.9206249631184924</v>
      </c>
      <c r="AE25" s="3"/>
      <c r="AF25" s="3"/>
    </row>
    <row r="26" spans="1:41" ht="32.25" customHeight="1" thickBot="1" x14ac:dyDescent="0.4">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 customHeight="1" x14ac:dyDescent="0.35">
      <c r="A27" s="261" t="s">
        <v>47</v>
      </c>
      <c r="B27" s="262"/>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4"/>
    </row>
    <row r="28" spans="1:41" ht="15" customHeight="1" x14ac:dyDescent="0.35">
      <c r="A28" s="269" t="s">
        <v>48</v>
      </c>
      <c r="B28" s="271" t="s">
        <v>49</v>
      </c>
      <c r="C28" s="272"/>
      <c r="D28" s="266" t="s">
        <v>50</v>
      </c>
      <c r="E28" s="275"/>
      <c r="F28" s="275"/>
      <c r="G28" s="275"/>
      <c r="H28" s="275"/>
      <c r="I28" s="275"/>
      <c r="J28" s="275"/>
      <c r="K28" s="275"/>
      <c r="L28" s="275"/>
      <c r="M28" s="275"/>
      <c r="N28" s="275"/>
      <c r="O28" s="276"/>
      <c r="P28" s="277" t="s">
        <v>41</v>
      </c>
      <c r="Q28" s="277" t="s">
        <v>51</v>
      </c>
      <c r="R28" s="277"/>
      <c r="S28" s="277"/>
      <c r="T28" s="277"/>
      <c r="U28" s="277"/>
      <c r="V28" s="277"/>
      <c r="W28" s="277"/>
      <c r="X28" s="277"/>
      <c r="Y28" s="277"/>
      <c r="Z28" s="277"/>
      <c r="AA28" s="277"/>
      <c r="AB28" s="277"/>
      <c r="AC28" s="277"/>
      <c r="AD28" s="278"/>
    </row>
    <row r="29" spans="1:41" ht="27" customHeight="1" x14ac:dyDescent="0.35">
      <c r="A29" s="270"/>
      <c r="B29" s="273"/>
      <c r="C29" s="274"/>
      <c r="D29" s="88" t="s">
        <v>30</v>
      </c>
      <c r="E29" s="88" t="s">
        <v>31</v>
      </c>
      <c r="F29" s="88" t="s">
        <v>32</v>
      </c>
      <c r="G29" s="88" t="s">
        <v>33</v>
      </c>
      <c r="H29" s="88" t="s">
        <v>34</v>
      </c>
      <c r="I29" s="88" t="s">
        <v>35</v>
      </c>
      <c r="J29" s="88" t="s">
        <v>8</v>
      </c>
      <c r="K29" s="88" t="s">
        <v>36</v>
      </c>
      <c r="L29" s="88" t="s">
        <v>37</v>
      </c>
      <c r="M29" s="88" t="s">
        <v>38</v>
      </c>
      <c r="N29" s="88" t="s">
        <v>39</v>
      </c>
      <c r="O29" s="88" t="s">
        <v>40</v>
      </c>
      <c r="P29" s="276"/>
      <c r="Q29" s="277"/>
      <c r="R29" s="277"/>
      <c r="S29" s="277"/>
      <c r="T29" s="277"/>
      <c r="U29" s="277"/>
      <c r="V29" s="277"/>
      <c r="W29" s="277"/>
      <c r="X29" s="277"/>
      <c r="Y29" s="277"/>
      <c r="Z29" s="277"/>
      <c r="AA29" s="277"/>
      <c r="AB29" s="277"/>
      <c r="AC29" s="277"/>
      <c r="AD29" s="278"/>
    </row>
    <row r="30" spans="1:41" ht="62.25" customHeight="1" thickBot="1" x14ac:dyDescent="0.4">
      <c r="A30" s="190" t="str">
        <f>C17</f>
        <v>6 - Acompañar el 100 por ciento  la implementación de las  Políticas Públicas de PPMYEG y PPASP y de los productos que la SDMujer es responsable</v>
      </c>
      <c r="B30" s="279" t="s">
        <v>52</v>
      </c>
      <c r="C30" s="280"/>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281" t="s">
        <v>53</v>
      </c>
      <c r="R30" s="281"/>
      <c r="S30" s="281"/>
      <c r="T30" s="281"/>
      <c r="U30" s="281"/>
      <c r="V30" s="281"/>
      <c r="W30" s="281"/>
      <c r="X30" s="281"/>
      <c r="Y30" s="281"/>
      <c r="Z30" s="281"/>
      <c r="AA30" s="281"/>
      <c r="AB30" s="281"/>
      <c r="AC30" s="281"/>
      <c r="AD30" s="282"/>
    </row>
    <row r="31" spans="1:41" ht="45" customHeight="1" x14ac:dyDescent="0.35">
      <c r="A31" s="283" t="s">
        <v>54</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5"/>
    </row>
    <row r="32" spans="1:41" ht="23.25" customHeight="1" x14ac:dyDescent="0.35">
      <c r="A32" s="265" t="s">
        <v>55</v>
      </c>
      <c r="B32" s="277" t="s">
        <v>56</v>
      </c>
      <c r="C32" s="277" t="s">
        <v>49</v>
      </c>
      <c r="D32" s="277" t="s">
        <v>57</v>
      </c>
      <c r="E32" s="277"/>
      <c r="F32" s="277"/>
      <c r="G32" s="277"/>
      <c r="H32" s="277"/>
      <c r="I32" s="277"/>
      <c r="J32" s="277"/>
      <c r="K32" s="277"/>
      <c r="L32" s="277"/>
      <c r="M32" s="277"/>
      <c r="N32" s="277"/>
      <c r="O32" s="277"/>
      <c r="P32" s="277"/>
      <c r="Q32" s="277" t="s">
        <v>58</v>
      </c>
      <c r="R32" s="277"/>
      <c r="S32" s="277"/>
      <c r="T32" s="277"/>
      <c r="U32" s="277"/>
      <c r="V32" s="277"/>
      <c r="W32" s="277"/>
      <c r="X32" s="277"/>
      <c r="Y32" s="277"/>
      <c r="Z32" s="277"/>
      <c r="AA32" s="277"/>
      <c r="AB32" s="277"/>
      <c r="AC32" s="277"/>
      <c r="AD32" s="278"/>
      <c r="AG32" s="87"/>
      <c r="AH32" s="87"/>
      <c r="AI32" s="87"/>
      <c r="AJ32" s="87"/>
      <c r="AK32" s="87"/>
      <c r="AL32" s="87"/>
      <c r="AM32" s="87"/>
      <c r="AN32" s="87"/>
      <c r="AO32" s="87"/>
    </row>
    <row r="33" spans="1:41" ht="23.25" customHeight="1" x14ac:dyDescent="0.35">
      <c r="A33" s="265"/>
      <c r="B33" s="277"/>
      <c r="C33" s="368"/>
      <c r="D33" s="88" t="s">
        <v>30</v>
      </c>
      <c r="E33" s="88" t="s">
        <v>31</v>
      </c>
      <c r="F33" s="88" t="s">
        <v>32</v>
      </c>
      <c r="G33" s="88" t="s">
        <v>33</v>
      </c>
      <c r="H33" s="88" t="s">
        <v>34</v>
      </c>
      <c r="I33" s="88" t="s">
        <v>35</v>
      </c>
      <c r="J33" s="88" t="s">
        <v>8</v>
      </c>
      <c r="K33" s="88" t="s">
        <v>36</v>
      </c>
      <c r="L33" s="88" t="s">
        <v>37</v>
      </c>
      <c r="M33" s="88" t="s">
        <v>38</v>
      </c>
      <c r="N33" s="88" t="s">
        <v>39</v>
      </c>
      <c r="O33" s="88" t="s">
        <v>40</v>
      </c>
      <c r="P33" s="88" t="s">
        <v>41</v>
      </c>
      <c r="Q33" s="273" t="s">
        <v>59</v>
      </c>
      <c r="R33" s="369"/>
      <c r="S33" s="369"/>
      <c r="T33" s="369"/>
      <c r="U33" s="369"/>
      <c r="V33" s="274"/>
      <c r="W33" s="273" t="s">
        <v>60</v>
      </c>
      <c r="X33" s="369"/>
      <c r="Y33" s="369"/>
      <c r="Z33" s="274"/>
      <c r="AA33" s="273" t="s">
        <v>61</v>
      </c>
      <c r="AB33" s="369"/>
      <c r="AC33" s="369"/>
      <c r="AD33" s="370"/>
      <c r="AG33" s="87"/>
      <c r="AH33" s="87"/>
      <c r="AI33" s="87"/>
      <c r="AJ33" s="87"/>
      <c r="AK33" s="87"/>
      <c r="AL33" s="87"/>
      <c r="AM33" s="87"/>
      <c r="AN33" s="87"/>
      <c r="AO33" s="87"/>
    </row>
    <row r="34" spans="1:41" ht="59.25" customHeight="1" x14ac:dyDescent="0.35">
      <c r="A34" s="371" t="str">
        <f>A30</f>
        <v>6 - Acompañar el 100 por ciento  la implementación de las  Políticas Públicas de PPMYEG y PPASP y de los productos que la SDMujer es responsable</v>
      </c>
      <c r="B34" s="373">
        <v>0.2</v>
      </c>
      <c r="C34" s="90" t="s">
        <v>62</v>
      </c>
      <c r="D34" s="156">
        <v>1</v>
      </c>
      <c r="E34" s="156">
        <v>1</v>
      </c>
      <c r="F34" s="156">
        <v>1</v>
      </c>
      <c r="G34" s="156">
        <v>1</v>
      </c>
      <c r="H34" s="156">
        <v>1</v>
      </c>
      <c r="I34" s="156">
        <v>1</v>
      </c>
      <c r="J34" s="156">
        <v>1</v>
      </c>
      <c r="K34" s="156">
        <v>1</v>
      </c>
      <c r="L34" s="156">
        <v>1</v>
      </c>
      <c r="M34" s="156">
        <v>1</v>
      </c>
      <c r="N34" s="156">
        <v>1</v>
      </c>
      <c r="O34" s="156">
        <v>1</v>
      </c>
      <c r="P34" s="156">
        <v>1</v>
      </c>
      <c r="Q34" s="442" t="s">
        <v>529</v>
      </c>
      <c r="R34" s="443"/>
      <c r="S34" s="443"/>
      <c r="T34" s="443"/>
      <c r="U34" s="443"/>
      <c r="V34" s="444"/>
      <c r="W34" s="442" t="s">
        <v>130</v>
      </c>
      <c r="X34" s="443"/>
      <c r="Y34" s="443"/>
      <c r="Z34" s="444"/>
      <c r="AA34" s="442" t="s">
        <v>131</v>
      </c>
      <c r="AB34" s="443"/>
      <c r="AC34" s="443"/>
      <c r="AD34" s="448"/>
      <c r="AE34" s="50" t="s">
        <v>132</v>
      </c>
      <c r="AG34" s="87"/>
      <c r="AH34" s="87"/>
      <c r="AI34" s="87"/>
      <c r="AJ34" s="87"/>
      <c r="AK34" s="87"/>
      <c r="AL34" s="87"/>
      <c r="AM34" s="87"/>
      <c r="AN34" s="87"/>
      <c r="AO34" s="87"/>
    </row>
    <row r="35" spans="1:41" ht="69.75" customHeight="1" x14ac:dyDescent="0.35">
      <c r="A35" s="372"/>
      <c r="B35" s="374"/>
      <c r="C35" s="91" t="s">
        <v>65</v>
      </c>
      <c r="D35" s="239">
        <v>1</v>
      </c>
      <c r="E35" s="239">
        <v>1</v>
      </c>
      <c r="F35" s="239">
        <v>1</v>
      </c>
      <c r="G35" s="252">
        <v>1</v>
      </c>
      <c r="H35" s="252">
        <v>1</v>
      </c>
      <c r="I35" s="252">
        <v>1</v>
      </c>
      <c r="J35" s="93">
        <v>1</v>
      </c>
      <c r="K35" s="93"/>
      <c r="L35" s="93"/>
      <c r="M35" s="93"/>
      <c r="N35" s="93"/>
      <c r="O35" s="93"/>
      <c r="P35" s="157">
        <v>1</v>
      </c>
      <c r="Q35" s="445"/>
      <c r="R35" s="446"/>
      <c r="S35" s="446"/>
      <c r="T35" s="446"/>
      <c r="U35" s="446"/>
      <c r="V35" s="447"/>
      <c r="W35" s="445"/>
      <c r="X35" s="446"/>
      <c r="Y35" s="446"/>
      <c r="Z35" s="447"/>
      <c r="AA35" s="445"/>
      <c r="AB35" s="446"/>
      <c r="AC35" s="446"/>
      <c r="AD35" s="449"/>
      <c r="AE35" s="49"/>
      <c r="AG35" s="87"/>
      <c r="AH35" s="87"/>
      <c r="AI35" s="87"/>
      <c r="AJ35" s="87"/>
      <c r="AK35" s="87"/>
      <c r="AL35" s="87"/>
      <c r="AM35" s="87"/>
      <c r="AN35" s="87"/>
      <c r="AO35" s="87"/>
    </row>
    <row r="36" spans="1:41" ht="26.25" customHeight="1" x14ac:dyDescent="0.35">
      <c r="A36" s="295" t="s">
        <v>66</v>
      </c>
      <c r="B36" s="393" t="s">
        <v>67</v>
      </c>
      <c r="C36" s="395" t="s">
        <v>68</v>
      </c>
      <c r="D36" s="395"/>
      <c r="E36" s="395"/>
      <c r="F36" s="395"/>
      <c r="G36" s="395"/>
      <c r="H36" s="395"/>
      <c r="I36" s="395"/>
      <c r="J36" s="395"/>
      <c r="K36" s="395"/>
      <c r="L36" s="395"/>
      <c r="M36" s="395"/>
      <c r="N36" s="395"/>
      <c r="O36" s="395"/>
      <c r="P36" s="395"/>
      <c r="Q36" s="296" t="s">
        <v>69</v>
      </c>
      <c r="R36" s="396"/>
      <c r="S36" s="396"/>
      <c r="T36" s="396"/>
      <c r="U36" s="396"/>
      <c r="V36" s="396"/>
      <c r="W36" s="396"/>
      <c r="X36" s="396"/>
      <c r="Y36" s="396"/>
      <c r="Z36" s="396"/>
      <c r="AA36" s="396"/>
      <c r="AB36" s="396"/>
      <c r="AC36" s="396"/>
      <c r="AD36" s="397"/>
      <c r="AG36" s="87"/>
      <c r="AH36" s="87"/>
      <c r="AI36" s="87"/>
      <c r="AJ36" s="87"/>
      <c r="AK36" s="87"/>
      <c r="AL36" s="87"/>
      <c r="AM36" s="87"/>
      <c r="AN36" s="87"/>
      <c r="AO36" s="87"/>
    </row>
    <row r="37" spans="1:41" ht="26.25" customHeight="1" x14ac:dyDescent="0.35">
      <c r="A37" s="265"/>
      <c r="B37" s="394"/>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266" t="s">
        <v>84</v>
      </c>
      <c r="R37" s="275"/>
      <c r="S37" s="275"/>
      <c r="T37" s="275"/>
      <c r="U37" s="275"/>
      <c r="V37" s="275"/>
      <c r="W37" s="275"/>
      <c r="X37" s="275"/>
      <c r="Y37" s="275"/>
      <c r="Z37" s="275"/>
      <c r="AA37" s="275"/>
      <c r="AB37" s="275"/>
      <c r="AC37" s="275"/>
      <c r="AD37" s="398"/>
      <c r="AG37" s="94"/>
      <c r="AH37" s="94"/>
      <c r="AI37" s="94"/>
      <c r="AJ37" s="94"/>
      <c r="AK37" s="94"/>
      <c r="AL37" s="94"/>
      <c r="AM37" s="94"/>
      <c r="AN37" s="94"/>
      <c r="AO37" s="94"/>
    </row>
    <row r="38" spans="1:41" ht="36" customHeight="1" x14ac:dyDescent="0.35">
      <c r="A38" s="472" t="s">
        <v>133</v>
      </c>
      <c r="B38" s="563">
        <v>0.09</v>
      </c>
      <c r="C38" s="90" t="s">
        <v>62</v>
      </c>
      <c r="D38" s="195">
        <v>0.05</v>
      </c>
      <c r="E38" s="195">
        <v>0.08</v>
      </c>
      <c r="F38" s="195">
        <v>0.08</v>
      </c>
      <c r="G38" s="195">
        <v>0.09</v>
      </c>
      <c r="H38" s="195">
        <v>0.08</v>
      </c>
      <c r="I38" s="195">
        <v>0.08</v>
      </c>
      <c r="J38" s="195">
        <v>0.09</v>
      </c>
      <c r="K38" s="195">
        <v>0.1</v>
      </c>
      <c r="L38" s="195">
        <v>0.08</v>
      </c>
      <c r="M38" s="195">
        <v>0.08</v>
      </c>
      <c r="N38" s="195">
        <v>0.08</v>
      </c>
      <c r="O38" s="195">
        <v>0.11</v>
      </c>
      <c r="P38" s="96">
        <f t="shared" ref="P38:P43" si="0">SUM(D38:O38)</f>
        <v>0.99999999999999989</v>
      </c>
      <c r="Q38" s="253" t="s">
        <v>530</v>
      </c>
      <c r="R38" s="254"/>
      <c r="S38" s="254"/>
      <c r="T38" s="254"/>
      <c r="U38" s="254"/>
      <c r="V38" s="254"/>
      <c r="W38" s="254"/>
      <c r="X38" s="254"/>
      <c r="Y38" s="254"/>
      <c r="Z38" s="254"/>
      <c r="AA38" s="254"/>
      <c r="AB38" s="254"/>
      <c r="AC38" s="254"/>
      <c r="AD38" s="255"/>
      <c r="AE38" s="97"/>
      <c r="AG38" s="98"/>
      <c r="AH38" s="98"/>
      <c r="AI38" s="98"/>
      <c r="AJ38" s="98"/>
      <c r="AK38" s="98"/>
      <c r="AL38" s="98"/>
      <c r="AM38" s="98"/>
      <c r="AN38" s="98"/>
      <c r="AO38" s="98"/>
    </row>
    <row r="39" spans="1:41" ht="36" customHeight="1" x14ac:dyDescent="0.35">
      <c r="A39" s="462"/>
      <c r="B39" s="564"/>
      <c r="C39" s="99" t="s">
        <v>65</v>
      </c>
      <c r="D39" s="100">
        <v>0.05</v>
      </c>
      <c r="E39" s="100">
        <v>0.08</v>
      </c>
      <c r="F39" s="100">
        <v>0.08</v>
      </c>
      <c r="G39" s="100">
        <v>0.09</v>
      </c>
      <c r="H39" s="100">
        <v>0.08</v>
      </c>
      <c r="I39" s="100">
        <v>0.08</v>
      </c>
      <c r="J39" s="100">
        <v>0.09</v>
      </c>
      <c r="K39" s="100"/>
      <c r="L39" s="100"/>
      <c r="M39" s="100"/>
      <c r="N39" s="100"/>
      <c r="O39" s="100"/>
      <c r="P39" s="101">
        <f t="shared" si="0"/>
        <v>0.55000000000000004</v>
      </c>
      <c r="Q39" s="565"/>
      <c r="R39" s="566"/>
      <c r="S39" s="566"/>
      <c r="T39" s="566"/>
      <c r="U39" s="566"/>
      <c r="V39" s="566"/>
      <c r="W39" s="566"/>
      <c r="X39" s="566"/>
      <c r="Y39" s="566"/>
      <c r="Z39" s="566"/>
      <c r="AA39" s="566"/>
      <c r="AB39" s="566"/>
      <c r="AC39" s="566"/>
      <c r="AD39" s="567"/>
      <c r="AE39" s="97"/>
    </row>
    <row r="40" spans="1:41" ht="36" customHeight="1" x14ac:dyDescent="0.35">
      <c r="A40" s="462" t="s">
        <v>134</v>
      </c>
      <c r="B40" s="563">
        <v>0.09</v>
      </c>
      <c r="C40" s="102" t="s">
        <v>62</v>
      </c>
      <c r="D40" s="195">
        <v>0.05</v>
      </c>
      <c r="E40" s="195">
        <v>0.08</v>
      </c>
      <c r="F40" s="195">
        <v>0.08</v>
      </c>
      <c r="G40" s="195">
        <v>0.09</v>
      </c>
      <c r="H40" s="195">
        <v>0.08</v>
      </c>
      <c r="I40" s="195">
        <v>0.08</v>
      </c>
      <c r="J40" s="195">
        <v>0.09</v>
      </c>
      <c r="K40" s="195">
        <v>0.1</v>
      </c>
      <c r="L40" s="195">
        <v>0.08</v>
      </c>
      <c r="M40" s="195">
        <v>0.08</v>
      </c>
      <c r="N40" s="195">
        <v>0.08</v>
      </c>
      <c r="O40" s="195">
        <v>0.11</v>
      </c>
      <c r="P40" s="101">
        <f t="shared" si="0"/>
        <v>0.99999999999999989</v>
      </c>
      <c r="Q40" s="253" t="s">
        <v>135</v>
      </c>
      <c r="R40" s="254"/>
      <c r="S40" s="254"/>
      <c r="T40" s="254"/>
      <c r="U40" s="254"/>
      <c r="V40" s="254"/>
      <c r="W40" s="254"/>
      <c r="X40" s="254"/>
      <c r="Y40" s="254"/>
      <c r="Z40" s="254"/>
      <c r="AA40" s="254"/>
      <c r="AB40" s="254"/>
      <c r="AC40" s="254"/>
      <c r="AD40" s="255"/>
      <c r="AE40" s="97"/>
    </row>
    <row r="41" spans="1:41" ht="36" customHeight="1" x14ac:dyDescent="0.35">
      <c r="A41" s="462"/>
      <c r="B41" s="564"/>
      <c r="C41" s="99" t="s">
        <v>65</v>
      </c>
      <c r="D41" s="100">
        <v>0.05</v>
      </c>
      <c r="E41" s="100">
        <v>0.08</v>
      </c>
      <c r="F41" s="100">
        <v>0.08</v>
      </c>
      <c r="G41" s="100">
        <v>0.09</v>
      </c>
      <c r="H41" s="100">
        <v>0.08</v>
      </c>
      <c r="I41" s="100">
        <v>0.08</v>
      </c>
      <c r="J41" s="100">
        <v>0.09</v>
      </c>
      <c r="K41" s="100"/>
      <c r="L41" s="104"/>
      <c r="M41" s="104"/>
      <c r="N41" s="104"/>
      <c r="O41" s="104"/>
      <c r="P41" s="101">
        <f t="shared" si="0"/>
        <v>0.55000000000000004</v>
      </c>
      <c r="Q41" s="565"/>
      <c r="R41" s="566"/>
      <c r="S41" s="566"/>
      <c r="T41" s="566"/>
      <c r="U41" s="566"/>
      <c r="V41" s="566"/>
      <c r="W41" s="566"/>
      <c r="X41" s="566"/>
      <c r="Y41" s="566"/>
      <c r="Z41" s="566"/>
      <c r="AA41" s="566"/>
      <c r="AB41" s="566"/>
      <c r="AC41" s="566"/>
      <c r="AD41" s="567"/>
      <c r="AE41" s="97"/>
    </row>
    <row r="42" spans="1:41" ht="58" customHeight="1" x14ac:dyDescent="0.35">
      <c r="A42" s="462" t="s">
        <v>136</v>
      </c>
      <c r="B42" s="569">
        <v>0.02</v>
      </c>
      <c r="C42" s="102" t="s">
        <v>62</v>
      </c>
      <c r="D42" s="103">
        <v>0.11</v>
      </c>
      <c r="E42" s="103">
        <v>7.0000000000000007E-2</v>
      </c>
      <c r="F42" s="103">
        <v>7.0000000000000007E-2</v>
      </c>
      <c r="G42" s="103">
        <v>0.11</v>
      </c>
      <c r="H42" s="103">
        <v>7.0000000000000007E-2</v>
      </c>
      <c r="I42" s="103">
        <v>7.0000000000000007E-2</v>
      </c>
      <c r="J42" s="103">
        <v>0.11</v>
      </c>
      <c r="K42" s="103">
        <v>7.0000000000000007E-2</v>
      </c>
      <c r="L42" s="103">
        <v>7.0000000000000007E-2</v>
      </c>
      <c r="M42" s="103">
        <v>0.11</v>
      </c>
      <c r="N42" s="103">
        <v>7.0000000000000007E-2</v>
      </c>
      <c r="O42" s="103">
        <v>7.0000000000000007E-2</v>
      </c>
      <c r="P42" s="101">
        <f t="shared" si="0"/>
        <v>1</v>
      </c>
      <c r="Q42" s="253" t="s">
        <v>531</v>
      </c>
      <c r="R42" s="254"/>
      <c r="S42" s="254"/>
      <c r="T42" s="254"/>
      <c r="U42" s="254"/>
      <c r="V42" s="254"/>
      <c r="W42" s="254"/>
      <c r="X42" s="254"/>
      <c r="Y42" s="254"/>
      <c r="Z42" s="254"/>
      <c r="AA42" s="254"/>
      <c r="AB42" s="254"/>
      <c r="AC42" s="254"/>
      <c r="AD42" s="255"/>
      <c r="AE42" s="97"/>
    </row>
    <row r="43" spans="1:41" ht="58" customHeight="1" thickBot="1" x14ac:dyDescent="0.4">
      <c r="A43" s="568"/>
      <c r="B43" s="570"/>
      <c r="C43" s="91" t="s">
        <v>65</v>
      </c>
      <c r="D43" s="105">
        <v>0.11</v>
      </c>
      <c r="E43" s="105">
        <v>7.0000000000000007E-2</v>
      </c>
      <c r="F43" s="105">
        <v>7.0000000000000007E-2</v>
      </c>
      <c r="G43" s="105">
        <v>0.11</v>
      </c>
      <c r="H43" s="105">
        <v>7.0000000000000007E-2</v>
      </c>
      <c r="I43" s="105">
        <v>7.0000000000000007E-2</v>
      </c>
      <c r="J43" s="105">
        <v>0.11</v>
      </c>
      <c r="K43" s="105"/>
      <c r="L43" s="106"/>
      <c r="M43" s="106"/>
      <c r="N43" s="106"/>
      <c r="O43" s="106"/>
      <c r="P43" s="107">
        <f t="shared" si="0"/>
        <v>0.61</v>
      </c>
      <c r="Q43" s="413"/>
      <c r="R43" s="414"/>
      <c r="S43" s="414"/>
      <c r="T43" s="414"/>
      <c r="U43" s="414"/>
      <c r="V43" s="414"/>
      <c r="W43" s="414"/>
      <c r="X43" s="414"/>
      <c r="Y43" s="414"/>
      <c r="Z43" s="414"/>
      <c r="AA43" s="414"/>
      <c r="AB43" s="414"/>
      <c r="AC43" s="414"/>
      <c r="AD43" s="415"/>
      <c r="AE43" s="97"/>
    </row>
    <row r="44" spans="1:41" x14ac:dyDescent="0.35">
      <c r="A44" s="50" t="s">
        <v>95</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Q38:AD43 AA34 Q34 W34"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5"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Z26"/>
  <sheetViews>
    <sheetView topLeftCell="A11" zoomScale="70" zoomScaleNormal="70" workbookViewId="0">
      <pane xSplit="1" ySplit="2" topLeftCell="AA21" activePane="bottomRight" state="frozen"/>
      <selection pane="topRight"/>
      <selection pane="bottomLeft"/>
      <selection pane="bottomRight" activeCell="AW22" sqref="AW22"/>
    </sheetView>
  </sheetViews>
  <sheetFormatPr baseColWidth="10" defaultColWidth="10.7265625" defaultRowHeight="14" x14ac:dyDescent="0.35"/>
  <cols>
    <col min="1" max="1" width="7" style="113" customWidth="1"/>
    <col min="2" max="2" width="8.81640625" style="108" customWidth="1"/>
    <col min="3" max="3" width="9.453125" style="108" customWidth="1"/>
    <col min="4" max="4" width="10.453125" style="108" customWidth="1"/>
    <col min="5" max="5" width="6.1796875" style="108" customWidth="1"/>
    <col min="6" max="6" width="9" style="108" customWidth="1"/>
    <col min="7" max="7" width="7" style="108" customWidth="1"/>
    <col min="8" max="8" width="15.453125" style="108" customWidth="1"/>
    <col min="9" max="9" width="14.7265625" style="108" customWidth="1"/>
    <col min="10" max="11" width="29.26953125" style="108" customWidth="1"/>
    <col min="12" max="12" width="16.7265625" style="108" customWidth="1"/>
    <col min="13" max="14" width="15.26953125" style="108" customWidth="1"/>
    <col min="15" max="15" width="37.81640625" style="108" customWidth="1"/>
    <col min="16" max="16" width="7.54296875" style="108" customWidth="1"/>
    <col min="17" max="17" width="8.1796875" style="108" customWidth="1"/>
    <col min="18" max="18" width="7.54296875" style="108" customWidth="1"/>
    <col min="19" max="19" width="7.26953125" style="108" customWidth="1"/>
    <col min="20" max="20" width="6.81640625" style="108" customWidth="1"/>
    <col min="21" max="21" width="17.453125" style="108" customWidth="1"/>
    <col min="22" max="22" width="27.81640625" style="108" customWidth="1"/>
    <col min="23" max="46" width="5.7265625" style="108" customWidth="1"/>
    <col min="47" max="47" width="11.81640625" style="108" customWidth="1"/>
    <col min="48" max="48" width="10.7265625" style="108"/>
    <col min="49" max="49" width="96.453125" style="108" customWidth="1"/>
    <col min="50" max="51" width="24.453125" style="108" customWidth="1"/>
    <col min="52" max="16384" width="10.7265625" style="108"/>
  </cols>
  <sheetData>
    <row r="1" spans="1:51" ht="16.5" customHeight="1" x14ac:dyDescent="0.35">
      <c r="B1" s="571" t="s">
        <v>0</v>
      </c>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c r="AW1" s="573"/>
      <c r="AX1" s="345" t="s">
        <v>1</v>
      </c>
      <c r="AY1" s="346"/>
    </row>
    <row r="2" spans="1:51" ht="16.5" customHeight="1" x14ac:dyDescent="0.35">
      <c r="B2" s="574" t="s">
        <v>2</v>
      </c>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c r="AK2" s="575"/>
      <c r="AL2" s="575"/>
      <c r="AM2" s="575"/>
      <c r="AN2" s="575"/>
      <c r="AO2" s="575"/>
      <c r="AP2" s="575"/>
      <c r="AQ2" s="575"/>
      <c r="AR2" s="575"/>
      <c r="AS2" s="575"/>
      <c r="AT2" s="575"/>
      <c r="AU2" s="575"/>
      <c r="AV2" s="575"/>
      <c r="AW2" s="576"/>
      <c r="AX2" s="351" t="s">
        <v>3</v>
      </c>
      <c r="AY2" s="352"/>
    </row>
    <row r="3" spans="1:51" ht="15" customHeight="1" x14ac:dyDescent="0.35">
      <c r="B3" s="577" t="s">
        <v>137</v>
      </c>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c r="AP3" s="578"/>
      <c r="AQ3" s="578"/>
      <c r="AR3" s="578"/>
      <c r="AS3" s="578"/>
      <c r="AT3" s="578"/>
      <c r="AU3" s="578"/>
      <c r="AV3" s="578"/>
      <c r="AW3" s="579"/>
      <c r="AX3" s="351" t="s">
        <v>5</v>
      </c>
      <c r="AY3" s="352"/>
    </row>
    <row r="4" spans="1:51" ht="16.5" customHeight="1" x14ac:dyDescent="0.35">
      <c r="B4" s="571"/>
      <c r="C4" s="572"/>
      <c r="D4" s="572"/>
      <c r="E4" s="572"/>
      <c r="F4" s="572"/>
      <c r="G4" s="572"/>
      <c r="H4" s="572"/>
      <c r="I4" s="572"/>
      <c r="J4" s="572"/>
      <c r="K4" s="572"/>
      <c r="L4" s="572"/>
      <c r="M4" s="572"/>
      <c r="N4" s="572"/>
      <c r="O4" s="572"/>
      <c r="P4" s="572"/>
      <c r="Q4" s="572"/>
      <c r="R4" s="572"/>
      <c r="S4" s="572"/>
      <c r="T4" s="572"/>
      <c r="U4" s="572"/>
      <c r="V4" s="572"/>
      <c r="W4" s="572"/>
      <c r="X4" s="572"/>
      <c r="Y4" s="572"/>
      <c r="Z4" s="572"/>
      <c r="AA4" s="572"/>
      <c r="AB4" s="572"/>
      <c r="AC4" s="572"/>
      <c r="AD4" s="572"/>
      <c r="AE4" s="572"/>
      <c r="AF4" s="572"/>
      <c r="AG4" s="572"/>
      <c r="AH4" s="572"/>
      <c r="AI4" s="572"/>
      <c r="AJ4" s="572"/>
      <c r="AK4" s="572"/>
      <c r="AL4" s="572"/>
      <c r="AM4" s="572"/>
      <c r="AN4" s="572"/>
      <c r="AO4" s="572"/>
      <c r="AP4" s="572"/>
      <c r="AQ4" s="572"/>
      <c r="AR4" s="572"/>
      <c r="AS4" s="572"/>
      <c r="AT4" s="572"/>
      <c r="AU4" s="572"/>
      <c r="AV4" s="572"/>
      <c r="AW4" s="573"/>
      <c r="AX4" s="580" t="s">
        <v>138</v>
      </c>
      <c r="AY4" s="580"/>
    </row>
    <row r="5" spans="1:51" ht="15" customHeight="1" x14ac:dyDescent="0.35">
      <c r="B5" s="581" t="s">
        <v>139</v>
      </c>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c r="AE5" s="582"/>
      <c r="AF5" s="582"/>
      <c r="AG5" s="582"/>
      <c r="AH5" s="583"/>
      <c r="AI5" s="584" t="s">
        <v>13</v>
      </c>
      <c r="AJ5" s="585"/>
      <c r="AK5" s="585"/>
      <c r="AL5" s="585"/>
      <c r="AM5" s="585"/>
      <c r="AN5" s="585"/>
      <c r="AO5" s="585"/>
      <c r="AP5" s="585"/>
      <c r="AQ5" s="585"/>
      <c r="AR5" s="585"/>
      <c r="AS5" s="585"/>
      <c r="AT5" s="585"/>
      <c r="AU5" s="585"/>
      <c r="AV5" s="586"/>
      <c r="AW5" s="593" t="s">
        <v>140</v>
      </c>
      <c r="AX5" s="593" t="s">
        <v>141</v>
      </c>
      <c r="AY5" s="593" t="s">
        <v>142</v>
      </c>
    </row>
    <row r="6" spans="1:51" ht="15" customHeight="1" x14ac:dyDescent="0.35">
      <c r="B6" s="596" t="s">
        <v>9</v>
      </c>
      <c r="C6" s="596"/>
      <c r="D6" s="596"/>
      <c r="E6" s="597">
        <v>44718</v>
      </c>
      <c r="F6" s="598"/>
      <c r="G6" s="596" t="s">
        <v>10</v>
      </c>
      <c r="H6" s="596"/>
      <c r="I6" s="599" t="s">
        <v>11</v>
      </c>
      <c r="J6" s="599"/>
      <c r="K6" s="197"/>
      <c r="L6" s="584"/>
      <c r="M6" s="585"/>
      <c r="N6" s="585"/>
      <c r="O6" s="585"/>
      <c r="P6" s="585"/>
      <c r="Q6" s="585"/>
      <c r="R6" s="585"/>
      <c r="S6" s="585"/>
      <c r="T6" s="585"/>
      <c r="U6" s="585"/>
      <c r="V6" s="585"/>
      <c r="W6" s="198"/>
      <c r="X6" s="198"/>
      <c r="Y6" s="198"/>
      <c r="Z6" s="198"/>
      <c r="AA6" s="198"/>
      <c r="AB6" s="198"/>
      <c r="AC6" s="198"/>
      <c r="AD6" s="198"/>
      <c r="AE6" s="198"/>
      <c r="AF6" s="198"/>
      <c r="AG6" s="198"/>
      <c r="AH6" s="199"/>
      <c r="AI6" s="587"/>
      <c r="AJ6" s="588"/>
      <c r="AK6" s="588"/>
      <c r="AL6" s="588"/>
      <c r="AM6" s="588"/>
      <c r="AN6" s="588"/>
      <c r="AO6" s="588"/>
      <c r="AP6" s="588"/>
      <c r="AQ6" s="588"/>
      <c r="AR6" s="588"/>
      <c r="AS6" s="588"/>
      <c r="AT6" s="588"/>
      <c r="AU6" s="588"/>
      <c r="AV6" s="589"/>
      <c r="AW6" s="594"/>
      <c r="AX6" s="594"/>
      <c r="AY6" s="594"/>
    </row>
    <row r="7" spans="1:51" ht="15" customHeight="1" x14ac:dyDescent="0.35">
      <c r="B7" s="596"/>
      <c r="C7" s="596"/>
      <c r="D7" s="596"/>
      <c r="E7" s="598"/>
      <c r="F7" s="598"/>
      <c r="G7" s="596"/>
      <c r="H7" s="596"/>
      <c r="I7" s="599" t="s">
        <v>12</v>
      </c>
      <c r="J7" s="599"/>
      <c r="K7" s="197" t="s">
        <v>14</v>
      </c>
      <c r="L7" s="587"/>
      <c r="M7" s="588"/>
      <c r="N7" s="588"/>
      <c r="O7" s="588"/>
      <c r="P7" s="588"/>
      <c r="Q7" s="588"/>
      <c r="R7" s="588"/>
      <c r="S7" s="588"/>
      <c r="T7" s="588"/>
      <c r="U7" s="588"/>
      <c r="V7" s="588"/>
      <c r="W7" s="200"/>
      <c r="X7" s="200"/>
      <c r="Y7" s="200"/>
      <c r="Z7" s="200"/>
      <c r="AA7" s="200"/>
      <c r="AB7" s="200"/>
      <c r="AC7" s="200"/>
      <c r="AD7" s="200"/>
      <c r="AE7" s="200"/>
      <c r="AF7" s="200"/>
      <c r="AG7" s="200"/>
      <c r="AH7" s="201"/>
      <c r="AI7" s="587"/>
      <c r="AJ7" s="588"/>
      <c r="AK7" s="588"/>
      <c r="AL7" s="588"/>
      <c r="AM7" s="588"/>
      <c r="AN7" s="588"/>
      <c r="AO7" s="588"/>
      <c r="AP7" s="588"/>
      <c r="AQ7" s="588"/>
      <c r="AR7" s="588"/>
      <c r="AS7" s="588"/>
      <c r="AT7" s="588"/>
      <c r="AU7" s="588"/>
      <c r="AV7" s="589"/>
      <c r="AW7" s="594"/>
      <c r="AX7" s="594"/>
      <c r="AY7" s="594"/>
    </row>
    <row r="8" spans="1:51" ht="15" customHeight="1" x14ac:dyDescent="0.35">
      <c r="B8" s="596"/>
      <c r="C8" s="596"/>
      <c r="D8" s="596"/>
      <c r="E8" s="598"/>
      <c r="F8" s="598"/>
      <c r="G8" s="596"/>
      <c r="H8" s="596"/>
      <c r="I8" s="599" t="s">
        <v>13</v>
      </c>
      <c r="J8" s="599"/>
      <c r="K8" s="197"/>
      <c r="L8" s="590"/>
      <c r="M8" s="591"/>
      <c r="N8" s="591"/>
      <c r="O8" s="591"/>
      <c r="P8" s="591"/>
      <c r="Q8" s="591"/>
      <c r="R8" s="591"/>
      <c r="S8" s="591"/>
      <c r="T8" s="591"/>
      <c r="U8" s="591"/>
      <c r="V8" s="591"/>
      <c r="W8" s="202"/>
      <c r="X8" s="202"/>
      <c r="Y8" s="202"/>
      <c r="Z8" s="202"/>
      <c r="AA8" s="202"/>
      <c r="AB8" s="202"/>
      <c r="AC8" s="202"/>
      <c r="AD8" s="202"/>
      <c r="AE8" s="202"/>
      <c r="AF8" s="202"/>
      <c r="AG8" s="202"/>
      <c r="AH8" s="203"/>
      <c r="AI8" s="587"/>
      <c r="AJ8" s="588"/>
      <c r="AK8" s="588"/>
      <c r="AL8" s="588"/>
      <c r="AM8" s="588"/>
      <c r="AN8" s="588"/>
      <c r="AO8" s="588"/>
      <c r="AP8" s="588"/>
      <c r="AQ8" s="588"/>
      <c r="AR8" s="588"/>
      <c r="AS8" s="588"/>
      <c r="AT8" s="588"/>
      <c r="AU8" s="588"/>
      <c r="AV8" s="589"/>
      <c r="AW8" s="594"/>
      <c r="AX8" s="594"/>
      <c r="AY8" s="594"/>
    </row>
    <row r="9" spans="1:51" ht="32.15" customHeight="1" x14ac:dyDescent="0.35">
      <c r="B9" s="600" t="s">
        <v>143</v>
      </c>
      <c r="C9" s="601"/>
      <c r="D9" s="602"/>
      <c r="E9" s="603" t="s">
        <v>144</v>
      </c>
      <c r="F9" s="604"/>
      <c r="G9" s="604"/>
      <c r="H9" s="604"/>
      <c r="I9" s="604"/>
      <c r="J9" s="604"/>
      <c r="K9" s="604"/>
      <c r="L9" s="605"/>
      <c r="M9" s="605"/>
      <c r="N9" s="605"/>
      <c r="O9" s="605"/>
      <c r="P9" s="605"/>
      <c r="Q9" s="605"/>
      <c r="R9" s="605"/>
      <c r="S9" s="605"/>
      <c r="T9" s="605"/>
      <c r="U9" s="605"/>
      <c r="V9" s="605"/>
      <c r="W9" s="605"/>
      <c r="X9" s="605"/>
      <c r="Y9" s="605"/>
      <c r="Z9" s="605"/>
      <c r="AA9" s="605"/>
      <c r="AB9" s="605"/>
      <c r="AC9" s="605"/>
      <c r="AD9" s="605"/>
      <c r="AE9" s="605"/>
      <c r="AF9" s="605"/>
      <c r="AG9" s="605"/>
      <c r="AH9" s="606"/>
      <c r="AI9" s="587"/>
      <c r="AJ9" s="588"/>
      <c r="AK9" s="588"/>
      <c r="AL9" s="588"/>
      <c r="AM9" s="588"/>
      <c r="AN9" s="588"/>
      <c r="AO9" s="588"/>
      <c r="AP9" s="588"/>
      <c r="AQ9" s="588"/>
      <c r="AR9" s="588"/>
      <c r="AS9" s="588"/>
      <c r="AT9" s="588"/>
      <c r="AU9" s="588"/>
      <c r="AV9" s="589"/>
      <c r="AW9" s="594"/>
      <c r="AX9" s="594"/>
      <c r="AY9" s="594"/>
    </row>
    <row r="10" spans="1:51" ht="25" customHeight="1" x14ac:dyDescent="0.35">
      <c r="B10" s="607" t="s">
        <v>145</v>
      </c>
      <c r="C10" s="608"/>
      <c r="D10" s="609"/>
      <c r="E10" s="610" t="s">
        <v>146</v>
      </c>
      <c r="F10" s="605"/>
      <c r="G10" s="605"/>
      <c r="H10" s="605"/>
      <c r="I10" s="605"/>
      <c r="J10" s="605"/>
      <c r="K10" s="605"/>
      <c r="L10" s="605"/>
      <c r="M10" s="605"/>
      <c r="N10" s="605"/>
      <c r="O10" s="605"/>
      <c r="P10" s="605"/>
      <c r="Q10" s="605"/>
      <c r="R10" s="605"/>
      <c r="S10" s="605"/>
      <c r="T10" s="605"/>
      <c r="U10" s="605"/>
      <c r="V10" s="605"/>
      <c r="W10" s="605"/>
      <c r="X10" s="605"/>
      <c r="Y10" s="605"/>
      <c r="Z10" s="605"/>
      <c r="AA10" s="605"/>
      <c r="AB10" s="605"/>
      <c r="AC10" s="605"/>
      <c r="AD10" s="605"/>
      <c r="AE10" s="605"/>
      <c r="AF10" s="605"/>
      <c r="AG10" s="605"/>
      <c r="AH10" s="606"/>
      <c r="AI10" s="590"/>
      <c r="AJ10" s="591"/>
      <c r="AK10" s="591"/>
      <c r="AL10" s="591"/>
      <c r="AM10" s="591"/>
      <c r="AN10" s="591"/>
      <c r="AO10" s="591"/>
      <c r="AP10" s="591"/>
      <c r="AQ10" s="591"/>
      <c r="AR10" s="591"/>
      <c r="AS10" s="591"/>
      <c r="AT10" s="591"/>
      <c r="AU10" s="591"/>
      <c r="AV10" s="592"/>
      <c r="AW10" s="594"/>
      <c r="AX10" s="594"/>
      <c r="AY10" s="594"/>
    </row>
    <row r="11" spans="1:51" ht="35.15" customHeight="1" x14ac:dyDescent="0.35">
      <c r="B11" s="611" t="s">
        <v>147</v>
      </c>
      <c r="C11" s="612"/>
      <c r="D11" s="612"/>
      <c r="E11" s="612"/>
      <c r="F11" s="612"/>
      <c r="G11" s="613"/>
      <c r="H11" s="611" t="s">
        <v>148</v>
      </c>
      <c r="I11" s="613"/>
      <c r="J11" s="593" t="s">
        <v>149</v>
      </c>
      <c r="K11" s="593" t="s">
        <v>150</v>
      </c>
      <c r="L11" s="593" t="s">
        <v>151</v>
      </c>
      <c r="M11" s="593" t="s">
        <v>152</v>
      </c>
      <c r="N11" s="593" t="s">
        <v>153</v>
      </c>
      <c r="O11" s="593" t="s">
        <v>154</v>
      </c>
      <c r="P11" s="611" t="s">
        <v>155</v>
      </c>
      <c r="Q11" s="612"/>
      <c r="R11" s="612"/>
      <c r="S11" s="612"/>
      <c r="T11" s="613"/>
      <c r="U11" s="593" t="s">
        <v>156</v>
      </c>
      <c r="V11" s="593" t="s">
        <v>157</v>
      </c>
      <c r="W11" s="581" t="s">
        <v>158</v>
      </c>
      <c r="X11" s="582"/>
      <c r="Y11" s="582"/>
      <c r="Z11" s="582"/>
      <c r="AA11" s="582"/>
      <c r="AB11" s="582"/>
      <c r="AC11" s="582"/>
      <c r="AD11" s="582"/>
      <c r="AE11" s="582"/>
      <c r="AF11" s="582"/>
      <c r="AG11" s="582"/>
      <c r="AH11" s="583"/>
      <c r="AI11" s="581" t="s">
        <v>159</v>
      </c>
      <c r="AJ11" s="582"/>
      <c r="AK11" s="582"/>
      <c r="AL11" s="582"/>
      <c r="AM11" s="582"/>
      <c r="AN11" s="582"/>
      <c r="AO11" s="582"/>
      <c r="AP11" s="582"/>
      <c r="AQ11" s="582"/>
      <c r="AR11" s="582"/>
      <c r="AS11" s="582"/>
      <c r="AT11" s="583"/>
      <c r="AU11" s="611" t="s">
        <v>41</v>
      </c>
      <c r="AV11" s="613"/>
      <c r="AW11" s="594"/>
      <c r="AX11" s="594"/>
      <c r="AY11" s="594"/>
    </row>
    <row r="12" spans="1:51" ht="38.15" customHeight="1" x14ac:dyDescent="0.35">
      <c r="B12" s="204" t="s">
        <v>160</v>
      </c>
      <c r="C12" s="204" t="s">
        <v>161</v>
      </c>
      <c r="D12" s="204" t="s">
        <v>162</v>
      </c>
      <c r="E12" s="204" t="s">
        <v>163</v>
      </c>
      <c r="F12" s="204" t="s">
        <v>164</v>
      </c>
      <c r="G12" s="204" t="s">
        <v>165</v>
      </c>
      <c r="H12" s="204" t="s">
        <v>166</v>
      </c>
      <c r="I12" s="204" t="s">
        <v>167</v>
      </c>
      <c r="J12" s="595"/>
      <c r="K12" s="595"/>
      <c r="L12" s="595"/>
      <c r="M12" s="595"/>
      <c r="N12" s="595"/>
      <c r="O12" s="595"/>
      <c r="P12" s="204">
        <v>2020</v>
      </c>
      <c r="Q12" s="204">
        <v>2021</v>
      </c>
      <c r="R12" s="204">
        <v>2022</v>
      </c>
      <c r="S12" s="204">
        <v>2023</v>
      </c>
      <c r="T12" s="204">
        <v>2024</v>
      </c>
      <c r="U12" s="595"/>
      <c r="V12" s="595"/>
      <c r="W12" s="111" t="s">
        <v>30</v>
      </c>
      <c r="X12" s="111" t="s">
        <v>31</v>
      </c>
      <c r="Y12" s="111" t="s">
        <v>32</v>
      </c>
      <c r="Z12" s="111" t="s">
        <v>33</v>
      </c>
      <c r="AA12" s="111" t="s">
        <v>34</v>
      </c>
      <c r="AB12" s="111" t="s">
        <v>35</v>
      </c>
      <c r="AC12" s="111" t="s">
        <v>8</v>
      </c>
      <c r="AD12" s="111" t="s">
        <v>36</v>
      </c>
      <c r="AE12" s="111" t="s">
        <v>37</v>
      </c>
      <c r="AF12" s="111" t="s">
        <v>38</v>
      </c>
      <c r="AG12" s="111" t="s">
        <v>39</v>
      </c>
      <c r="AH12" s="111" t="s">
        <v>40</v>
      </c>
      <c r="AI12" s="111" t="s">
        <v>30</v>
      </c>
      <c r="AJ12" s="111" t="s">
        <v>31</v>
      </c>
      <c r="AK12" s="111" t="s">
        <v>32</v>
      </c>
      <c r="AL12" s="111" t="s">
        <v>33</v>
      </c>
      <c r="AM12" s="111" t="s">
        <v>34</v>
      </c>
      <c r="AN12" s="111" t="s">
        <v>35</v>
      </c>
      <c r="AO12" s="111" t="s">
        <v>8</v>
      </c>
      <c r="AP12" s="111" t="s">
        <v>36</v>
      </c>
      <c r="AQ12" s="111" t="s">
        <v>37</v>
      </c>
      <c r="AR12" s="111" t="s">
        <v>38</v>
      </c>
      <c r="AS12" s="111" t="s">
        <v>39</v>
      </c>
      <c r="AT12" s="111" t="s">
        <v>40</v>
      </c>
      <c r="AU12" s="204" t="s">
        <v>168</v>
      </c>
      <c r="AV12" s="204" t="s">
        <v>169</v>
      </c>
      <c r="AW12" s="595"/>
      <c r="AX12" s="595"/>
      <c r="AY12" s="595"/>
    </row>
    <row r="13" spans="1:51" s="208" customFormat="1" ht="135.75" customHeight="1" x14ac:dyDescent="0.35">
      <c r="A13" s="233">
        <v>1</v>
      </c>
      <c r="B13" s="109">
        <v>38</v>
      </c>
      <c r="C13" s="109"/>
      <c r="D13" s="109"/>
      <c r="E13" s="109"/>
      <c r="F13" s="109"/>
      <c r="G13" s="109"/>
      <c r="H13" s="109"/>
      <c r="I13" s="109" t="s">
        <v>52</v>
      </c>
      <c r="J13" s="129" t="s">
        <v>170</v>
      </c>
      <c r="K13" s="129" t="s">
        <v>171</v>
      </c>
      <c r="L13" s="109" t="s">
        <v>172</v>
      </c>
      <c r="M13" s="109">
        <v>1</v>
      </c>
      <c r="N13" s="109" t="s">
        <v>173</v>
      </c>
      <c r="O13" s="211" t="s">
        <v>174</v>
      </c>
      <c r="P13" s="205">
        <v>1</v>
      </c>
      <c r="Q13" s="205">
        <v>1</v>
      </c>
      <c r="R13" s="205">
        <v>1</v>
      </c>
      <c r="S13" s="205">
        <v>1</v>
      </c>
      <c r="T13" s="205">
        <v>1</v>
      </c>
      <c r="U13" s="205" t="s">
        <v>175</v>
      </c>
      <c r="V13" s="223" t="s">
        <v>176</v>
      </c>
      <c r="W13" s="109">
        <v>0.1</v>
      </c>
      <c r="X13" s="109">
        <v>0.05</v>
      </c>
      <c r="Y13" s="109">
        <v>0.05</v>
      </c>
      <c r="Z13" s="109">
        <v>0.1</v>
      </c>
      <c r="AA13" s="109">
        <v>0.05</v>
      </c>
      <c r="AB13" s="109">
        <v>0.05</v>
      </c>
      <c r="AC13" s="109">
        <v>0.1</v>
      </c>
      <c r="AD13" s="109">
        <v>0.1</v>
      </c>
      <c r="AE13" s="109">
        <v>0.1</v>
      </c>
      <c r="AF13" s="109">
        <v>0.1</v>
      </c>
      <c r="AG13" s="109">
        <v>0.1</v>
      </c>
      <c r="AH13" s="109">
        <v>0.1</v>
      </c>
      <c r="AI13" s="131">
        <v>0.1</v>
      </c>
      <c r="AJ13" s="131">
        <v>0.05</v>
      </c>
      <c r="AK13" s="131">
        <v>0.05</v>
      </c>
      <c r="AL13" s="131">
        <v>0.1</v>
      </c>
      <c r="AM13" s="131">
        <v>0.05</v>
      </c>
      <c r="AN13" s="131">
        <v>0.05</v>
      </c>
      <c r="AO13" s="131">
        <v>0.1</v>
      </c>
      <c r="AP13" s="131"/>
      <c r="AQ13" s="131"/>
      <c r="AR13" s="131"/>
      <c r="AS13" s="131"/>
      <c r="AT13" s="131"/>
      <c r="AU13" s="131">
        <f>SUM(AI13:AT13)</f>
        <v>0.5</v>
      </c>
      <c r="AV13" s="206">
        <f>AU13/R13</f>
        <v>0.5</v>
      </c>
      <c r="AW13" s="207" t="s">
        <v>177</v>
      </c>
      <c r="AX13" s="207" t="s">
        <v>178</v>
      </c>
      <c r="AY13" s="240" t="s">
        <v>178</v>
      </c>
    </row>
    <row r="14" spans="1:51" s="208" customFormat="1" ht="409.5" customHeight="1" x14ac:dyDescent="0.35">
      <c r="A14" s="233">
        <v>2</v>
      </c>
      <c r="B14" s="109">
        <v>39</v>
      </c>
      <c r="C14" s="109"/>
      <c r="D14" s="109"/>
      <c r="E14" s="109"/>
      <c r="F14" s="109"/>
      <c r="G14" s="109"/>
      <c r="H14" s="109"/>
      <c r="I14" s="109" t="s">
        <v>52</v>
      </c>
      <c r="J14" s="131" t="s">
        <v>179</v>
      </c>
      <c r="K14" s="131" t="s">
        <v>180</v>
      </c>
      <c r="L14" s="109" t="s">
        <v>172</v>
      </c>
      <c r="M14" s="109">
        <v>1</v>
      </c>
      <c r="N14" s="109" t="s">
        <v>181</v>
      </c>
      <c r="O14" s="211" t="s">
        <v>182</v>
      </c>
      <c r="P14" s="205">
        <v>1</v>
      </c>
      <c r="Q14" s="205">
        <v>1</v>
      </c>
      <c r="R14" s="205">
        <v>1</v>
      </c>
      <c r="S14" s="205">
        <v>1</v>
      </c>
      <c r="T14" s="205">
        <v>1</v>
      </c>
      <c r="U14" s="109" t="s">
        <v>175</v>
      </c>
      <c r="V14" s="109" t="s">
        <v>183</v>
      </c>
      <c r="W14" s="109">
        <v>0.05</v>
      </c>
      <c r="X14" s="109">
        <v>0.05</v>
      </c>
      <c r="Y14" s="109">
        <v>0.05</v>
      </c>
      <c r="Z14" s="109">
        <v>0.1</v>
      </c>
      <c r="AA14" s="109">
        <v>0.1</v>
      </c>
      <c r="AB14" s="109">
        <v>0.1</v>
      </c>
      <c r="AC14" s="109">
        <v>0.1</v>
      </c>
      <c r="AD14" s="109">
        <v>0.1</v>
      </c>
      <c r="AE14" s="109">
        <v>0.1</v>
      </c>
      <c r="AF14" s="109">
        <v>0.1</v>
      </c>
      <c r="AG14" s="109">
        <v>0.1</v>
      </c>
      <c r="AH14" s="109">
        <v>0.05</v>
      </c>
      <c r="AI14" s="131">
        <v>0.05</v>
      </c>
      <c r="AJ14" s="131">
        <v>0.05</v>
      </c>
      <c r="AK14" s="131">
        <v>0.05</v>
      </c>
      <c r="AL14" s="131">
        <v>0.1</v>
      </c>
      <c r="AM14" s="131">
        <v>0.1</v>
      </c>
      <c r="AN14" s="131">
        <v>0.1</v>
      </c>
      <c r="AO14" s="131"/>
      <c r="AP14" s="131"/>
      <c r="AQ14" s="131"/>
      <c r="AR14" s="131"/>
      <c r="AS14" s="131"/>
      <c r="AT14" s="131"/>
      <c r="AU14" s="131">
        <f t="shared" ref="AU14:AU22" si="0">SUM(AI14:AT14)</f>
        <v>0.44999999999999996</v>
      </c>
      <c r="AV14" s="206">
        <f t="shared" ref="AV14:AV22" si="1">AU14/R14</f>
        <v>0.44999999999999996</v>
      </c>
      <c r="AW14" s="245" t="s">
        <v>535</v>
      </c>
      <c r="AX14" s="209" t="s">
        <v>178</v>
      </c>
      <c r="AY14" s="131" t="s">
        <v>178</v>
      </c>
    </row>
    <row r="15" spans="1:51" s="214" customFormat="1" ht="133" customHeight="1" x14ac:dyDescent="0.35">
      <c r="A15" s="234">
        <v>3</v>
      </c>
      <c r="B15" s="210">
        <v>38</v>
      </c>
      <c r="C15" s="210"/>
      <c r="D15" s="210"/>
      <c r="E15" s="210"/>
      <c r="F15" s="210"/>
      <c r="G15" s="210"/>
      <c r="H15" s="211" t="s">
        <v>184</v>
      </c>
      <c r="I15" s="109" t="s">
        <v>52</v>
      </c>
      <c r="J15" s="212" t="s">
        <v>185</v>
      </c>
      <c r="K15" s="212" t="s">
        <v>186</v>
      </c>
      <c r="L15" s="211"/>
      <c r="M15" s="211" t="s">
        <v>52</v>
      </c>
      <c r="N15" s="211" t="s">
        <v>187</v>
      </c>
      <c r="O15" s="211" t="s">
        <v>188</v>
      </c>
      <c r="P15" s="213">
        <v>0</v>
      </c>
      <c r="Q15" s="213">
        <v>0</v>
      </c>
      <c r="R15" s="213">
        <v>4</v>
      </c>
      <c r="S15" s="213">
        <v>0</v>
      </c>
      <c r="T15" s="213">
        <v>0</v>
      </c>
      <c r="U15" s="210" t="s">
        <v>189</v>
      </c>
      <c r="V15" s="210" t="s">
        <v>190</v>
      </c>
      <c r="W15" s="210">
        <v>0</v>
      </c>
      <c r="X15" s="210">
        <v>0</v>
      </c>
      <c r="Y15" s="210">
        <v>0</v>
      </c>
      <c r="Z15" s="210">
        <v>0</v>
      </c>
      <c r="AA15" s="210">
        <v>0</v>
      </c>
      <c r="AB15" s="210">
        <v>0</v>
      </c>
      <c r="AC15" s="210">
        <v>2</v>
      </c>
      <c r="AD15" s="210">
        <v>0</v>
      </c>
      <c r="AE15" s="210">
        <v>0</v>
      </c>
      <c r="AF15" s="210">
        <v>0</v>
      </c>
      <c r="AG15" s="210">
        <v>0</v>
      </c>
      <c r="AH15" s="210">
        <v>2</v>
      </c>
      <c r="AI15" s="213">
        <v>0</v>
      </c>
      <c r="AJ15" s="213">
        <v>0</v>
      </c>
      <c r="AK15" s="213">
        <v>0</v>
      </c>
      <c r="AL15" s="213">
        <v>0</v>
      </c>
      <c r="AM15" s="213">
        <v>0</v>
      </c>
      <c r="AN15" s="213">
        <v>1</v>
      </c>
      <c r="AO15" s="213">
        <v>0</v>
      </c>
      <c r="AP15" s="213"/>
      <c r="AQ15" s="213"/>
      <c r="AR15" s="213"/>
      <c r="AS15" s="213"/>
      <c r="AT15" s="213"/>
      <c r="AU15" s="131">
        <f t="shared" si="0"/>
        <v>1</v>
      </c>
      <c r="AV15" s="206">
        <f t="shared" si="1"/>
        <v>0.25</v>
      </c>
      <c r="AW15" s="219" t="s">
        <v>191</v>
      </c>
      <c r="AX15" s="219" t="s">
        <v>192</v>
      </c>
      <c r="AY15" s="219" t="s">
        <v>536</v>
      </c>
    </row>
    <row r="16" spans="1:51" s="214" customFormat="1" ht="121" customHeight="1" x14ac:dyDescent="0.35">
      <c r="A16" s="234">
        <v>4</v>
      </c>
      <c r="B16" s="210">
        <v>38</v>
      </c>
      <c r="C16" s="210"/>
      <c r="D16" s="210"/>
      <c r="E16" s="210"/>
      <c r="F16" s="210"/>
      <c r="G16" s="210"/>
      <c r="H16" s="211" t="s">
        <v>184</v>
      </c>
      <c r="I16" s="109" t="s">
        <v>52</v>
      </c>
      <c r="J16" s="212" t="s">
        <v>193</v>
      </c>
      <c r="K16" s="212" t="s">
        <v>194</v>
      </c>
      <c r="L16" s="211"/>
      <c r="M16" s="211" t="s">
        <v>52</v>
      </c>
      <c r="N16" s="211" t="s">
        <v>187</v>
      </c>
      <c r="O16" s="211" t="s">
        <v>195</v>
      </c>
      <c r="P16" s="213">
        <v>0</v>
      </c>
      <c r="Q16" s="213">
        <v>0</v>
      </c>
      <c r="R16" s="213">
        <v>4</v>
      </c>
      <c r="S16" s="213">
        <v>0</v>
      </c>
      <c r="T16" s="213">
        <v>0</v>
      </c>
      <c r="U16" s="210" t="s">
        <v>189</v>
      </c>
      <c r="V16" s="210" t="s">
        <v>190</v>
      </c>
      <c r="W16" s="210">
        <v>0</v>
      </c>
      <c r="X16" s="210">
        <v>0</v>
      </c>
      <c r="Y16" s="210">
        <v>0</v>
      </c>
      <c r="Z16" s="210">
        <v>0</v>
      </c>
      <c r="AA16" s="210">
        <v>0</v>
      </c>
      <c r="AB16" s="210">
        <v>0</v>
      </c>
      <c r="AC16" s="210">
        <v>2</v>
      </c>
      <c r="AD16" s="210">
        <v>0</v>
      </c>
      <c r="AE16" s="210">
        <v>0</v>
      </c>
      <c r="AF16" s="210">
        <v>0</v>
      </c>
      <c r="AG16" s="210">
        <v>0</v>
      </c>
      <c r="AH16" s="210">
        <v>2</v>
      </c>
      <c r="AI16" s="213">
        <v>0</v>
      </c>
      <c r="AJ16" s="213">
        <v>0</v>
      </c>
      <c r="AK16" s="213">
        <v>0</v>
      </c>
      <c r="AL16" s="213">
        <v>0</v>
      </c>
      <c r="AM16" s="213">
        <v>0</v>
      </c>
      <c r="AN16" s="213">
        <v>1</v>
      </c>
      <c r="AO16" s="213">
        <v>0</v>
      </c>
      <c r="AP16" s="213"/>
      <c r="AQ16" s="213"/>
      <c r="AR16" s="213"/>
      <c r="AS16" s="213"/>
      <c r="AT16" s="213"/>
      <c r="AU16" s="131">
        <f t="shared" si="0"/>
        <v>1</v>
      </c>
      <c r="AV16" s="206">
        <f t="shared" si="1"/>
        <v>0.25</v>
      </c>
      <c r="AW16" s="219" t="s">
        <v>196</v>
      </c>
      <c r="AX16" s="219" t="s">
        <v>192</v>
      </c>
      <c r="AY16" s="219" t="s">
        <v>536</v>
      </c>
    </row>
    <row r="17" spans="1:52" ht="123.75" customHeight="1" x14ac:dyDescent="0.35">
      <c r="A17" s="235">
        <v>5</v>
      </c>
      <c r="B17" s="197">
        <v>39</v>
      </c>
      <c r="C17" s="197"/>
      <c r="D17" s="197"/>
      <c r="E17" s="197"/>
      <c r="F17" s="197"/>
      <c r="G17" s="197"/>
      <c r="H17" s="211" t="s">
        <v>197</v>
      </c>
      <c r="I17" s="109" t="s">
        <v>52</v>
      </c>
      <c r="J17" s="212" t="s">
        <v>198</v>
      </c>
      <c r="K17" s="212" t="s">
        <v>199</v>
      </c>
      <c r="L17" s="211"/>
      <c r="M17" s="211" t="s">
        <v>52</v>
      </c>
      <c r="N17" s="211" t="s">
        <v>200</v>
      </c>
      <c r="O17" s="211" t="s">
        <v>201</v>
      </c>
      <c r="P17" s="219">
        <v>0</v>
      </c>
      <c r="Q17" s="219">
        <v>0</v>
      </c>
      <c r="R17" s="219">
        <v>1</v>
      </c>
      <c r="S17" s="222">
        <v>0</v>
      </c>
      <c r="T17" s="222">
        <v>0</v>
      </c>
      <c r="U17" s="211" t="s">
        <v>175</v>
      </c>
      <c r="V17" s="212" t="s">
        <v>202</v>
      </c>
      <c r="W17" s="229">
        <v>0.05</v>
      </c>
      <c r="X17" s="229">
        <v>0.09</v>
      </c>
      <c r="Y17" s="229">
        <v>0.09</v>
      </c>
      <c r="Z17" s="229">
        <v>0.09</v>
      </c>
      <c r="AA17" s="229">
        <v>0.09</v>
      </c>
      <c r="AB17" s="229">
        <v>0.09</v>
      </c>
      <c r="AC17" s="229">
        <v>0.09</v>
      </c>
      <c r="AD17" s="229">
        <v>0.09</v>
      </c>
      <c r="AE17" s="229">
        <v>0.09</v>
      </c>
      <c r="AF17" s="229">
        <v>0.09</v>
      </c>
      <c r="AG17" s="229">
        <v>0.09</v>
      </c>
      <c r="AH17" s="229">
        <v>0.05</v>
      </c>
      <c r="AI17" s="229">
        <v>0.05</v>
      </c>
      <c r="AJ17" s="243">
        <v>0.09</v>
      </c>
      <c r="AK17" s="243">
        <v>0.09</v>
      </c>
      <c r="AL17" s="243">
        <v>0.09</v>
      </c>
      <c r="AM17" s="242">
        <v>0.09</v>
      </c>
      <c r="AN17" s="229">
        <v>0.09</v>
      </c>
      <c r="AO17" s="229">
        <v>0.09</v>
      </c>
      <c r="AP17" s="248" t="s">
        <v>203</v>
      </c>
      <c r="AQ17" s="249" t="s">
        <v>203</v>
      </c>
      <c r="AR17" s="249" t="s">
        <v>203</v>
      </c>
      <c r="AS17" s="249" t="s">
        <v>203</v>
      </c>
      <c r="AT17" s="249" t="s">
        <v>203</v>
      </c>
      <c r="AU17" s="250">
        <v>0.41</v>
      </c>
      <c r="AV17" s="251">
        <f>SUM(AI17:AT17)</f>
        <v>0.59</v>
      </c>
      <c r="AW17" s="240" t="s">
        <v>204</v>
      </c>
      <c r="AX17" s="209" t="s">
        <v>178</v>
      </c>
      <c r="AY17" s="209" t="s">
        <v>178</v>
      </c>
      <c r="AZ17" s="227"/>
    </row>
    <row r="18" spans="1:52" ht="126" x14ac:dyDescent="0.35">
      <c r="A18" s="235">
        <v>6</v>
      </c>
      <c r="B18" s="197">
        <v>39</v>
      </c>
      <c r="C18" s="197"/>
      <c r="D18" s="197"/>
      <c r="E18" s="197"/>
      <c r="F18" s="197"/>
      <c r="G18" s="197"/>
      <c r="H18" s="211" t="s">
        <v>197</v>
      </c>
      <c r="I18" s="109" t="s">
        <v>52</v>
      </c>
      <c r="J18" s="212" t="s">
        <v>205</v>
      </c>
      <c r="K18" s="212" t="s">
        <v>206</v>
      </c>
      <c r="L18" s="211"/>
      <c r="M18" s="211" t="s">
        <v>52</v>
      </c>
      <c r="N18" s="211" t="s">
        <v>200</v>
      </c>
      <c r="O18" s="211" t="s">
        <v>207</v>
      </c>
      <c r="P18" s="219">
        <v>0</v>
      </c>
      <c r="Q18" s="219">
        <v>1</v>
      </c>
      <c r="R18" s="219">
        <v>1</v>
      </c>
      <c r="S18" s="222">
        <v>0</v>
      </c>
      <c r="T18" s="222">
        <v>0</v>
      </c>
      <c r="U18" s="211" t="s">
        <v>175</v>
      </c>
      <c r="V18" s="212" t="s">
        <v>208</v>
      </c>
      <c r="W18" s="229">
        <v>0.05</v>
      </c>
      <c r="X18" s="229">
        <v>0.11</v>
      </c>
      <c r="Y18" s="229">
        <v>0.11</v>
      </c>
      <c r="Z18" s="229">
        <v>0.11</v>
      </c>
      <c r="AA18" s="229">
        <v>0.11</v>
      </c>
      <c r="AB18" s="229">
        <v>0.11</v>
      </c>
      <c r="AC18" s="229">
        <v>0.1</v>
      </c>
      <c r="AD18" s="229">
        <v>0.06</v>
      </c>
      <c r="AE18" s="229">
        <v>0.06</v>
      </c>
      <c r="AF18" s="229">
        <v>0.06</v>
      </c>
      <c r="AG18" s="229">
        <v>0.06</v>
      </c>
      <c r="AH18" s="229">
        <v>0.06</v>
      </c>
      <c r="AI18" s="229">
        <v>0.05</v>
      </c>
      <c r="AJ18" s="242">
        <v>0.11</v>
      </c>
      <c r="AK18" s="243">
        <v>0.11</v>
      </c>
      <c r="AL18" s="243">
        <v>0.11</v>
      </c>
      <c r="AM18" s="242">
        <v>0.11</v>
      </c>
      <c r="AN18" s="229">
        <v>0.11</v>
      </c>
      <c r="AO18" s="229">
        <v>0.1</v>
      </c>
      <c r="AP18" s="248" t="s">
        <v>203</v>
      </c>
      <c r="AQ18" s="249" t="s">
        <v>203</v>
      </c>
      <c r="AR18" s="249" t="s">
        <v>203</v>
      </c>
      <c r="AS18" s="249" t="s">
        <v>203</v>
      </c>
      <c r="AT18" s="249" t="s">
        <v>203</v>
      </c>
      <c r="AU18" s="250">
        <v>0.49</v>
      </c>
      <c r="AV18" s="251">
        <f>SUM(AI18:AT18)</f>
        <v>0.7</v>
      </c>
      <c r="AW18" s="240" t="s">
        <v>209</v>
      </c>
      <c r="AX18" s="209" t="s">
        <v>178</v>
      </c>
      <c r="AY18" s="209" t="s">
        <v>178</v>
      </c>
      <c r="AZ18" s="227"/>
    </row>
    <row r="19" spans="1:52" ht="140" x14ac:dyDescent="0.35">
      <c r="A19" s="235">
        <v>7</v>
      </c>
      <c r="B19" s="197">
        <v>39</v>
      </c>
      <c r="C19" s="197"/>
      <c r="D19" s="197"/>
      <c r="E19" s="197"/>
      <c r="F19" s="197"/>
      <c r="G19" s="197"/>
      <c r="H19" s="211" t="s">
        <v>197</v>
      </c>
      <c r="I19" s="109" t="s">
        <v>52</v>
      </c>
      <c r="J19" s="212" t="s">
        <v>210</v>
      </c>
      <c r="K19" s="212" t="s">
        <v>211</v>
      </c>
      <c r="L19" s="211"/>
      <c r="M19" s="211" t="s">
        <v>52</v>
      </c>
      <c r="N19" s="211" t="s">
        <v>200</v>
      </c>
      <c r="O19" s="211" t="s">
        <v>212</v>
      </c>
      <c r="P19" s="219">
        <v>0</v>
      </c>
      <c r="Q19" s="219">
        <v>0</v>
      </c>
      <c r="R19" s="222">
        <v>1</v>
      </c>
      <c r="S19" s="222">
        <v>0</v>
      </c>
      <c r="T19" s="222">
        <v>0</v>
      </c>
      <c r="U19" s="211" t="s">
        <v>175</v>
      </c>
      <c r="V19" s="212" t="s">
        <v>213</v>
      </c>
      <c r="W19" s="229">
        <v>0.02</v>
      </c>
      <c r="X19" s="229">
        <v>0.05</v>
      </c>
      <c r="Y19" s="229">
        <v>0.1</v>
      </c>
      <c r="Z19" s="229">
        <v>0.1</v>
      </c>
      <c r="AA19" s="229">
        <v>0.1</v>
      </c>
      <c r="AB19" s="229">
        <v>0.1</v>
      </c>
      <c r="AC19" s="229">
        <v>0.1</v>
      </c>
      <c r="AD19" s="229">
        <v>0.1</v>
      </c>
      <c r="AE19" s="229">
        <v>0.1</v>
      </c>
      <c r="AF19" s="229">
        <v>0.1</v>
      </c>
      <c r="AG19" s="229">
        <v>0.1</v>
      </c>
      <c r="AH19" s="229">
        <v>0.03</v>
      </c>
      <c r="AI19" s="229">
        <v>0.02</v>
      </c>
      <c r="AJ19" s="243">
        <v>0.05</v>
      </c>
      <c r="AK19" s="243">
        <v>0.1</v>
      </c>
      <c r="AL19" s="243">
        <v>0.1</v>
      </c>
      <c r="AM19" s="242">
        <v>0.1</v>
      </c>
      <c r="AN19" s="229">
        <v>0.1</v>
      </c>
      <c r="AO19" s="229">
        <v>0.1</v>
      </c>
      <c r="AP19" s="248" t="s">
        <v>203</v>
      </c>
      <c r="AQ19" s="249" t="s">
        <v>203</v>
      </c>
      <c r="AR19" s="249" t="s">
        <v>203</v>
      </c>
      <c r="AS19" s="249" t="s">
        <v>203</v>
      </c>
      <c r="AT19" s="249" t="s">
        <v>203</v>
      </c>
      <c r="AU19" s="250">
        <v>0.37</v>
      </c>
      <c r="AV19" s="251">
        <f>SUM(AI19:AT19)</f>
        <v>0.56999999999999995</v>
      </c>
      <c r="AW19" s="240" t="s">
        <v>214</v>
      </c>
      <c r="AX19" s="209" t="s">
        <v>178</v>
      </c>
      <c r="AY19" s="209" t="s">
        <v>178</v>
      </c>
      <c r="AZ19" s="227"/>
    </row>
    <row r="20" spans="1:52" ht="203.15" customHeight="1" x14ac:dyDescent="0.35">
      <c r="A20" s="235">
        <v>8</v>
      </c>
      <c r="B20" s="197">
        <v>39</v>
      </c>
      <c r="C20" s="197"/>
      <c r="D20" s="197"/>
      <c r="E20" s="197"/>
      <c r="F20" s="197"/>
      <c r="G20" s="197"/>
      <c r="H20" s="211" t="s">
        <v>197</v>
      </c>
      <c r="I20" s="109" t="s">
        <v>52</v>
      </c>
      <c r="J20" s="212" t="s">
        <v>215</v>
      </c>
      <c r="K20" s="212" t="s">
        <v>216</v>
      </c>
      <c r="L20" s="197"/>
      <c r="M20" s="211" t="s">
        <v>52</v>
      </c>
      <c r="N20" s="211" t="s">
        <v>200</v>
      </c>
      <c r="O20" s="211" t="s">
        <v>217</v>
      </c>
      <c r="P20" s="215">
        <v>0</v>
      </c>
      <c r="Q20" s="215">
        <v>0</v>
      </c>
      <c r="R20" s="215">
        <v>1</v>
      </c>
      <c r="S20" s="228">
        <v>0</v>
      </c>
      <c r="T20" s="228">
        <v>0</v>
      </c>
      <c r="U20" s="197" t="s">
        <v>218</v>
      </c>
      <c r="V20" s="212" t="s">
        <v>219</v>
      </c>
      <c r="W20" s="230">
        <v>0</v>
      </c>
      <c r="X20" s="230">
        <v>0</v>
      </c>
      <c r="Y20" s="230">
        <v>0.25</v>
      </c>
      <c r="Z20" s="230">
        <v>0</v>
      </c>
      <c r="AA20" s="230">
        <v>0</v>
      </c>
      <c r="AB20" s="230">
        <v>0.25</v>
      </c>
      <c r="AC20" s="230">
        <v>0</v>
      </c>
      <c r="AD20" s="230">
        <v>0</v>
      </c>
      <c r="AE20" s="230">
        <v>0.25</v>
      </c>
      <c r="AF20" s="230">
        <v>0</v>
      </c>
      <c r="AG20" s="230">
        <v>0</v>
      </c>
      <c r="AH20" s="230">
        <v>0.25</v>
      </c>
      <c r="AI20" s="244">
        <v>0</v>
      </c>
      <c r="AJ20" s="244">
        <v>0</v>
      </c>
      <c r="AK20" s="244">
        <v>0.25</v>
      </c>
      <c r="AL20" s="244">
        <v>0</v>
      </c>
      <c r="AM20" s="244">
        <v>0</v>
      </c>
      <c r="AN20" s="244">
        <v>0.25</v>
      </c>
      <c r="AO20" s="244">
        <v>0</v>
      </c>
      <c r="AP20" s="110"/>
      <c r="AQ20" s="110"/>
      <c r="AR20" s="110"/>
      <c r="AS20" s="110"/>
      <c r="AT20" s="110"/>
      <c r="AU20" s="131">
        <f t="shared" si="0"/>
        <v>0.5</v>
      </c>
      <c r="AV20" s="206">
        <f t="shared" si="1"/>
        <v>0.5</v>
      </c>
      <c r="AW20" s="209" t="s">
        <v>537</v>
      </c>
      <c r="AX20" s="215" t="s">
        <v>178</v>
      </c>
      <c r="AY20" s="110" t="s">
        <v>178</v>
      </c>
      <c r="AZ20" s="227"/>
    </row>
    <row r="21" spans="1:52" ht="110.25" customHeight="1" x14ac:dyDescent="0.35">
      <c r="A21" s="235">
        <v>9</v>
      </c>
      <c r="B21" s="197">
        <v>39</v>
      </c>
      <c r="C21" s="197"/>
      <c r="D21" s="197"/>
      <c r="E21" s="197"/>
      <c r="F21" s="197"/>
      <c r="G21" s="197"/>
      <c r="H21" s="211" t="s">
        <v>197</v>
      </c>
      <c r="I21" s="109" t="s">
        <v>52</v>
      </c>
      <c r="J21" s="220" t="s">
        <v>220</v>
      </c>
      <c r="K21" s="212" t="s">
        <v>221</v>
      </c>
      <c r="L21" s="197"/>
      <c r="M21" s="211" t="s">
        <v>52</v>
      </c>
      <c r="N21" s="197" t="s">
        <v>222</v>
      </c>
      <c r="O21" s="211" t="s">
        <v>223</v>
      </c>
      <c r="P21" s="110">
        <v>0</v>
      </c>
      <c r="Q21" s="110">
        <v>0</v>
      </c>
      <c r="R21" s="110">
        <v>3</v>
      </c>
      <c r="S21" s="110">
        <v>0</v>
      </c>
      <c r="T21" s="110">
        <v>0</v>
      </c>
      <c r="U21" s="211" t="s">
        <v>189</v>
      </c>
      <c r="V21" s="212" t="s">
        <v>224</v>
      </c>
      <c r="W21" s="197">
        <v>0</v>
      </c>
      <c r="X21" s="197">
        <v>0</v>
      </c>
      <c r="Y21" s="197">
        <v>0</v>
      </c>
      <c r="Z21" s="197">
        <v>1</v>
      </c>
      <c r="AA21" s="197">
        <v>0</v>
      </c>
      <c r="AB21" s="197">
        <v>0</v>
      </c>
      <c r="AC21" s="197">
        <v>1</v>
      </c>
      <c r="AD21" s="197">
        <v>0</v>
      </c>
      <c r="AE21" s="197">
        <v>0</v>
      </c>
      <c r="AF21" s="197">
        <v>0</v>
      </c>
      <c r="AG21" s="197">
        <v>0</v>
      </c>
      <c r="AH21" s="197">
        <v>1</v>
      </c>
      <c r="AI21" s="110">
        <v>0</v>
      </c>
      <c r="AJ21" s="110">
        <v>0</v>
      </c>
      <c r="AK21" s="110">
        <v>0</v>
      </c>
      <c r="AL21" s="110">
        <v>0</v>
      </c>
      <c r="AM21" s="110">
        <v>1</v>
      </c>
      <c r="AN21" s="110">
        <v>0</v>
      </c>
      <c r="AO21" s="110">
        <v>0</v>
      </c>
      <c r="AP21" s="110"/>
      <c r="AQ21" s="110"/>
      <c r="AR21" s="110"/>
      <c r="AS21" s="110"/>
      <c r="AT21" s="110"/>
      <c r="AU21" s="131">
        <f t="shared" si="0"/>
        <v>1</v>
      </c>
      <c r="AV21" s="206">
        <f t="shared" si="1"/>
        <v>0.33333333333333331</v>
      </c>
      <c r="AW21" s="209" t="s">
        <v>225</v>
      </c>
      <c r="AX21" s="215" t="s">
        <v>178</v>
      </c>
      <c r="AY21" s="110" t="s">
        <v>178</v>
      </c>
      <c r="AZ21" s="227"/>
    </row>
    <row r="22" spans="1:52" ht="378" customHeight="1" x14ac:dyDescent="0.35">
      <c r="A22" s="235">
        <v>10</v>
      </c>
      <c r="B22" s="197">
        <v>39</v>
      </c>
      <c r="C22" s="197"/>
      <c r="D22" s="197"/>
      <c r="E22" s="197"/>
      <c r="F22" s="197"/>
      <c r="G22" s="197"/>
      <c r="H22" s="211" t="s">
        <v>197</v>
      </c>
      <c r="I22" s="109" t="s">
        <v>52</v>
      </c>
      <c r="J22" s="212" t="s">
        <v>226</v>
      </c>
      <c r="K22" s="212" t="s">
        <v>227</v>
      </c>
      <c r="L22" s="197"/>
      <c r="M22" s="211" t="s">
        <v>52</v>
      </c>
      <c r="N22" s="197" t="s">
        <v>222</v>
      </c>
      <c r="O22" s="211" t="s">
        <v>228</v>
      </c>
      <c r="P22" s="110">
        <v>0</v>
      </c>
      <c r="Q22" s="110">
        <v>0</v>
      </c>
      <c r="R22" s="110">
        <v>12</v>
      </c>
      <c r="S22" s="110">
        <v>0</v>
      </c>
      <c r="T22" s="110">
        <v>0</v>
      </c>
      <c r="U22" s="197" t="s">
        <v>175</v>
      </c>
      <c r="V22" s="212" t="s">
        <v>229</v>
      </c>
      <c r="W22" s="197">
        <v>1</v>
      </c>
      <c r="X22" s="197">
        <v>1</v>
      </c>
      <c r="Y22" s="197">
        <v>1</v>
      </c>
      <c r="Z22" s="197">
        <v>1</v>
      </c>
      <c r="AA22" s="197">
        <v>1</v>
      </c>
      <c r="AB22" s="197">
        <v>1</v>
      </c>
      <c r="AC22" s="197">
        <v>1</v>
      </c>
      <c r="AD22" s="197">
        <v>1</v>
      </c>
      <c r="AE22" s="197">
        <v>1</v>
      </c>
      <c r="AF22" s="197">
        <v>1</v>
      </c>
      <c r="AG22" s="197">
        <v>1</v>
      </c>
      <c r="AH22" s="197">
        <v>1</v>
      </c>
      <c r="AI22" s="110">
        <v>1</v>
      </c>
      <c r="AJ22" s="110">
        <v>1</v>
      </c>
      <c r="AK22" s="110">
        <v>1</v>
      </c>
      <c r="AL22" s="110">
        <v>1</v>
      </c>
      <c r="AM22" s="110">
        <v>1</v>
      </c>
      <c r="AN22" s="110">
        <v>1</v>
      </c>
      <c r="AO22" s="110">
        <v>1</v>
      </c>
      <c r="AP22" s="110"/>
      <c r="AQ22" s="110"/>
      <c r="AR22" s="110"/>
      <c r="AS22" s="110"/>
      <c r="AT22" s="110"/>
      <c r="AU22" s="131">
        <f t="shared" si="0"/>
        <v>7</v>
      </c>
      <c r="AV22" s="206">
        <f t="shared" si="1"/>
        <v>0.58333333333333337</v>
      </c>
      <c r="AW22" s="245" t="s">
        <v>230</v>
      </c>
      <c r="AX22" s="215" t="s">
        <v>178</v>
      </c>
      <c r="AY22" s="110" t="s">
        <v>178</v>
      </c>
    </row>
    <row r="23" spans="1:52" x14ac:dyDescent="0.35">
      <c r="B23" s="614"/>
      <c r="C23" s="615"/>
      <c r="D23" s="615"/>
      <c r="E23" s="615"/>
      <c r="F23" s="615"/>
      <c r="G23" s="615"/>
      <c r="H23" s="615"/>
      <c r="I23" s="615"/>
      <c r="J23" s="615"/>
      <c r="K23" s="615"/>
      <c r="L23" s="615"/>
      <c r="M23" s="615"/>
      <c r="N23" s="615"/>
      <c r="O23" s="615"/>
      <c r="P23" s="615"/>
      <c r="Q23" s="615"/>
      <c r="R23" s="615"/>
      <c r="S23" s="615"/>
      <c r="T23" s="615"/>
      <c r="U23" s="615"/>
      <c r="V23" s="615"/>
      <c r="W23" s="615"/>
      <c r="X23" s="615"/>
      <c r="Y23" s="615"/>
      <c r="Z23" s="615"/>
      <c r="AA23" s="615"/>
      <c r="AB23" s="615"/>
      <c r="AC23" s="615"/>
      <c r="AD23" s="615"/>
      <c r="AE23" s="615"/>
      <c r="AF23" s="615"/>
      <c r="AG23" s="615"/>
      <c r="AH23" s="615"/>
      <c r="AI23" s="615"/>
      <c r="AJ23" s="615"/>
      <c r="AK23" s="615"/>
      <c r="AL23" s="615"/>
      <c r="AM23" s="615"/>
      <c r="AN23" s="615"/>
      <c r="AO23" s="615"/>
      <c r="AP23" s="615"/>
      <c r="AQ23" s="615"/>
      <c r="AR23" s="615"/>
      <c r="AS23" s="615"/>
      <c r="AT23" s="615"/>
      <c r="AU23" s="615"/>
      <c r="AV23" s="615"/>
      <c r="AW23" s="615"/>
      <c r="AX23" s="615"/>
      <c r="AY23" s="616"/>
    </row>
    <row r="24" spans="1:52" x14ac:dyDescent="0.35">
      <c r="B24" s="617" t="s">
        <v>231</v>
      </c>
      <c r="C24" s="617"/>
      <c r="D24" s="617"/>
      <c r="E24" s="618" t="s">
        <v>232</v>
      </c>
      <c r="F24" s="618"/>
      <c r="G24" s="618"/>
      <c r="H24" s="618"/>
      <c r="I24" s="618"/>
      <c r="J24" s="618"/>
      <c r="K24" s="619" t="s">
        <v>233</v>
      </c>
      <c r="L24" s="619"/>
      <c r="M24" s="619"/>
      <c r="N24" s="619"/>
      <c r="O24" s="619"/>
      <c r="P24" s="619"/>
      <c r="Q24" s="618" t="s">
        <v>232</v>
      </c>
      <c r="R24" s="618"/>
      <c r="S24" s="618"/>
      <c r="T24" s="618"/>
      <c r="U24" s="618"/>
      <c r="V24" s="618"/>
      <c r="W24" s="618" t="s">
        <v>232</v>
      </c>
      <c r="X24" s="618"/>
      <c r="Y24" s="618"/>
      <c r="Z24" s="618"/>
      <c r="AA24" s="618"/>
      <c r="AB24" s="618"/>
      <c r="AC24" s="618"/>
      <c r="AD24" s="618"/>
      <c r="AE24" s="618" t="s">
        <v>232</v>
      </c>
      <c r="AF24" s="618"/>
      <c r="AG24" s="618"/>
      <c r="AH24" s="618"/>
      <c r="AI24" s="618"/>
      <c r="AJ24" s="618"/>
      <c r="AK24" s="618"/>
      <c r="AL24" s="618"/>
      <c r="AM24" s="618"/>
      <c r="AN24" s="618"/>
      <c r="AO24" s="618"/>
      <c r="AP24" s="618"/>
      <c r="AQ24" s="619" t="s">
        <v>234</v>
      </c>
      <c r="AR24" s="619"/>
      <c r="AS24" s="619"/>
      <c r="AT24" s="619"/>
      <c r="AU24" s="618" t="s">
        <v>235</v>
      </c>
      <c r="AV24" s="618"/>
      <c r="AW24" s="618"/>
      <c r="AX24" s="618"/>
      <c r="AY24" s="618"/>
    </row>
    <row r="25" spans="1:52" x14ac:dyDescent="0.35">
      <c r="B25" s="617"/>
      <c r="C25" s="617"/>
      <c r="D25" s="617"/>
      <c r="E25" s="618" t="s">
        <v>236</v>
      </c>
      <c r="F25" s="618"/>
      <c r="G25" s="618"/>
      <c r="H25" s="618"/>
      <c r="I25" s="618"/>
      <c r="J25" s="618"/>
      <c r="K25" s="619"/>
      <c r="L25" s="619"/>
      <c r="M25" s="619"/>
      <c r="N25" s="619"/>
      <c r="O25" s="619"/>
      <c r="P25" s="619"/>
      <c r="Q25" s="618" t="s">
        <v>237</v>
      </c>
      <c r="R25" s="618"/>
      <c r="S25" s="618"/>
      <c r="T25" s="618"/>
      <c r="U25" s="618"/>
      <c r="V25" s="618"/>
      <c r="W25" s="618" t="s">
        <v>238</v>
      </c>
      <c r="X25" s="618"/>
      <c r="Y25" s="618"/>
      <c r="Z25" s="618"/>
      <c r="AA25" s="618"/>
      <c r="AB25" s="618"/>
      <c r="AC25" s="618"/>
      <c r="AD25" s="618"/>
      <c r="AE25" s="618" t="s">
        <v>239</v>
      </c>
      <c r="AF25" s="618"/>
      <c r="AG25" s="618"/>
      <c r="AH25" s="618"/>
      <c r="AI25" s="618"/>
      <c r="AJ25" s="618"/>
      <c r="AK25" s="618"/>
      <c r="AL25" s="618"/>
      <c r="AM25" s="618"/>
      <c r="AN25" s="618"/>
      <c r="AO25" s="618"/>
      <c r="AP25" s="618"/>
      <c r="AQ25" s="619"/>
      <c r="AR25" s="619"/>
      <c r="AS25" s="619"/>
      <c r="AT25" s="619"/>
      <c r="AU25" s="618" t="s">
        <v>240</v>
      </c>
      <c r="AV25" s="618"/>
      <c r="AW25" s="618"/>
      <c r="AX25" s="618"/>
      <c r="AY25" s="618"/>
    </row>
    <row r="26" spans="1:52" ht="30" customHeight="1" x14ac:dyDescent="0.35">
      <c r="B26" s="617"/>
      <c r="C26" s="617"/>
      <c r="D26" s="617"/>
      <c r="E26" s="618" t="s">
        <v>241</v>
      </c>
      <c r="F26" s="618"/>
      <c r="G26" s="618"/>
      <c r="H26" s="618"/>
      <c r="I26" s="618"/>
      <c r="J26" s="618"/>
      <c r="K26" s="619"/>
      <c r="L26" s="619"/>
      <c r="M26" s="619"/>
      <c r="N26" s="619"/>
      <c r="O26" s="619"/>
      <c r="P26" s="619"/>
      <c r="Q26" s="618" t="s">
        <v>242</v>
      </c>
      <c r="R26" s="618"/>
      <c r="S26" s="618"/>
      <c r="T26" s="618"/>
      <c r="U26" s="618"/>
      <c r="V26" s="618"/>
      <c r="W26" s="618" t="s">
        <v>243</v>
      </c>
      <c r="X26" s="618"/>
      <c r="Y26" s="618"/>
      <c r="Z26" s="618"/>
      <c r="AA26" s="618"/>
      <c r="AB26" s="618"/>
      <c r="AC26" s="618"/>
      <c r="AD26" s="618"/>
      <c r="AE26" s="618" t="s">
        <v>244</v>
      </c>
      <c r="AF26" s="618"/>
      <c r="AG26" s="618"/>
      <c r="AH26" s="618"/>
      <c r="AI26" s="618"/>
      <c r="AJ26" s="618"/>
      <c r="AK26" s="618"/>
      <c r="AL26" s="618"/>
      <c r="AM26" s="618"/>
      <c r="AN26" s="618"/>
      <c r="AO26" s="618"/>
      <c r="AP26" s="618"/>
      <c r="AQ26" s="619"/>
      <c r="AR26" s="619"/>
      <c r="AS26" s="619"/>
      <c r="AT26" s="619"/>
      <c r="AU26" s="618" t="s">
        <v>245</v>
      </c>
      <c r="AV26" s="618"/>
      <c r="AW26" s="618"/>
      <c r="AX26" s="618"/>
      <c r="AY26" s="618"/>
    </row>
  </sheetData>
  <mergeCells count="56">
    <mergeCell ref="E25:J25"/>
    <mergeCell ref="Q25:V25"/>
    <mergeCell ref="W25:AD25"/>
    <mergeCell ref="AE25:AP25"/>
    <mergeCell ref="AU25:AY25"/>
    <mergeCell ref="AQ24:AT26"/>
    <mergeCell ref="AI11:AT11"/>
    <mergeCell ref="AU11:AV11"/>
    <mergeCell ref="B23:AY23"/>
    <mergeCell ref="B24:D26"/>
    <mergeCell ref="E24:J24"/>
    <mergeCell ref="K24:P26"/>
    <mergeCell ref="Q24:V24"/>
    <mergeCell ref="W24:AD24"/>
    <mergeCell ref="AE24:AP24"/>
    <mergeCell ref="E26:J26"/>
    <mergeCell ref="Q26:V26"/>
    <mergeCell ref="W26:AD26"/>
    <mergeCell ref="AE26:AP26"/>
    <mergeCell ref="AU26:AY26"/>
    <mergeCell ref="AU24:AY24"/>
    <mergeCell ref="M11:M12"/>
    <mergeCell ref="W11:AH11"/>
    <mergeCell ref="B11:G11"/>
    <mergeCell ref="H11:I11"/>
    <mergeCell ref="J11:J12"/>
    <mergeCell ref="K11:K12"/>
    <mergeCell ref="L11:L12"/>
    <mergeCell ref="N11:N12"/>
    <mergeCell ref="O11:O12"/>
    <mergeCell ref="P11:T11"/>
    <mergeCell ref="U11:U12"/>
    <mergeCell ref="V11:V12"/>
    <mergeCell ref="B5:AH5"/>
    <mergeCell ref="AI5:AV10"/>
    <mergeCell ref="AW5:AW12"/>
    <mergeCell ref="AX5:AX12"/>
    <mergeCell ref="AY5:AY12"/>
    <mergeCell ref="B6:D8"/>
    <mergeCell ref="E6:F8"/>
    <mergeCell ref="G6:H8"/>
    <mergeCell ref="I6:J6"/>
    <mergeCell ref="L6:V8"/>
    <mergeCell ref="I7:J7"/>
    <mergeCell ref="I8:J8"/>
    <mergeCell ref="B9:D9"/>
    <mergeCell ref="E9:AH9"/>
    <mergeCell ref="B10:D10"/>
    <mergeCell ref="E10:AH10"/>
    <mergeCell ref="B1:AW1"/>
    <mergeCell ref="AX1:AY1"/>
    <mergeCell ref="B2:AW2"/>
    <mergeCell ref="AX2:AY2"/>
    <mergeCell ref="B3:AW4"/>
    <mergeCell ref="AX3:AY3"/>
    <mergeCell ref="AX4:AY4"/>
  </mergeCells>
  <pageMargins left="0.7" right="0.7" top="0.75" bottom="0.75" header="0.3" footer="0.3"/>
  <pageSetup paperSize="8" fitToHeight="0"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topLeftCell="A34" zoomScale="51" zoomScaleNormal="51" workbookViewId="0">
      <selection activeCell="V46" sqref="V46"/>
    </sheetView>
  </sheetViews>
  <sheetFormatPr baseColWidth="10" defaultColWidth="19.54296875" defaultRowHeight="14" x14ac:dyDescent="0.35"/>
  <cols>
    <col min="1" max="1" width="19.54296875" style="108" customWidth="1"/>
    <col min="2" max="25" width="11" style="108" customWidth="1"/>
    <col min="26" max="27" width="12.26953125" style="108" customWidth="1"/>
    <col min="28" max="31" width="8.1796875" style="108" customWidth="1"/>
    <col min="32" max="32" width="9.453125" style="108" customWidth="1"/>
    <col min="33" max="33" width="8.1796875" style="108" customWidth="1"/>
    <col min="34" max="38" width="7.7265625" style="108" customWidth="1"/>
    <col min="39" max="39" width="11.26953125" style="108" customWidth="1"/>
    <col min="40" max="40" width="2.26953125" style="108" customWidth="1"/>
    <col min="41" max="41" width="19.54296875" style="108" customWidth="1"/>
    <col min="42" max="67" width="11.26953125" style="108" customWidth="1"/>
    <col min="68" max="79" width="8.7265625" style="108" customWidth="1"/>
    <col min="80" max="16384" width="19.54296875" style="108"/>
  </cols>
  <sheetData>
    <row r="1" spans="1:79" ht="16.5" customHeight="1" x14ac:dyDescent="0.35">
      <c r="A1" s="631" t="s">
        <v>0</v>
      </c>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I1" s="631"/>
      <c r="AJ1" s="631"/>
      <c r="AK1" s="631"/>
      <c r="AL1" s="631"/>
      <c r="AM1" s="631"/>
      <c r="AN1" s="631"/>
      <c r="AO1" s="631"/>
      <c r="AP1" s="631"/>
      <c r="AQ1" s="631"/>
      <c r="AR1" s="631"/>
      <c r="AS1" s="631"/>
      <c r="AT1" s="631"/>
      <c r="AU1" s="631"/>
      <c r="AV1" s="631"/>
      <c r="AW1" s="631"/>
      <c r="AX1" s="631"/>
      <c r="AY1" s="631"/>
      <c r="AZ1" s="631"/>
      <c r="BA1" s="631"/>
      <c r="BB1" s="631"/>
      <c r="BC1" s="631"/>
      <c r="BD1" s="631"/>
      <c r="BE1" s="631"/>
      <c r="BF1" s="631"/>
      <c r="BG1" s="631"/>
      <c r="BH1" s="631"/>
      <c r="BI1" s="631"/>
      <c r="BJ1" s="631"/>
      <c r="BK1" s="631"/>
      <c r="BL1" s="631"/>
      <c r="BM1" s="631"/>
      <c r="BN1" s="631"/>
      <c r="BO1" s="631"/>
      <c r="BP1" s="631"/>
      <c r="BQ1" s="631"/>
      <c r="BR1" s="631"/>
      <c r="BS1" s="631"/>
      <c r="BT1" s="631"/>
      <c r="BU1" s="631"/>
      <c r="BV1" s="631"/>
      <c r="BW1" s="631"/>
      <c r="BX1" s="631"/>
      <c r="BY1" s="632" t="s">
        <v>1</v>
      </c>
      <c r="BZ1" s="632"/>
      <c r="CA1" s="632"/>
    </row>
    <row r="2" spans="1:79" ht="16.5" customHeight="1" x14ac:dyDescent="0.35">
      <c r="A2" s="631" t="s">
        <v>2</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c r="AU2" s="631"/>
      <c r="AV2" s="631"/>
      <c r="AW2" s="631"/>
      <c r="AX2" s="631"/>
      <c r="AY2" s="631"/>
      <c r="AZ2" s="631"/>
      <c r="BA2" s="631"/>
      <c r="BB2" s="631"/>
      <c r="BC2" s="631"/>
      <c r="BD2" s="631"/>
      <c r="BE2" s="631"/>
      <c r="BF2" s="631"/>
      <c r="BG2" s="631"/>
      <c r="BH2" s="631"/>
      <c r="BI2" s="631"/>
      <c r="BJ2" s="631"/>
      <c r="BK2" s="631"/>
      <c r="BL2" s="631"/>
      <c r="BM2" s="631"/>
      <c r="BN2" s="631"/>
      <c r="BO2" s="631"/>
      <c r="BP2" s="631"/>
      <c r="BQ2" s="631"/>
      <c r="BR2" s="631"/>
      <c r="BS2" s="631"/>
      <c r="BT2" s="631"/>
      <c r="BU2" s="631"/>
      <c r="BV2" s="631"/>
      <c r="BW2" s="631"/>
      <c r="BX2" s="631"/>
      <c r="BY2" s="632" t="s">
        <v>3</v>
      </c>
      <c r="BZ2" s="632"/>
      <c r="CA2" s="632"/>
    </row>
    <row r="3" spans="1:79" ht="26.25" customHeight="1" x14ac:dyDescent="0.35">
      <c r="A3" s="631" t="s">
        <v>246</v>
      </c>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631"/>
      <c r="AJ3" s="631"/>
      <c r="AK3" s="631"/>
      <c r="AL3" s="631"/>
      <c r="AM3" s="631"/>
      <c r="AN3" s="631"/>
      <c r="AO3" s="631"/>
      <c r="AP3" s="631"/>
      <c r="AQ3" s="631"/>
      <c r="AR3" s="631"/>
      <c r="AS3" s="631"/>
      <c r="AT3" s="631"/>
      <c r="AU3" s="631"/>
      <c r="AV3" s="631"/>
      <c r="AW3" s="631"/>
      <c r="AX3" s="631"/>
      <c r="AY3" s="631"/>
      <c r="AZ3" s="631"/>
      <c r="BA3" s="631"/>
      <c r="BB3" s="631"/>
      <c r="BC3" s="631"/>
      <c r="BD3" s="631"/>
      <c r="BE3" s="631"/>
      <c r="BF3" s="631"/>
      <c r="BG3" s="631"/>
      <c r="BH3" s="631"/>
      <c r="BI3" s="631"/>
      <c r="BJ3" s="631"/>
      <c r="BK3" s="631"/>
      <c r="BL3" s="631"/>
      <c r="BM3" s="631"/>
      <c r="BN3" s="631"/>
      <c r="BO3" s="631"/>
      <c r="BP3" s="631"/>
      <c r="BQ3" s="631"/>
      <c r="BR3" s="631"/>
      <c r="BS3" s="631"/>
      <c r="BT3" s="631"/>
      <c r="BU3" s="631"/>
      <c r="BV3" s="631"/>
      <c r="BW3" s="631"/>
      <c r="BX3" s="631"/>
      <c r="BY3" s="632" t="s">
        <v>5</v>
      </c>
      <c r="BZ3" s="632"/>
      <c r="CA3" s="632"/>
    </row>
    <row r="4" spans="1:79" ht="16.5" customHeight="1" x14ac:dyDescent="0.35">
      <c r="A4" s="631" t="s">
        <v>247</v>
      </c>
      <c r="B4" s="631"/>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c r="AD4" s="631"/>
      <c r="AE4" s="631"/>
      <c r="AF4" s="631"/>
      <c r="AG4" s="631"/>
      <c r="AH4" s="631"/>
      <c r="AI4" s="631"/>
      <c r="AJ4" s="631"/>
      <c r="AK4" s="631"/>
      <c r="AL4" s="631"/>
      <c r="AM4" s="631"/>
      <c r="AN4" s="631"/>
      <c r="AO4" s="631"/>
      <c r="AP4" s="631"/>
      <c r="AQ4" s="631"/>
      <c r="AR4" s="631"/>
      <c r="AS4" s="631"/>
      <c r="AT4" s="631"/>
      <c r="AU4" s="631"/>
      <c r="AV4" s="631"/>
      <c r="AW4" s="631"/>
      <c r="AX4" s="631"/>
      <c r="AY4" s="631"/>
      <c r="AZ4" s="631"/>
      <c r="BA4" s="631"/>
      <c r="BB4" s="631"/>
      <c r="BC4" s="631"/>
      <c r="BD4" s="631"/>
      <c r="BE4" s="631"/>
      <c r="BF4" s="631"/>
      <c r="BG4" s="631"/>
      <c r="BH4" s="631"/>
      <c r="BI4" s="631"/>
      <c r="BJ4" s="631"/>
      <c r="BK4" s="631"/>
      <c r="BL4" s="631"/>
      <c r="BM4" s="631"/>
      <c r="BN4" s="631"/>
      <c r="BO4" s="631"/>
      <c r="BP4" s="631"/>
      <c r="BQ4" s="631"/>
      <c r="BR4" s="631"/>
      <c r="BS4" s="631"/>
      <c r="BT4" s="631"/>
      <c r="BU4" s="631"/>
      <c r="BV4" s="631"/>
      <c r="BW4" s="631"/>
      <c r="BX4" s="631"/>
      <c r="BY4" s="628" t="s">
        <v>248</v>
      </c>
      <c r="BZ4" s="629"/>
      <c r="CA4" s="630"/>
    </row>
    <row r="5" spans="1:79" ht="26.25" customHeight="1" x14ac:dyDescent="0.35">
      <c r="A5" s="625" t="s">
        <v>249</v>
      </c>
      <c r="B5" s="625"/>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5"/>
      <c r="AI5" s="625"/>
      <c r="AJ5" s="625"/>
      <c r="AK5" s="625"/>
      <c r="AL5" s="625"/>
      <c r="AM5" s="625"/>
      <c r="AO5" s="625" t="s">
        <v>250</v>
      </c>
      <c r="AP5" s="625"/>
      <c r="AQ5" s="625"/>
      <c r="AR5" s="625"/>
      <c r="AS5" s="625"/>
      <c r="AT5" s="625"/>
      <c r="AU5" s="625"/>
      <c r="AV5" s="625"/>
      <c r="AW5" s="625"/>
      <c r="AX5" s="625"/>
      <c r="AY5" s="625"/>
      <c r="AZ5" s="625"/>
      <c r="BA5" s="625"/>
      <c r="BB5" s="625"/>
      <c r="BC5" s="625"/>
      <c r="BD5" s="625"/>
      <c r="BE5" s="625"/>
      <c r="BF5" s="625"/>
      <c r="BG5" s="625"/>
      <c r="BH5" s="625"/>
      <c r="BI5" s="625"/>
      <c r="BJ5" s="625"/>
      <c r="BK5" s="625"/>
      <c r="BL5" s="625"/>
      <c r="BM5" s="625"/>
      <c r="BN5" s="625"/>
      <c r="BO5" s="625"/>
      <c r="BP5" s="625"/>
      <c r="BQ5" s="625"/>
      <c r="BR5" s="625"/>
      <c r="BS5" s="625"/>
      <c r="BT5" s="625"/>
      <c r="BU5" s="625"/>
      <c r="BV5" s="625"/>
      <c r="BW5" s="625"/>
      <c r="BX5" s="625"/>
      <c r="BY5" s="626"/>
      <c r="BZ5" s="626"/>
      <c r="CA5" s="626"/>
    </row>
    <row r="6" spans="1:79" ht="28" x14ac:dyDescent="0.35">
      <c r="A6" s="149" t="s">
        <v>251</v>
      </c>
      <c r="B6" s="627"/>
      <c r="C6" s="627"/>
      <c r="D6" s="627"/>
      <c r="E6" s="627"/>
      <c r="F6" s="627"/>
      <c r="G6" s="627"/>
      <c r="H6" s="627"/>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7"/>
      <c r="AH6" s="627"/>
      <c r="AI6" s="627"/>
      <c r="AJ6" s="627"/>
      <c r="AK6" s="627"/>
      <c r="AL6" s="627"/>
      <c r="AM6" s="627"/>
      <c r="AN6" s="627"/>
      <c r="AO6" s="627"/>
      <c r="AP6" s="627"/>
      <c r="AQ6" s="627"/>
      <c r="AR6" s="627"/>
      <c r="AS6" s="627"/>
      <c r="AT6" s="627"/>
      <c r="AU6" s="627"/>
      <c r="AV6" s="627"/>
      <c r="AW6" s="627"/>
      <c r="AX6" s="627"/>
      <c r="AY6" s="627"/>
      <c r="AZ6" s="627"/>
      <c r="BA6" s="627"/>
      <c r="BB6" s="627"/>
      <c r="BC6" s="627"/>
      <c r="BD6" s="627"/>
      <c r="BE6" s="627"/>
      <c r="BF6" s="627"/>
      <c r="BG6" s="627"/>
      <c r="BH6" s="627"/>
      <c r="BI6" s="627"/>
      <c r="BJ6" s="627"/>
      <c r="BK6" s="627"/>
      <c r="BL6" s="627"/>
      <c r="BM6" s="627"/>
      <c r="BN6" s="627"/>
      <c r="BO6" s="627"/>
      <c r="BP6" s="627"/>
      <c r="BQ6" s="627"/>
      <c r="BR6" s="627"/>
      <c r="BS6" s="627"/>
      <c r="BT6" s="627"/>
      <c r="BU6" s="627"/>
      <c r="BV6" s="627"/>
      <c r="BW6" s="627"/>
      <c r="BX6" s="627"/>
      <c r="BY6" s="627"/>
      <c r="BZ6" s="627"/>
      <c r="CA6" s="627"/>
    </row>
    <row r="7" spans="1:79" ht="29.25" customHeight="1" x14ac:dyDescent="0.35">
      <c r="A7" s="150" t="s">
        <v>252</v>
      </c>
      <c r="B7" s="620"/>
      <c r="C7" s="622"/>
      <c r="D7" s="622"/>
      <c r="E7" s="622"/>
      <c r="F7" s="622"/>
      <c r="G7" s="622"/>
      <c r="H7" s="622"/>
      <c r="I7" s="622"/>
      <c r="J7" s="622"/>
      <c r="K7" s="622"/>
      <c r="L7" s="622"/>
      <c r="M7" s="622"/>
      <c r="N7" s="622"/>
      <c r="O7" s="622"/>
      <c r="P7" s="622"/>
      <c r="Q7" s="622"/>
      <c r="R7" s="622"/>
      <c r="S7" s="622"/>
      <c r="T7" s="622"/>
      <c r="U7" s="622"/>
      <c r="V7" s="622"/>
      <c r="W7" s="622"/>
      <c r="X7" s="622"/>
      <c r="Y7" s="622"/>
      <c r="Z7" s="622"/>
      <c r="AA7" s="622"/>
      <c r="AB7" s="622"/>
      <c r="AC7" s="622"/>
      <c r="AD7" s="622"/>
      <c r="AE7" s="622"/>
      <c r="AF7" s="622"/>
      <c r="AG7" s="622"/>
      <c r="AH7" s="622"/>
      <c r="AI7" s="622"/>
      <c r="AJ7" s="622"/>
      <c r="AK7" s="622"/>
      <c r="AL7" s="622"/>
      <c r="AM7" s="622"/>
      <c r="AN7" s="622"/>
      <c r="AO7" s="622"/>
      <c r="AP7" s="622"/>
      <c r="AQ7" s="622"/>
      <c r="AR7" s="622"/>
      <c r="AS7" s="622"/>
      <c r="AT7" s="622"/>
      <c r="AU7" s="622"/>
      <c r="AV7" s="622"/>
      <c r="AW7" s="622"/>
      <c r="AX7" s="622"/>
      <c r="AY7" s="622"/>
      <c r="AZ7" s="622"/>
      <c r="BA7" s="622"/>
      <c r="BB7" s="622"/>
      <c r="BC7" s="622"/>
      <c r="BD7" s="622"/>
      <c r="BE7" s="622"/>
      <c r="BF7" s="622"/>
      <c r="BG7" s="622"/>
      <c r="BH7" s="622"/>
      <c r="BI7" s="622"/>
      <c r="BJ7" s="622"/>
      <c r="BK7" s="622"/>
      <c r="BL7" s="622"/>
      <c r="BM7" s="622"/>
      <c r="BN7" s="622"/>
      <c r="BO7" s="622"/>
      <c r="BP7" s="622"/>
      <c r="BQ7" s="622"/>
      <c r="BR7" s="622"/>
      <c r="BS7" s="622"/>
      <c r="BT7" s="622"/>
      <c r="BU7" s="622"/>
      <c r="BV7" s="622"/>
      <c r="BW7" s="622"/>
      <c r="BX7" s="622"/>
      <c r="BY7" s="622"/>
      <c r="BZ7" s="622"/>
      <c r="CA7" s="621"/>
    </row>
    <row r="8" spans="1:79" ht="6" customHeight="1" x14ac:dyDescent="0.35">
      <c r="A8" s="140"/>
      <c r="B8" s="140"/>
      <c r="C8" s="140"/>
      <c r="D8" s="140"/>
      <c r="E8" s="140"/>
      <c r="F8" s="140"/>
      <c r="G8" s="140"/>
      <c r="H8" s="140"/>
      <c r="I8" s="140"/>
      <c r="J8" s="140"/>
      <c r="K8" s="140"/>
      <c r="L8" s="140"/>
      <c r="M8" s="140"/>
      <c r="N8" s="140"/>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O8" s="140"/>
      <c r="AP8" s="141"/>
      <c r="AQ8" s="141"/>
      <c r="AR8" s="141"/>
      <c r="AS8" s="141"/>
      <c r="AT8" s="141"/>
      <c r="AU8" s="141"/>
      <c r="AV8" s="141"/>
      <c r="AW8" s="141"/>
      <c r="AX8" s="141"/>
      <c r="AY8" s="141"/>
      <c r="AZ8" s="141"/>
      <c r="BA8" s="141"/>
    </row>
    <row r="9" spans="1:79" ht="30" customHeight="1" x14ac:dyDescent="0.35">
      <c r="A9" s="623" t="s">
        <v>253</v>
      </c>
      <c r="B9" s="620" t="s">
        <v>30</v>
      </c>
      <c r="C9" s="621"/>
      <c r="D9" s="620" t="s">
        <v>31</v>
      </c>
      <c r="E9" s="621"/>
      <c r="F9" s="620" t="s">
        <v>32</v>
      </c>
      <c r="G9" s="621"/>
      <c r="H9" s="620" t="s">
        <v>33</v>
      </c>
      <c r="I9" s="621"/>
      <c r="J9" s="620" t="s">
        <v>34</v>
      </c>
      <c r="K9" s="621"/>
      <c r="L9" s="620" t="s">
        <v>35</v>
      </c>
      <c r="M9" s="621"/>
      <c r="N9" s="620" t="s">
        <v>8</v>
      </c>
      <c r="O9" s="621"/>
      <c r="P9" s="620" t="s">
        <v>36</v>
      </c>
      <c r="Q9" s="621"/>
      <c r="R9" s="620" t="s">
        <v>37</v>
      </c>
      <c r="S9" s="621"/>
      <c r="T9" s="620" t="s">
        <v>38</v>
      </c>
      <c r="U9" s="621"/>
      <c r="V9" s="620" t="s">
        <v>39</v>
      </c>
      <c r="W9" s="621"/>
      <c r="X9" s="620" t="s">
        <v>40</v>
      </c>
      <c r="Y9" s="621"/>
      <c r="Z9" s="620" t="s">
        <v>254</v>
      </c>
      <c r="AA9" s="621"/>
      <c r="AB9" s="620" t="s">
        <v>255</v>
      </c>
      <c r="AC9" s="622"/>
      <c r="AD9" s="622"/>
      <c r="AE9" s="622"/>
      <c r="AF9" s="622"/>
      <c r="AG9" s="621"/>
      <c r="AH9" s="620" t="s">
        <v>256</v>
      </c>
      <c r="AI9" s="622"/>
      <c r="AJ9" s="622"/>
      <c r="AK9" s="622"/>
      <c r="AL9" s="622"/>
      <c r="AM9" s="621"/>
      <c r="AO9" s="623" t="s">
        <v>253</v>
      </c>
      <c r="AP9" s="620" t="s">
        <v>30</v>
      </c>
      <c r="AQ9" s="621"/>
      <c r="AR9" s="620" t="s">
        <v>31</v>
      </c>
      <c r="AS9" s="621"/>
      <c r="AT9" s="620" t="s">
        <v>32</v>
      </c>
      <c r="AU9" s="621"/>
      <c r="AV9" s="620" t="s">
        <v>33</v>
      </c>
      <c r="AW9" s="621"/>
      <c r="AX9" s="620" t="s">
        <v>34</v>
      </c>
      <c r="AY9" s="621"/>
      <c r="AZ9" s="620" t="s">
        <v>35</v>
      </c>
      <c r="BA9" s="621"/>
      <c r="BB9" s="620" t="s">
        <v>8</v>
      </c>
      <c r="BC9" s="621"/>
      <c r="BD9" s="620" t="s">
        <v>36</v>
      </c>
      <c r="BE9" s="621"/>
      <c r="BF9" s="620" t="s">
        <v>37</v>
      </c>
      <c r="BG9" s="621"/>
      <c r="BH9" s="620" t="s">
        <v>38</v>
      </c>
      <c r="BI9" s="621"/>
      <c r="BJ9" s="620" t="s">
        <v>39</v>
      </c>
      <c r="BK9" s="621"/>
      <c r="BL9" s="620" t="s">
        <v>40</v>
      </c>
      <c r="BM9" s="621"/>
      <c r="BN9" s="620" t="s">
        <v>254</v>
      </c>
      <c r="BO9" s="621"/>
      <c r="BP9" s="620" t="s">
        <v>255</v>
      </c>
      <c r="BQ9" s="622"/>
      <c r="BR9" s="622"/>
      <c r="BS9" s="622"/>
      <c r="BT9" s="622"/>
      <c r="BU9" s="621"/>
      <c r="BV9" s="620" t="s">
        <v>256</v>
      </c>
      <c r="BW9" s="622"/>
      <c r="BX9" s="622"/>
      <c r="BY9" s="622"/>
      <c r="BZ9" s="622"/>
      <c r="CA9" s="621"/>
    </row>
    <row r="10" spans="1:79" ht="36" customHeight="1" x14ac:dyDescent="0.35">
      <c r="A10" s="624"/>
      <c r="B10" s="111" t="s">
        <v>257</v>
      </c>
      <c r="C10" s="111" t="s">
        <v>258</v>
      </c>
      <c r="D10" s="111" t="s">
        <v>257</v>
      </c>
      <c r="E10" s="111" t="s">
        <v>258</v>
      </c>
      <c r="F10" s="111" t="s">
        <v>257</v>
      </c>
      <c r="G10" s="111" t="s">
        <v>258</v>
      </c>
      <c r="H10" s="111" t="s">
        <v>257</v>
      </c>
      <c r="I10" s="111" t="s">
        <v>258</v>
      </c>
      <c r="J10" s="111" t="s">
        <v>257</v>
      </c>
      <c r="K10" s="111" t="s">
        <v>258</v>
      </c>
      <c r="L10" s="111" t="s">
        <v>257</v>
      </c>
      <c r="M10" s="111" t="s">
        <v>258</v>
      </c>
      <c r="N10" s="111" t="s">
        <v>257</v>
      </c>
      <c r="O10" s="111" t="s">
        <v>258</v>
      </c>
      <c r="P10" s="111" t="s">
        <v>257</v>
      </c>
      <c r="Q10" s="111" t="s">
        <v>258</v>
      </c>
      <c r="R10" s="111" t="s">
        <v>257</v>
      </c>
      <c r="S10" s="111" t="s">
        <v>258</v>
      </c>
      <c r="T10" s="111" t="s">
        <v>257</v>
      </c>
      <c r="U10" s="111" t="s">
        <v>258</v>
      </c>
      <c r="V10" s="111" t="s">
        <v>257</v>
      </c>
      <c r="W10" s="111" t="s">
        <v>258</v>
      </c>
      <c r="X10" s="111" t="s">
        <v>257</v>
      </c>
      <c r="Y10" s="111" t="s">
        <v>258</v>
      </c>
      <c r="Z10" s="111" t="s">
        <v>257</v>
      </c>
      <c r="AA10" s="111" t="s">
        <v>258</v>
      </c>
      <c r="AB10" s="183" t="s">
        <v>259</v>
      </c>
      <c r="AC10" s="183" t="s">
        <v>260</v>
      </c>
      <c r="AD10" s="183" t="s">
        <v>261</v>
      </c>
      <c r="AE10" s="183" t="s">
        <v>262</v>
      </c>
      <c r="AF10" s="184" t="s">
        <v>263</v>
      </c>
      <c r="AG10" s="183" t="s">
        <v>264</v>
      </c>
      <c r="AH10" s="111" t="s">
        <v>265</v>
      </c>
      <c r="AI10" s="142" t="s">
        <v>266</v>
      </c>
      <c r="AJ10" s="111" t="s">
        <v>267</v>
      </c>
      <c r="AK10" s="111" t="s">
        <v>268</v>
      </c>
      <c r="AL10" s="111" t="s">
        <v>269</v>
      </c>
      <c r="AM10" s="111" t="s">
        <v>270</v>
      </c>
      <c r="AO10" s="624"/>
      <c r="AP10" s="111" t="s">
        <v>257</v>
      </c>
      <c r="AQ10" s="111" t="s">
        <v>258</v>
      </c>
      <c r="AR10" s="111" t="s">
        <v>257</v>
      </c>
      <c r="AS10" s="111" t="s">
        <v>258</v>
      </c>
      <c r="AT10" s="111" t="s">
        <v>257</v>
      </c>
      <c r="AU10" s="111" t="s">
        <v>258</v>
      </c>
      <c r="AV10" s="111" t="s">
        <v>257</v>
      </c>
      <c r="AW10" s="111" t="s">
        <v>258</v>
      </c>
      <c r="AX10" s="111" t="s">
        <v>257</v>
      </c>
      <c r="AY10" s="111" t="s">
        <v>258</v>
      </c>
      <c r="AZ10" s="111" t="s">
        <v>257</v>
      </c>
      <c r="BA10" s="111" t="s">
        <v>258</v>
      </c>
      <c r="BB10" s="111" t="s">
        <v>257</v>
      </c>
      <c r="BC10" s="111" t="s">
        <v>258</v>
      </c>
      <c r="BD10" s="111" t="s">
        <v>257</v>
      </c>
      <c r="BE10" s="111" t="s">
        <v>258</v>
      </c>
      <c r="BF10" s="111" t="s">
        <v>257</v>
      </c>
      <c r="BG10" s="111" t="s">
        <v>258</v>
      </c>
      <c r="BH10" s="111" t="s">
        <v>257</v>
      </c>
      <c r="BI10" s="111" t="s">
        <v>258</v>
      </c>
      <c r="BJ10" s="111" t="s">
        <v>257</v>
      </c>
      <c r="BK10" s="111" t="s">
        <v>258</v>
      </c>
      <c r="BL10" s="111" t="s">
        <v>257</v>
      </c>
      <c r="BM10" s="111" t="s">
        <v>258</v>
      </c>
      <c r="BN10" s="111" t="s">
        <v>257</v>
      </c>
      <c r="BO10" s="111" t="s">
        <v>258</v>
      </c>
      <c r="BP10" s="183" t="s">
        <v>259</v>
      </c>
      <c r="BQ10" s="183" t="s">
        <v>260</v>
      </c>
      <c r="BR10" s="183" t="s">
        <v>261</v>
      </c>
      <c r="BS10" s="183" t="s">
        <v>262</v>
      </c>
      <c r="BT10" s="184" t="s">
        <v>263</v>
      </c>
      <c r="BU10" s="183" t="s">
        <v>264</v>
      </c>
      <c r="BV10" s="181" t="s">
        <v>265</v>
      </c>
      <c r="BW10" s="182" t="s">
        <v>266</v>
      </c>
      <c r="BX10" s="181" t="s">
        <v>267</v>
      </c>
      <c r="BY10" s="181" t="s">
        <v>268</v>
      </c>
      <c r="BZ10" s="181" t="s">
        <v>269</v>
      </c>
      <c r="CA10" s="181" t="s">
        <v>270</v>
      </c>
    </row>
    <row r="11" spans="1:79" x14ac:dyDescent="0.35">
      <c r="A11" s="143" t="s">
        <v>271</v>
      </c>
      <c r="B11" s="143"/>
      <c r="C11" s="143"/>
      <c r="D11" s="143"/>
      <c r="E11" s="143"/>
      <c r="F11" s="143"/>
      <c r="G11" s="143"/>
      <c r="H11" s="143"/>
      <c r="I11" s="143"/>
      <c r="J11" s="143"/>
      <c r="K11" s="143"/>
      <c r="L11" s="143"/>
      <c r="M11" s="143"/>
      <c r="N11" s="143"/>
      <c r="O11" s="144"/>
      <c r="P11" s="144"/>
      <c r="Q11" s="144"/>
      <c r="R11" s="144"/>
      <c r="S11" s="144"/>
      <c r="T11" s="144"/>
      <c r="U11" s="144"/>
      <c r="V11" s="144"/>
      <c r="W11" s="144"/>
      <c r="X11" s="144"/>
      <c r="Y11" s="144"/>
      <c r="Z11" s="186">
        <f>B11+D11+F11+H11+J11+L11+N11+P11+R11+T11+V11+X11</f>
        <v>0</v>
      </c>
      <c r="AA11" s="151">
        <f>C11+E11+G11+I11+K11+M11+O11+Q11+S11+U11+W11+Y11</f>
        <v>0</v>
      </c>
      <c r="AB11" s="185"/>
      <c r="AC11" s="185"/>
      <c r="AD11" s="185"/>
      <c r="AE11" s="185"/>
      <c r="AF11" s="185"/>
      <c r="AG11" s="146"/>
      <c r="AH11" s="146"/>
      <c r="AI11" s="146"/>
      <c r="AJ11" s="146"/>
      <c r="AK11" s="146"/>
      <c r="AL11" s="146"/>
      <c r="AM11" s="147"/>
      <c r="AO11" s="143" t="s">
        <v>271</v>
      </c>
      <c r="AP11" s="143"/>
      <c r="AQ11" s="143"/>
      <c r="AR11" s="143"/>
      <c r="AS11" s="143"/>
      <c r="AT11" s="143"/>
      <c r="AU11" s="143"/>
      <c r="AV11" s="143"/>
      <c r="AW11" s="143"/>
      <c r="AX11" s="143"/>
      <c r="AY11" s="143"/>
      <c r="AZ11" s="143"/>
      <c r="BA11" s="143"/>
      <c r="BB11" s="143"/>
      <c r="BC11" s="144"/>
      <c r="BD11" s="144"/>
      <c r="BE11" s="144"/>
      <c r="BF11" s="144"/>
      <c r="BG11" s="144"/>
      <c r="BH11" s="144"/>
      <c r="BI11" s="144"/>
      <c r="BJ11" s="144"/>
      <c r="BK11" s="144"/>
      <c r="BL11" s="144"/>
      <c r="BM11" s="144"/>
      <c r="BN11" s="186">
        <f>AP11+AR11+AT11+AV11+AX11+AZ11+BB11+BD11+BF11+BH11+BJ11+BL11</f>
        <v>0</v>
      </c>
      <c r="BO11" s="151">
        <f>AQ11+AS11+AU11+AW11+AY11+BA11+BC11+BE11+BG11+BI11+BK11+BM11</f>
        <v>0</v>
      </c>
      <c r="BP11" s="146"/>
      <c r="BQ11" s="146"/>
      <c r="BR11" s="146"/>
      <c r="BS11" s="146"/>
      <c r="BT11" s="146"/>
      <c r="BU11" s="146"/>
      <c r="BV11" s="146"/>
      <c r="BW11" s="146"/>
      <c r="BX11" s="146"/>
      <c r="BY11" s="146"/>
      <c r="BZ11" s="146"/>
      <c r="CA11" s="147"/>
    </row>
    <row r="12" spans="1:79" x14ac:dyDescent="0.35">
      <c r="A12" s="143" t="s">
        <v>272</v>
      </c>
      <c r="B12" s="143"/>
      <c r="C12" s="143"/>
      <c r="D12" s="143"/>
      <c r="E12" s="143"/>
      <c r="F12" s="143"/>
      <c r="G12" s="143"/>
      <c r="H12" s="143"/>
      <c r="I12" s="143"/>
      <c r="J12" s="143"/>
      <c r="K12" s="143"/>
      <c r="L12" s="143"/>
      <c r="M12" s="143"/>
      <c r="N12" s="143"/>
      <c r="O12" s="144"/>
      <c r="P12" s="144"/>
      <c r="Q12" s="144"/>
      <c r="R12" s="144"/>
      <c r="S12" s="144"/>
      <c r="T12" s="144"/>
      <c r="U12" s="144"/>
      <c r="V12" s="144"/>
      <c r="W12" s="144"/>
      <c r="X12" s="144"/>
      <c r="Y12" s="144"/>
      <c r="Z12" s="186">
        <f t="shared" ref="Z12:Z31" si="0">B12+D12+F12+H12+J12+L12+N12+P12+R12+T12+V12+X12</f>
        <v>0</v>
      </c>
      <c r="AA12" s="151">
        <f t="shared" ref="AA12:AA31" si="1">C12+E12+G12+I12+K12+M12+O12+Q12+S12+U12+W12+Y12</f>
        <v>0</v>
      </c>
      <c r="AB12" s="185"/>
      <c r="AC12" s="185"/>
      <c r="AD12" s="185"/>
      <c r="AE12" s="185"/>
      <c r="AF12" s="185"/>
      <c r="AG12" s="146"/>
      <c r="AH12" s="146"/>
      <c r="AI12" s="146"/>
      <c r="AJ12" s="146"/>
      <c r="AK12" s="146"/>
      <c r="AL12" s="146"/>
      <c r="AM12" s="146"/>
      <c r="AO12" s="143" t="s">
        <v>272</v>
      </c>
      <c r="AP12" s="143"/>
      <c r="AQ12" s="143"/>
      <c r="AR12" s="143"/>
      <c r="AS12" s="143"/>
      <c r="AT12" s="143"/>
      <c r="AU12" s="143"/>
      <c r="AV12" s="143"/>
      <c r="AW12" s="143"/>
      <c r="AX12" s="143"/>
      <c r="AY12" s="143"/>
      <c r="AZ12" s="143"/>
      <c r="BA12" s="143"/>
      <c r="BB12" s="143"/>
      <c r="BC12" s="144"/>
      <c r="BD12" s="144"/>
      <c r="BE12" s="144"/>
      <c r="BF12" s="144"/>
      <c r="BG12" s="144"/>
      <c r="BH12" s="144"/>
      <c r="BI12" s="144"/>
      <c r="BJ12" s="144"/>
      <c r="BK12" s="144"/>
      <c r="BL12" s="144"/>
      <c r="BM12" s="144"/>
      <c r="BN12" s="186">
        <f t="shared" ref="BN12:BN31" si="2">AP12+AR12+AT12+AV12+AX12+AZ12+BB12+BD12+BF12+BH12+BJ12+BL12</f>
        <v>0</v>
      </c>
      <c r="BO12" s="151">
        <f t="shared" ref="BO12:BO31" si="3">AQ12+AS12+AU12+AW12+AY12+BA12+BC12+BE12+BG12+BI12+BK12+BM12</f>
        <v>0</v>
      </c>
      <c r="BP12" s="146"/>
      <c r="BQ12" s="146"/>
      <c r="BR12" s="146"/>
      <c r="BS12" s="146"/>
      <c r="BT12" s="146"/>
      <c r="BU12" s="146"/>
      <c r="BV12" s="146"/>
      <c r="BW12" s="146"/>
      <c r="BX12" s="146"/>
      <c r="BY12" s="146"/>
      <c r="BZ12" s="146"/>
      <c r="CA12" s="146"/>
    </row>
    <row r="13" spans="1:79" x14ac:dyDescent="0.35">
      <c r="A13" s="143" t="s">
        <v>273</v>
      </c>
      <c r="B13" s="143"/>
      <c r="C13" s="143"/>
      <c r="D13" s="143"/>
      <c r="E13" s="143"/>
      <c r="F13" s="143"/>
      <c r="G13" s="143"/>
      <c r="H13" s="143"/>
      <c r="I13" s="143"/>
      <c r="J13" s="143"/>
      <c r="K13" s="143"/>
      <c r="L13" s="143"/>
      <c r="M13" s="143"/>
      <c r="N13" s="143"/>
      <c r="O13" s="144"/>
      <c r="P13" s="144"/>
      <c r="Q13" s="144"/>
      <c r="R13" s="144"/>
      <c r="S13" s="144"/>
      <c r="T13" s="144"/>
      <c r="U13" s="144"/>
      <c r="V13" s="144"/>
      <c r="W13" s="144"/>
      <c r="X13" s="144"/>
      <c r="Y13" s="144"/>
      <c r="Z13" s="186">
        <f t="shared" si="0"/>
        <v>0</v>
      </c>
      <c r="AA13" s="151">
        <f t="shared" si="1"/>
        <v>0</v>
      </c>
      <c r="AB13" s="185"/>
      <c r="AC13" s="185"/>
      <c r="AD13" s="185"/>
      <c r="AE13" s="185"/>
      <c r="AF13" s="185"/>
      <c r="AG13" s="146"/>
      <c r="AH13" s="146"/>
      <c r="AI13" s="146"/>
      <c r="AJ13" s="146"/>
      <c r="AK13" s="146"/>
      <c r="AL13" s="146"/>
      <c r="AM13" s="146"/>
      <c r="AO13" s="143" t="s">
        <v>273</v>
      </c>
      <c r="AP13" s="143"/>
      <c r="AQ13" s="143"/>
      <c r="AR13" s="143"/>
      <c r="AS13" s="143"/>
      <c r="AT13" s="143"/>
      <c r="AU13" s="143"/>
      <c r="AV13" s="143"/>
      <c r="AW13" s="143"/>
      <c r="AX13" s="143"/>
      <c r="AY13" s="143"/>
      <c r="AZ13" s="143"/>
      <c r="BA13" s="143"/>
      <c r="BB13" s="143"/>
      <c r="BC13" s="144"/>
      <c r="BD13" s="144"/>
      <c r="BE13" s="144"/>
      <c r="BF13" s="144"/>
      <c r="BG13" s="144"/>
      <c r="BH13" s="144"/>
      <c r="BI13" s="144"/>
      <c r="BJ13" s="144"/>
      <c r="BK13" s="144"/>
      <c r="BL13" s="144"/>
      <c r="BM13" s="144"/>
      <c r="BN13" s="186">
        <f t="shared" si="2"/>
        <v>0</v>
      </c>
      <c r="BO13" s="151">
        <f t="shared" si="3"/>
        <v>0</v>
      </c>
      <c r="BP13" s="146"/>
      <c r="BQ13" s="146"/>
      <c r="BR13" s="146"/>
      <c r="BS13" s="146"/>
      <c r="BT13" s="146"/>
      <c r="BU13" s="146"/>
      <c r="BV13" s="146"/>
      <c r="BW13" s="146"/>
      <c r="BX13" s="146"/>
      <c r="BY13" s="146"/>
      <c r="BZ13" s="146"/>
      <c r="CA13" s="146"/>
    </row>
    <row r="14" spans="1:79" x14ac:dyDescent="0.35">
      <c r="A14" s="143" t="s">
        <v>274</v>
      </c>
      <c r="B14" s="143"/>
      <c r="C14" s="143"/>
      <c r="D14" s="143"/>
      <c r="E14" s="143"/>
      <c r="F14" s="143"/>
      <c r="G14" s="143"/>
      <c r="H14" s="143"/>
      <c r="I14" s="143"/>
      <c r="J14" s="143"/>
      <c r="K14" s="143"/>
      <c r="L14" s="143"/>
      <c r="M14" s="143"/>
      <c r="N14" s="143"/>
      <c r="O14" s="144"/>
      <c r="P14" s="144"/>
      <c r="Q14" s="144"/>
      <c r="R14" s="144"/>
      <c r="S14" s="144"/>
      <c r="T14" s="144"/>
      <c r="U14" s="144"/>
      <c r="V14" s="144"/>
      <c r="W14" s="144"/>
      <c r="X14" s="144"/>
      <c r="Y14" s="144"/>
      <c r="Z14" s="186">
        <f t="shared" si="0"/>
        <v>0</v>
      </c>
      <c r="AA14" s="151">
        <f t="shared" si="1"/>
        <v>0</v>
      </c>
      <c r="AB14" s="185"/>
      <c r="AC14" s="185"/>
      <c r="AD14" s="185"/>
      <c r="AE14" s="185"/>
      <c r="AF14" s="185"/>
      <c r="AG14" s="146"/>
      <c r="AH14" s="146"/>
      <c r="AI14" s="146"/>
      <c r="AJ14" s="146"/>
      <c r="AK14" s="146"/>
      <c r="AL14" s="146"/>
      <c r="AM14" s="146"/>
      <c r="AO14" s="143" t="s">
        <v>274</v>
      </c>
      <c r="AP14" s="143"/>
      <c r="AQ14" s="143"/>
      <c r="AR14" s="143"/>
      <c r="AS14" s="143"/>
      <c r="AT14" s="143"/>
      <c r="AU14" s="143"/>
      <c r="AV14" s="143"/>
      <c r="AW14" s="143"/>
      <c r="AX14" s="143"/>
      <c r="AY14" s="143"/>
      <c r="AZ14" s="143"/>
      <c r="BA14" s="143"/>
      <c r="BB14" s="143"/>
      <c r="BC14" s="144"/>
      <c r="BD14" s="144"/>
      <c r="BE14" s="144"/>
      <c r="BF14" s="144"/>
      <c r="BG14" s="144"/>
      <c r="BH14" s="144"/>
      <c r="BI14" s="144"/>
      <c r="BJ14" s="144"/>
      <c r="BK14" s="144"/>
      <c r="BL14" s="144"/>
      <c r="BM14" s="144"/>
      <c r="BN14" s="186">
        <f t="shared" si="2"/>
        <v>0</v>
      </c>
      <c r="BO14" s="151">
        <f t="shared" si="3"/>
        <v>0</v>
      </c>
      <c r="BP14" s="146"/>
      <c r="BQ14" s="146"/>
      <c r="BR14" s="146"/>
      <c r="BS14" s="146"/>
      <c r="BT14" s="146"/>
      <c r="BU14" s="146"/>
      <c r="BV14" s="146"/>
      <c r="BW14" s="146"/>
      <c r="BX14" s="146"/>
      <c r="BY14" s="146"/>
      <c r="BZ14" s="146"/>
      <c r="CA14" s="146"/>
    </row>
    <row r="15" spans="1:79" x14ac:dyDescent="0.35">
      <c r="A15" s="143" t="s">
        <v>275</v>
      </c>
      <c r="B15" s="143"/>
      <c r="C15" s="143"/>
      <c r="D15" s="143"/>
      <c r="E15" s="143"/>
      <c r="F15" s="143"/>
      <c r="G15" s="143"/>
      <c r="H15" s="143"/>
      <c r="I15" s="143"/>
      <c r="J15" s="143"/>
      <c r="K15" s="143"/>
      <c r="L15" s="143"/>
      <c r="M15" s="143"/>
      <c r="N15" s="143"/>
      <c r="O15" s="144"/>
      <c r="P15" s="144"/>
      <c r="Q15" s="144"/>
      <c r="R15" s="144"/>
      <c r="S15" s="144"/>
      <c r="T15" s="144"/>
      <c r="U15" s="144"/>
      <c r="V15" s="144"/>
      <c r="W15" s="144"/>
      <c r="X15" s="144"/>
      <c r="Y15" s="144"/>
      <c r="Z15" s="186">
        <f t="shared" si="0"/>
        <v>0</v>
      </c>
      <c r="AA15" s="151">
        <f t="shared" si="1"/>
        <v>0</v>
      </c>
      <c r="AB15" s="185"/>
      <c r="AC15" s="185"/>
      <c r="AD15" s="185"/>
      <c r="AE15" s="185"/>
      <c r="AF15" s="185"/>
      <c r="AG15" s="146"/>
      <c r="AH15" s="146"/>
      <c r="AI15" s="146"/>
      <c r="AJ15" s="146"/>
      <c r="AK15" s="146"/>
      <c r="AL15" s="146"/>
      <c r="AM15" s="146"/>
      <c r="AO15" s="143" t="s">
        <v>275</v>
      </c>
      <c r="AP15" s="143"/>
      <c r="AQ15" s="143"/>
      <c r="AR15" s="143"/>
      <c r="AS15" s="143"/>
      <c r="AT15" s="143"/>
      <c r="AU15" s="143"/>
      <c r="AV15" s="143"/>
      <c r="AW15" s="143"/>
      <c r="AX15" s="143"/>
      <c r="AY15" s="143"/>
      <c r="AZ15" s="143"/>
      <c r="BA15" s="143"/>
      <c r="BB15" s="143"/>
      <c r="BC15" s="144"/>
      <c r="BD15" s="144"/>
      <c r="BE15" s="144"/>
      <c r="BF15" s="144"/>
      <c r="BG15" s="144"/>
      <c r="BH15" s="144"/>
      <c r="BI15" s="144"/>
      <c r="BJ15" s="144"/>
      <c r="BK15" s="144"/>
      <c r="BL15" s="144"/>
      <c r="BM15" s="144"/>
      <c r="BN15" s="186">
        <f t="shared" si="2"/>
        <v>0</v>
      </c>
      <c r="BO15" s="151">
        <f t="shared" si="3"/>
        <v>0</v>
      </c>
      <c r="BP15" s="146"/>
      <c r="BQ15" s="146"/>
      <c r="BR15" s="146"/>
      <c r="BS15" s="146"/>
      <c r="BT15" s="146"/>
      <c r="BU15" s="146"/>
      <c r="BV15" s="146"/>
      <c r="BW15" s="146"/>
      <c r="BX15" s="146"/>
      <c r="BY15" s="146"/>
      <c r="BZ15" s="146"/>
      <c r="CA15" s="146"/>
    </row>
    <row r="16" spans="1:79" x14ac:dyDescent="0.35">
      <c r="A16" s="143" t="s">
        <v>276</v>
      </c>
      <c r="B16" s="143"/>
      <c r="C16" s="143"/>
      <c r="D16" s="143"/>
      <c r="E16" s="143"/>
      <c r="F16" s="143"/>
      <c r="G16" s="143"/>
      <c r="H16" s="143"/>
      <c r="I16" s="143"/>
      <c r="J16" s="143"/>
      <c r="K16" s="143"/>
      <c r="L16" s="143"/>
      <c r="M16" s="143"/>
      <c r="N16" s="143"/>
      <c r="O16" s="144"/>
      <c r="P16" s="144"/>
      <c r="Q16" s="144"/>
      <c r="R16" s="144"/>
      <c r="S16" s="144"/>
      <c r="T16" s="144"/>
      <c r="U16" s="144"/>
      <c r="V16" s="144"/>
      <c r="W16" s="144"/>
      <c r="X16" s="144"/>
      <c r="Y16" s="144"/>
      <c r="Z16" s="186">
        <f t="shared" si="0"/>
        <v>0</v>
      </c>
      <c r="AA16" s="151">
        <f t="shared" si="1"/>
        <v>0</v>
      </c>
      <c r="AB16" s="185"/>
      <c r="AC16" s="185"/>
      <c r="AD16" s="185"/>
      <c r="AE16" s="185"/>
      <c r="AF16" s="185"/>
      <c r="AG16" s="146"/>
      <c r="AH16" s="146"/>
      <c r="AI16" s="146"/>
      <c r="AJ16" s="146"/>
      <c r="AK16" s="146"/>
      <c r="AL16" s="146"/>
      <c r="AM16" s="146"/>
      <c r="AO16" s="143" t="s">
        <v>276</v>
      </c>
      <c r="AP16" s="143"/>
      <c r="AQ16" s="143"/>
      <c r="AR16" s="143"/>
      <c r="AS16" s="143"/>
      <c r="AT16" s="143"/>
      <c r="AU16" s="143"/>
      <c r="AV16" s="143"/>
      <c r="AW16" s="143"/>
      <c r="AX16" s="143"/>
      <c r="AY16" s="143"/>
      <c r="AZ16" s="143"/>
      <c r="BA16" s="143"/>
      <c r="BB16" s="143"/>
      <c r="BC16" s="144"/>
      <c r="BD16" s="144"/>
      <c r="BE16" s="144"/>
      <c r="BF16" s="144"/>
      <c r="BG16" s="144"/>
      <c r="BH16" s="144"/>
      <c r="BI16" s="144"/>
      <c r="BJ16" s="144"/>
      <c r="BK16" s="144"/>
      <c r="BL16" s="144"/>
      <c r="BM16" s="144"/>
      <c r="BN16" s="186">
        <f t="shared" si="2"/>
        <v>0</v>
      </c>
      <c r="BO16" s="151">
        <f t="shared" si="3"/>
        <v>0</v>
      </c>
      <c r="BP16" s="146"/>
      <c r="BQ16" s="146"/>
      <c r="BR16" s="146"/>
      <c r="BS16" s="146"/>
      <c r="BT16" s="146"/>
      <c r="BU16" s="146"/>
      <c r="BV16" s="146"/>
      <c r="BW16" s="146"/>
      <c r="BX16" s="146"/>
      <c r="BY16" s="146"/>
      <c r="BZ16" s="146"/>
      <c r="CA16" s="146"/>
    </row>
    <row r="17" spans="1:79" x14ac:dyDescent="0.35">
      <c r="A17" s="143" t="s">
        <v>277</v>
      </c>
      <c r="B17" s="143"/>
      <c r="C17" s="143"/>
      <c r="D17" s="143"/>
      <c r="E17" s="143"/>
      <c r="F17" s="143"/>
      <c r="G17" s="143"/>
      <c r="H17" s="143"/>
      <c r="I17" s="143"/>
      <c r="J17" s="143"/>
      <c r="K17" s="143"/>
      <c r="L17" s="143"/>
      <c r="M17" s="143"/>
      <c r="N17" s="143"/>
      <c r="O17" s="144"/>
      <c r="P17" s="144"/>
      <c r="Q17" s="144"/>
      <c r="R17" s="144"/>
      <c r="S17" s="144"/>
      <c r="T17" s="144"/>
      <c r="U17" s="144"/>
      <c r="V17" s="144"/>
      <c r="W17" s="144"/>
      <c r="X17" s="144"/>
      <c r="Y17" s="144"/>
      <c r="Z17" s="186">
        <f t="shared" si="0"/>
        <v>0</v>
      </c>
      <c r="AA17" s="151">
        <f t="shared" si="1"/>
        <v>0</v>
      </c>
      <c r="AB17" s="185"/>
      <c r="AC17" s="185"/>
      <c r="AD17" s="185"/>
      <c r="AE17" s="185"/>
      <c r="AF17" s="185"/>
      <c r="AG17" s="146"/>
      <c r="AH17" s="146"/>
      <c r="AI17" s="146"/>
      <c r="AJ17" s="146"/>
      <c r="AK17" s="146"/>
      <c r="AL17" s="146"/>
      <c r="AM17" s="146"/>
      <c r="AO17" s="143" t="s">
        <v>277</v>
      </c>
      <c r="AP17" s="143"/>
      <c r="AQ17" s="143"/>
      <c r="AR17" s="143"/>
      <c r="AS17" s="143"/>
      <c r="AT17" s="143"/>
      <c r="AU17" s="143"/>
      <c r="AV17" s="143"/>
      <c r="AW17" s="143"/>
      <c r="AX17" s="143"/>
      <c r="AY17" s="143"/>
      <c r="AZ17" s="143"/>
      <c r="BA17" s="143"/>
      <c r="BB17" s="143"/>
      <c r="BC17" s="144"/>
      <c r="BD17" s="144"/>
      <c r="BE17" s="144"/>
      <c r="BF17" s="144"/>
      <c r="BG17" s="144"/>
      <c r="BH17" s="144"/>
      <c r="BI17" s="144"/>
      <c r="BJ17" s="144"/>
      <c r="BK17" s="144"/>
      <c r="BL17" s="144"/>
      <c r="BM17" s="144"/>
      <c r="BN17" s="186">
        <f t="shared" si="2"/>
        <v>0</v>
      </c>
      <c r="BO17" s="151">
        <f t="shared" si="3"/>
        <v>0</v>
      </c>
      <c r="BP17" s="146"/>
      <c r="BQ17" s="146"/>
      <c r="BR17" s="146"/>
      <c r="BS17" s="146"/>
      <c r="BT17" s="146"/>
      <c r="BU17" s="146"/>
      <c r="BV17" s="146"/>
      <c r="BW17" s="146"/>
      <c r="BX17" s="146"/>
      <c r="BY17" s="146"/>
      <c r="BZ17" s="146"/>
      <c r="CA17" s="146"/>
    </row>
    <row r="18" spans="1:79" x14ac:dyDescent="0.35">
      <c r="A18" s="143" t="s">
        <v>278</v>
      </c>
      <c r="B18" s="143"/>
      <c r="C18" s="143"/>
      <c r="D18" s="143"/>
      <c r="E18" s="143"/>
      <c r="F18" s="143"/>
      <c r="G18" s="143"/>
      <c r="H18" s="143"/>
      <c r="I18" s="143"/>
      <c r="J18" s="143"/>
      <c r="K18" s="143"/>
      <c r="L18" s="143"/>
      <c r="M18" s="143"/>
      <c r="N18" s="143"/>
      <c r="O18" s="144"/>
      <c r="P18" s="144"/>
      <c r="Q18" s="144"/>
      <c r="R18" s="144"/>
      <c r="S18" s="144"/>
      <c r="T18" s="144"/>
      <c r="U18" s="144"/>
      <c r="V18" s="144"/>
      <c r="W18" s="144"/>
      <c r="X18" s="144"/>
      <c r="Y18" s="144"/>
      <c r="Z18" s="186">
        <f t="shared" si="0"/>
        <v>0</v>
      </c>
      <c r="AA18" s="151">
        <f t="shared" si="1"/>
        <v>0</v>
      </c>
      <c r="AB18" s="185"/>
      <c r="AC18" s="185"/>
      <c r="AD18" s="185"/>
      <c r="AE18" s="185"/>
      <c r="AF18" s="185"/>
      <c r="AG18" s="146"/>
      <c r="AH18" s="146"/>
      <c r="AI18" s="146"/>
      <c r="AJ18" s="146"/>
      <c r="AK18" s="146"/>
      <c r="AL18" s="146"/>
      <c r="AM18" s="146"/>
      <c r="AO18" s="143" t="s">
        <v>278</v>
      </c>
      <c r="AP18" s="143"/>
      <c r="AQ18" s="143"/>
      <c r="AR18" s="143"/>
      <c r="AS18" s="143"/>
      <c r="AT18" s="143"/>
      <c r="AU18" s="143"/>
      <c r="AV18" s="143"/>
      <c r="AW18" s="143"/>
      <c r="AX18" s="143"/>
      <c r="AY18" s="143"/>
      <c r="AZ18" s="143"/>
      <c r="BA18" s="143"/>
      <c r="BB18" s="143"/>
      <c r="BC18" s="144"/>
      <c r="BD18" s="144"/>
      <c r="BE18" s="144"/>
      <c r="BF18" s="144"/>
      <c r="BG18" s="144"/>
      <c r="BH18" s="144"/>
      <c r="BI18" s="144"/>
      <c r="BJ18" s="144"/>
      <c r="BK18" s="144"/>
      <c r="BL18" s="144"/>
      <c r="BM18" s="144"/>
      <c r="BN18" s="186">
        <f t="shared" si="2"/>
        <v>0</v>
      </c>
      <c r="BO18" s="151">
        <f t="shared" si="3"/>
        <v>0</v>
      </c>
      <c r="BP18" s="146"/>
      <c r="BQ18" s="146"/>
      <c r="BR18" s="146"/>
      <c r="BS18" s="146"/>
      <c r="BT18" s="146"/>
      <c r="BU18" s="146"/>
      <c r="BV18" s="146"/>
      <c r="BW18" s="146"/>
      <c r="BX18" s="146"/>
      <c r="BY18" s="146"/>
      <c r="BZ18" s="146"/>
      <c r="CA18" s="146"/>
    </row>
    <row r="19" spans="1:79" x14ac:dyDescent="0.35">
      <c r="A19" s="143" t="s">
        <v>279</v>
      </c>
      <c r="B19" s="143"/>
      <c r="C19" s="143"/>
      <c r="D19" s="143"/>
      <c r="E19" s="143"/>
      <c r="F19" s="143"/>
      <c r="G19" s="143"/>
      <c r="H19" s="143"/>
      <c r="I19" s="143"/>
      <c r="J19" s="143"/>
      <c r="K19" s="143"/>
      <c r="L19" s="143"/>
      <c r="M19" s="143"/>
      <c r="N19" s="143"/>
      <c r="O19" s="144"/>
      <c r="P19" s="144"/>
      <c r="Q19" s="144"/>
      <c r="R19" s="144"/>
      <c r="S19" s="144"/>
      <c r="T19" s="144"/>
      <c r="U19" s="144"/>
      <c r="V19" s="144"/>
      <c r="W19" s="144"/>
      <c r="X19" s="144"/>
      <c r="Y19" s="144"/>
      <c r="Z19" s="186">
        <f t="shared" si="0"/>
        <v>0</v>
      </c>
      <c r="AA19" s="151">
        <f t="shared" si="1"/>
        <v>0</v>
      </c>
      <c r="AB19" s="185"/>
      <c r="AC19" s="185"/>
      <c r="AD19" s="185"/>
      <c r="AE19" s="185"/>
      <c r="AF19" s="185"/>
      <c r="AG19" s="146"/>
      <c r="AH19" s="146"/>
      <c r="AI19" s="146"/>
      <c r="AJ19" s="146"/>
      <c r="AK19" s="146"/>
      <c r="AL19" s="146"/>
      <c r="AM19" s="146"/>
      <c r="AO19" s="143" t="s">
        <v>279</v>
      </c>
      <c r="AP19" s="143"/>
      <c r="AQ19" s="143"/>
      <c r="AR19" s="143"/>
      <c r="AS19" s="143"/>
      <c r="AT19" s="143"/>
      <c r="AU19" s="143"/>
      <c r="AV19" s="143"/>
      <c r="AW19" s="143"/>
      <c r="AX19" s="143"/>
      <c r="AY19" s="143"/>
      <c r="AZ19" s="143"/>
      <c r="BA19" s="143"/>
      <c r="BB19" s="143"/>
      <c r="BC19" s="144"/>
      <c r="BD19" s="144"/>
      <c r="BE19" s="144"/>
      <c r="BF19" s="144"/>
      <c r="BG19" s="144"/>
      <c r="BH19" s="144"/>
      <c r="BI19" s="144"/>
      <c r="BJ19" s="144"/>
      <c r="BK19" s="144"/>
      <c r="BL19" s="144"/>
      <c r="BM19" s="144"/>
      <c r="BN19" s="186">
        <f t="shared" si="2"/>
        <v>0</v>
      </c>
      <c r="BO19" s="151">
        <f t="shared" si="3"/>
        <v>0</v>
      </c>
      <c r="BP19" s="146"/>
      <c r="BQ19" s="146"/>
      <c r="BR19" s="146"/>
      <c r="BS19" s="146"/>
      <c r="BT19" s="146"/>
      <c r="BU19" s="146"/>
      <c r="BV19" s="146"/>
      <c r="BW19" s="146"/>
      <c r="BX19" s="146"/>
      <c r="BY19" s="146"/>
      <c r="BZ19" s="146"/>
      <c r="CA19" s="146"/>
    </row>
    <row r="20" spans="1:79" x14ac:dyDescent="0.35">
      <c r="A20" s="143" t="s">
        <v>280</v>
      </c>
      <c r="B20" s="143"/>
      <c r="C20" s="143"/>
      <c r="D20" s="143"/>
      <c r="E20" s="143"/>
      <c r="F20" s="143"/>
      <c r="G20" s="143"/>
      <c r="H20" s="143"/>
      <c r="I20" s="143"/>
      <c r="J20" s="143"/>
      <c r="K20" s="143"/>
      <c r="L20" s="143"/>
      <c r="M20" s="143"/>
      <c r="N20" s="143"/>
      <c r="O20" s="144"/>
      <c r="P20" s="144"/>
      <c r="Q20" s="144"/>
      <c r="R20" s="144"/>
      <c r="S20" s="144"/>
      <c r="T20" s="144"/>
      <c r="U20" s="144"/>
      <c r="V20" s="144"/>
      <c r="W20" s="144"/>
      <c r="X20" s="144"/>
      <c r="Y20" s="144"/>
      <c r="Z20" s="186">
        <f t="shared" si="0"/>
        <v>0</v>
      </c>
      <c r="AA20" s="151">
        <f t="shared" si="1"/>
        <v>0</v>
      </c>
      <c r="AB20" s="185"/>
      <c r="AC20" s="185"/>
      <c r="AD20" s="185"/>
      <c r="AE20" s="185"/>
      <c r="AF20" s="185"/>
      <c r="AG20" s="146"/>
      <c r="AH20" s="146"/>
      <c r="AI20" s="146"/>
      <c r="AJ20" s="146"/>
      <c r="AK20" s="146"/>
      <c r="AL20" s="146"/>
      <c r="AM20" s="146"/>
      <c r="AO20" s="143" t="s">
        <v>280</v>
      </c>
      <c r="AP20" s="143"/>
      <c r="AQ20" s="143"/>
      <c r="AR20" s="143"/>
      <c r="AS20" s="143"/>
      <c r="AT20" s="143"/>
      <c r="AU20" s="143"/>
      <c r="AV20" s="143"/>
      <c r="AW20" s="143"/>
      <c r="AX20" s="143"/>
      <c r="AY20" s="143"/>
      <c r="AZ20" s="143"/>
      <c r="BA20" s="143"/>
      <c r="BB20" s="143"/>
      <c r="BC20" s="144"/>
      <c r="BD20" s="144"/>
      <c r="BE20" s="144"/>
      <c r="BF20" s="144"/>
      <c r="BG20" s="144"/>
      <c r="BH20" s="144"/>
      <c r="BI20" s="144"/>
      <c r="BJ20" s="144"/>
      <c r="BK20" s="144"/>
      <c r="BL20" s="144"/>
      <c r="BM20" s="144"/>
      <c r="BN20" s="186">
        <f t="shared" si="2"/>
        <v>0</v>
      </c>
      <c r="BO20" s="151">
        <f t="shared" si="3"/>
        <v>0</v>
      </c>
      <c r="BP20" s="146"/>
      <c r="BQ20" s="146"/>
      <c r="BR20" s="146"/>
      <c r="BS20" s="146"/>
      <c r="BT20" s="146"/>
      <c r="BU20" s="146"/>
      <c r="BV20" s="146"/>
      <c r="BW20" s="146"/>
      <c r="BX20" s="146"/>
      <c r="BY20" s="146"/>
      <c r="BZ20" s="146"/>
      <c r="CA20" s="146"/>
    </row>
    <row r="21" spans="1:79" x14ac:dyDescent="0.35">
      <c r="A21" s="143" t="s">
        <v>281</v>
      </c>
      <c r="B21" s="143"/>
      <c r="C21" s="143"/>
      <c r="D21" s="143"/>
      <c r="E21" s="143"/>
      <c r="F21" s="143"/>
      <c r="G21" s="143"/>
      <c r="H21" s="143"/>
      <c r="I21" s="143"/>
      <c r="J21" s="143"/>
      <c r="K21" s="143"/>
      <c r="L21" s="143"/>
      <c r="M21" s="143"/>
      <c r="N21" s="143"/>
      <c r="O21" s="144"/>
      <c r="P21" s="144"/>
      <c r="Q21" s="144"/>
      <c r="R21" s="144"/>
      <c r="S21" s="144"/>
      <c r="T21" s="144"/>
      <c r="U21" s="144"/>
      <c r="V21" s="144"/>
      <c r="W21" s="144"/>
      <c r="X21" s="144"/>
      <c r="Y21" s="144"/>
      <c r="Z21" s="186">
        <f t="shared" si="0"/>
        <v>0</v>
      </c>
      <c r="AA21" s="151">
        <f t="shared" si="1"/>
        <v>0</v>
      </c>
      <c r="AB21" s="185"/>
      <c r="AC21" s="185"/>
      <c r="AD21" s="185"/>
      <c r="AE21" s="185"/>
      <c r="AF21" s="185"/>
      <c r="AG21" s="146"/>
      <c r="AH21" s="146"/>
      <c r="AI21" s="146"/>
      <c r="AJ21" s="146"/>
      <c r="AK21" s="146"/>
      <c r="AL21" s="146"/>
      <c r="AM21" s="146"/>
      <c r="AO21" s="143" t="s">
        <v>281</v>
      </c>
      <c r="AP21" s="143"/>
      <c r="AQ21" s="143"/>
      <c r="AR21" s="143"/>
      <c r="AS21" s="143"/>
      <c r="AT21" s="143"/>
      <c r="AU21" s="143"/>
      <c r="AV21" s="143"/>
      <c r="AW21" s="143"/>
      <c r="AX21" s="143"/>
      <c r="AY21" s="143"/>
      <c r="AZ21" s="143"/>
      <c r="BA21" s="143"/>
      <c r="BB21" s="143"/>
      <c r="BC21" s="144"/>
      <c r="BD21" s="144"/>
      <c r="BE21" s="144"/>
      <c r="BF21" s="144"/>
      <c r="BG21" s="144"/>
      <c r="BH21" s="144"/>
      <c r="BI21" s="144"/>
      <c r="BJ21" s="144"/>
      <c r="BK21" s="144"/>
      <c r="BL21" s="144"/>
      <c r="BM21" s="144"/>
      <c r="BN21" s="186">
        <f t="shared" si="2"/>
        <v>0</v>
      </c>
      <c r="BO21" s="151">
        <f t="shared" si="3"/>
        <v>0</v>
      </c>
      <c r="BP21" s="146"/>
      <c r="BQ21" s="146"/>
      <c r="BR21" s="146"/>
      <c r="BS21" s="146"/>
      <c r="BT21" s="146"/>
      <c r="BU21" s="146"/>
      <c r="BV21" s="146"/>
      <c r="BW21" s="146"/>
      <c r="BX21" s="146"/>
      <c r="BY21" s="146"/>
      <c r="BZ21" s="146"/>
      <c r="CA21" s="146"/>
    </row>
    <row r="22" spans="1:79" x14ac:dyDescent="0.35">
      <c r="A22" s="143" t="s">
        <v>282</v>
      </c>
      <c r="B22" s="143"/>
      <c r="C22" s="143"/>
      <c r="D22" s="143"/>
      <c r="E22" s="143"/>
      <c r="F22" s="143"/>
      <c r="G22" s="143"/>
      <c r="H22" s="143"/>
      <c r="I22" s="143"/>
      <c r="J22" s="143"/>
      <c r="K22" s="143"/>
      <c r="L22" s="143"/>
      <c r="M22" s="143"/>
      <c r="N22" s="143"/>
      <c r="O22" s="144"/>
      <c r="P22" s="144"/>
      <c r="Q22" s="144"/>
      <c r="R22" s="144"/>
      <c r="S22" s="144"/>
      <c r="T22" s="144"/>
      <c r="U22" s="144"/>
      <c r="V22" s="144"/>
      <c r="W22" s="144"/>
      <c r="X22" s="144"/>
      <c r="Y22" s="144"/>
      <c r="Z22" s="186">
        <f t="shared" si="0"/>
        <v>0</v>
      </c>
      <c r="AA22" s="151">
        <f t="shared" si="1"/>
        <v>0</v>
      </c>
      <c r="AB22" s="185"/>
      <c r="AC22" s="185"/>
      <c r="AD22" s="185"/>
      <c r="AE22" s="185"/>
      <c r="AF22" s="185"/>
      <c r="AG22" s="146"/>
      <c r="AH22" s="146"/>
      <c r="AI22" s="146"/>
      <c r="AJ22" s="146"/>
      <c r="AK22" s="146"/>
      <c r="AL22" s="146"/>
      <c r="AM22" s="146"/>
      <c r="AO22" s="143" t="s">
        <v>282</v>
      </c>
      <c r="AP22" s="143"/>
      <c r="AQ22" s="143"/>
      <c r="AR22" s="143"/>
      <c r="AS22" s="143"/>
      <c r="AT22" s="143"/>
      <c r="AU22" s="143"/>
      <c r="AV22" s="143"/>
      <c r="AW22" s="143"/>
      <c r="AX22" s="143"/>
      <c r="AY22" s="143"/>
      <c r="AZ22" s="143"/>
      <c r="BA22" s="143"/>
      <c r="BB22" s="143"/>
      <c r="BC22" s="144"/>
      <c r="BD22" s="144"/>
      <c r="BE22" s="144"/>
      <c r="BF22" s="144"/>
      <c r="BG22" s="144"/>
      <c r="BH22" s="144"/>
      <c r="BI22" s="144"/>
      <c r="BJ22" s="144"/>
      <c r="BK22" s="144"/>
      <c r="BL22" s="144"/>
      <c r="BM22" s="144"/>
      <c r="BN22" s="186">
        <f t="shared" si="2"/>
        <v>0</v>
      </c>
      <c r="BO22" s="151">
        <f t="shared" si="3"/>
        <v>0</v>
      </c>
      <c r="BP22" s="146"/>
      <c r="BQ22" s="146"/>
      <c r="BR22" s="146"/>
      <c r="BS22" s="146"/>
      <c r="BT22" s="146"/>
      <c r="BU22" s="146"/>
      <c r="BV22" s="146"/>
      <c r="BW22" s="146"/>
      <c r="BX22" s="146"/>
      <c r="BY22" s="146"/>
      <c r="BZ22" s="146"/>
      <c r="CA22" s="146"/>
    </row>
    <row r="23" spans="1:79" x14ac:dyDescent="0.35">
      <c r="A23" s="143" t="s">
        <v>283</v>
      </c>
      <c r="B23" s="143"/>
      <c r="C23" s="143"/>
      <c r="D23" s="143"/>
      <c r="E23" s="143"/>
      <c r="F23" s="143"/>
      <c r="G23" s="143"/>
      <c r="H23" s="143"/>
      <c r="I23" s="143"/>
      <c r="J23" s="143"/>
      <c r="K23" s="143"/>
      <c r="L23" s="143"/>
      <c r="M23" s="143"/>
      <c r="N23" s="143"/>
      <c r="O23" s="144"/>
      <c r="P23" s="144"/>
      <c r="Q23" s="144"/>
      <c r="R23" s="144"/>
      <c r="S23" s="144"/>
      <c r="T23" s="144"/>
      <c r="U23" s="144"/>
      <c r="V23" s="144"/>
      <c r="W23" s="144"/>
      <c r="X23" s="144"/>
      <c r="Y23" s="144"/>
      <c r="Z23" s="186">
        <f t="shared" si="0"/>
        <v>0</v>
      </c>
      <c r="AA23" s="151">
        <f t="shared" si="1"/>
        <v>0</v>
      </c>
      <c r="AB23" s="185"/>
      <c r="AC23" s="185"/>
      <c r="AD23" s="185"/>
      <c r="AE23" s="185"/>
      <c r="AF23" s="185"/>
      <c r="AG23" s="146"/>
      <c r="AH23" s="146"/>
      <c r="AI23" s="146"/>
      <c r="AJ23" s="146"/>
      <c r="AK23" s="146"/>
      <c r="AL23" s="146"/>
      <c r="AM23" s="146"/>
      <c r="AO23" s="143" t="s">
        <v>283</v>
      </c>
      <c r="AP23" s="143"/>
      <c r="AQ23" s="143"/>
      <c r="AR23" s="143"/>
      <c r="AS23" s="143"/>
      <c r="AT23" s="143"/>
      <c r="AU23" s="143"/>
      <c r="AV23" s="143"/>
      <c r="AW23" s="143"/>
      <c r="AX23" s="143"/>
      <c r="AY23" s="143"/>
      <c r="AZ23" s="143"/>
      <c r="BA23" s="143"/>
      <c r="BB23" s="143"/>
      <c r="BC23" s="144"/>
      <c r="BD23" s="144"/>
      <c r="BE23" s="144"/>
      <c r="BF23" s="144"/>
      <c r="BG23" s="144"/>
      <c r="BH23" s="144"/>
      <c r="BI23" s="144"/>
      <c r="BJ23" s="144"/>
      <c r="BK23" s="144"/>
      <c r="BL23" s="144"/>
      <c r="BM23" s="144"/>
      <c r="BN23" s="186">
        <f t="shared" si="2"/>
        <v>0</v>
      </c>
      <c r="BO23" s="151">
        <f t="shared" si="3"/>
        <v>0</v>
      </c>
      <c r="BP23" s="146"/>
      <c r="BQ23" s="146"/>
      <c r="BR23" s="146"/>
      <c r="BS23" s="146"/>
      <c r="BT23" s="146"/>
      <c r="BU23" s="146"/>
      <c r="BV23" s="146"/>
      <c r="BW23" s="146"/>
      <c r="BX23" s="146"/>
      <c r="BY23" s="146"/>
      <c r="BZ23" s="146"/>
      <c r="CA23" s="146"/>
    </row>
    <row r="24" spans="1:79" x14ac:dyDescent="0.35">
      <c r="A24" s="143" t="s">
        <v>284</v>
      </c>
      <c r="B24" s="143"/>
      <c r="C24" s="143"/>
      <c r="D24" s="143"/>
      <c r="E24" s="143"/>
      <c r="F24" s="143"/>
      <c r="G24" s="143"/>
      <c r="H24" s="143"/>
      <c r="I24" s="143"/>
      <c r="J24" s="143"/>
      <c r="K24" s="143"/>
      <c r="L24" s="143"/>
      <c r="M24" s="143"/>
      <c r="N24" s="143"/>
      <c r="O24" s="144"/>
      <c r="P24" s="144"/>
      <c r="Q24" s="144"/>
      <c r="R24" s="144"/>
      <c r="S24" s="144"/>
      <c r="T24" s="144"/>
      <c r="U24" s="144"/>
      <c r="V24" s="144"/>
      <c r="W24" s="144"/>
      <c r="X24" s="144"/>
      <c r="Y24" s="144"/>
      <c r="Z24" s="186">
        <f t="shared" si="0"/>
        <v>0</v>
      </c>
      <c r="AA24" s="151">
        <f t="shared" si="1"/>
        <v>0</v>
      </c>
      <c r="AB24" s="185"/>
      <c r="AC24" s="185"/>
      <c r="AD24" s="185"/>
      <c r="AE24" s="185"/>
      <c r="AF24" s="185"/>
      <c r="AG24" s="146"/>
      <c r="AH24" s="146"/>
      <c r="AI24" s="146"/>
      <c r="AJ24" s="146"/>
      <c r="AK24" s="146"/>
      <c r="AL24" s="146"/>
      <c r="AM24" s="146"/>
      <c r="AO24" s="143" t="s">
        <v>284</v>
      </c>
      <c r="AP24" s="143"/>
      <c r="AQ24" s="143"/>
      <c r="AR24" s="143"/>
      <c r="AS24" s="143"/>
      <c r="AT24" s="143"/>
      <c r="AU24" s="143"/>
      <c r="AV24" s="143"/>
      <c r="AW24" s="143"/>
      <c r="AX24" s="143"/>
      <c r="AY24" s="143"/>
      <c r="AZ24" s="143"/>
      <c r="BA24" s="143"/>
      <c r="BB24" s="143"/>
      <c r="BC24" s="144"/>
      <c r="BD24" s="144"/>
      <c r="BE24" s="144"/>
      <c r="BF24" s="144"/>
      <c r="BG24" s="144"/>
      <c r="BH24" s="144"/>
      <c r="BI24" s="144"/>
      <c r="BJ24" s="144"/>
      <c r="BK24" s="144"/>
      <c r="BL24" s="144"/>
      <c r="BM24" s="144"/>
      <c r="BN24" s="186">
        <f t="shared" si="2"/>
        <v>0</v>
      </c>
      <c r="BO24" s="151">
        <f t="shared" si="3"/>
        <v>0</v>
      </c>
      <c r="BP24" s="146"/>
      <c r="BQ24" s="146"/>
      <c r="BR24" s="146"/>
      <c r="BS24" s="146"/>
      <c r="BT24" s="146"/>
      <c r="BU24" s="146"/>
      <c r="BV24" s="146"/>
      <c r="BW24" s="146"/>
      <c r="BX24" s="146"/>
      <c r="BY24" s="146"/>
      <c r="BZ24" s="146"/>
      <c r="CA24" s="146"/>
    </row>
    <row r="25" spans="1:79" x14ac:dyDescent="0.35">
      <c r="A25" s="143" t="s">
        <v>285</v>
      </c>
      <c r="B25" s="143"/>
      <c r="C25" s="143"/>
      <c r="D25" s="143"/>
      <c r="E25" s="143"/>
      <c r="F25" s="143"/>
      <c r="G25" s="143"/>
      <c r="H25" s="143"/>
      <c r="I25" s="143"/>
      <c r="J25" s="143"/>
      <c r="K25" s="143"/>
      <c r="L25" s="143"/>
      <c r="M25" s="143"/>
      <c r="N25" s="143"/>
      <c r="O25" s="144"/>
      <c r="P25" s="144"/>
      <c r="Q25" s="144"/>
      <c r="R25" s="144"/>
      <c r="S25" s="144"/>
      <c r="T25" s="144"/>
      <c r="U25" s="144"/>
      <c r="V25" s="144"/>
      <c r="W25" s="144"/>
      <c r="X25" s="144"/>
      <c r="Y25" s="144"/>
      <c r="Z25" s="186">
        <f t="shared" si="0"/>
        <v>0</v>
      </c>
      <c r="AA25" s="151">
        <f t="shared" si="1"/>
        <v>0</v>
      </c>
      <c r="AB25" s="185"/>
      <c r="AC25" s="185"/>
      <c r="AD25" s="185"/>
      <c r="AE25" s="185"/>
      <c r="AF25" s="185"/>
      <c r="AG25" s="146"/>
      <c r="AH25" s="146"/>
      <c r="AI25" s="146"/>
      <c r="AJ25" s="146"/>
      <c r="AK25" s="146"/>
      <c r="AL25" s="146"/>
      <c r="AM25" s="146"/>
      <c r="AO25" s="143" t="s">
        <v>285</v>
      </c>
      <c r="AP25" s="143"/>
      <c r="AQ25" s="143"/>
      <c r="AR25" s="143"/>
      <c r="AS25" s="143"/>
      <c r="AT25" s="143"/>
      <c r="AU25" s="143"/>
      <c r="AV25" s="143"/>
      <c r="AW25" s="143"/>
      <c r="AX25" s="143"/>
      <c r="AY25" s="143"/>
      <c r="AZ25" s="143"/>
      <c r="BA25" s="143"/>
      <c r="BB25" s="143"/>
      <c r="BC25" s="144"/>
      <c r="BD25" s="144"/>
      <c r="BE25" s="144"/>
      <c r="BF25" s="144"/>
      <c r="BG25" s="144"/>
      <c r="BH25" s="144"/>
      <c r="BI25" s="144"/>
      <c r="BJ25" s="144"/>
      <c r="BK25" s="144"/>
      <c r="BL25" s="144"/>
      <c r="BM25" s="144"/>
      <c r="BN25" s="186">
        <f t="shared" si="2"/>
        <v>0</v>
      </c>
      <c r="BO25" s="151">
        <f t="shared" si="3"/>
        <v>0</v>
      </c>
      <c r="BP25" s="146"/>
      <c r="BQ25" s="146"/>
      <c r="BR25" s="146"/>
      <c r="BS25" s="146"/>
      <c r="BT25" s="146"/>
      <c r="BU25" s="146"/>
      <c r="BV25" s="146"/>
      <c r="BW25" s="146"/>
      <c r="BX25" s="146"/>
      <c r="BY25" s="146"/>
      <c r="BZ25" s="146"/>
      <c r="CA25" s="146"/>
    </row>
    <row r="26" spans="1:79" x14ac:dyDescent="0.35">
      <c r="A26" s="143" t="s">
        <v>286</v>
      </c>
      <c r="B26" s="143"/>
      <c r="C26" s="143"/>
      <c r="D26" s="143"/>
      <c r="E26" s="143"/>
      <c r="F26" s="143"/>
      <c r="G26" s="143"/>
      <c r="H26" s="143"/>
      <c r="I26" s="143"/>
      <c r="J26" s="143"/>
      <c r="K26" s="143"/>
      <c r="L26" s="143"/>
      <c r="M26" s="143"/>
      <c r="N26" s="143"/>
      <c r="O26" s="144"/>
      <c r="P26" s="144"/>
      <c r="Q26" s="144"/>
      <c r="R26" s="144"/>
      <c r="S26" s="144"/>
      <c r="T26" s="144"/>
      <c r="U26" s="144"/>
      <c r="V26" s="144"/>
      <c r="W26" s="144"/>
      <c r="X26" s="144"/>
      <c r="Y26" s="144"/>
      <c r="Z26" s="186">
        <f t="shared" si="0"/>
        <v>0</v>
      </c>
      <c r="AA26" s="151">
        <f t="shared" si="1"/>
        <v>0</v>
      </c>
      <c r="AB26" s="185"/>
      <c r="AC26" s="185"/>
      <c r="AD26" s="185"/>
      <c r="AE26" s="185"/>
      <c r="AF26" s="185"/>
      <c r="AG26" s="146"/>
      <c r="AH26" s="146"/>
      <c r="AI26" s="146"/>
      <c r="AJ26" s="146"/>
      <c r="AK26" s="146"/>
      <c r="AL26" s="146"/>
      <c r="AM26" s="146"/>
      <c r="AO26" s="143" t="s">
        <v>286</v>
      </c>
      <c r="AP26" s="143"/>
      <c r="AQ26" s="143"/>
      <c r="AR26" s="143"/>
      <c r="AS26" s="143"/>
      <c r="AT26" s="143"/>
      <c r="AU26" s="143"/>
      <c r="AV26" s="143"/>
      <c r="AW26" s="143"/>
      <c r="AX26" s="143"/>
      <c r="AY26" s="143"/>
      <c r="AZ26" s="143"/>
      <c r="BA26" s="143"/>
      <c r="BB26" s="143"/>
      <c r="BC26" s="144"/>
      <c r="BD26" s="144"/>
      <c r="BE26" s="144"/>
      <c r="BF26" s="144"/>
      <c r="BG26" s="144"/>
      <c r="BH26" s="144"/>
      <c r="BI26" s="144"/>
      <c r="BJ26" s="144"/>
      <c r="BK26" s="144"/>
      <c r="BL26" s="144"/>
      <c r="BM26" s="144"/>
      <c r="BN26" s="186">
        <f t="shared" si="2"/>
        <v>0</v>
      </c>
      <c r="BO26" s="151">
        <f t="shared" si="3"/>
        <v>0</v>
      </c>
      <c r="BP26" s="146"/>
      <c r="BQ26" s="146"/>
      <c r="BR26" s="146"/>
      <c r="BS26" s="146"/>
      <c r="BT26" s="146"/>
      <c r="BU26" s="146"/>
      <c r="BV26" s="146"/>
      <c r="BW26" s="146"/>
      <c r="BX26" s="146"/>
      <c r="BY26" s="146"/>
      <c r="BZ26" s="146"/>
      <c r="CA26" s="146"/>
    </row>
    <row r="27" spans="1:79" x14ac:dyDescent="0.35">
      <c r="A27" s="143" t="s">
        <v>287</v>
      </c>
      <c r="B27" s="143"/>
      <c r="C27" s="143"/>
      <c r="D27" s="143"/>
      <c r="E27" s="143"/>
      <c r="F27" s="143"/>
      <c r="G27" s="143"/>
      <c r="H27" s="143"/>
      <c r="I27" s="143"/>
      <c r="J27" s="143"/>
      <c r="K27" s="143"/>
      <c r="L27" s="143"/>
      <c r="M27" s="143"/>
      <c r="N27" s="143"/>
      <c r="O27" s="144"/>
      <c r="P27" s="144"/>
      <c r="Q27" s="144"/>
      <c r="R27" s="144"/>
      <c r="S27" s="144"/>
      <c r="T27" s="144"/>
      <c r="U27" s="144"/>
      <c r="V27" s="144"/>
      <c r="W27" s="144"/>
      <c r="X27" s="144"/>
      <c r="Y27" s="144"/>
      <c r="Z27" s="186">
        <f t="shared" si="0"/>
        <v>0</v>
      </c>
      <c r="AA27" s="151">
        <f t="shared" si="1"/>
        <v>0</v>
      </c>
      <c r="AB27" s="185"/>
      <c r="AC27" s="185"/>
      <c r="AD27" s="185"/>
      <c r="AE27" s="185"/>
      <c r="AF27" s="185"/>
      <c r="AG27" s="146"/>
      <c r="AH27" s="146"/>
      <c r="AI27" s="146"/>
      <c r="AJ27" s="146"/>
      <c r="AK27" s="146"/>
      <c r="AL27" s="146"/>
      <c r="AM27" s="146"/>
      <c r="AO27" s="143" t="s">
        <v>287</v>
      </c>
      <c r="AP27" s="143"/>
      <c r="AQ27" s="143"/>
      <c r="AR27" s="143"/>
      <c r="AS27" s="143"/>
      <c r="AT27" s="143"/>
      <c r="AU27" s="143"/>
      <c r="AV27" s="143"/>
      <c r="AW27" s="143"/>
      <c r="AX27" s="143"/>
      <c r="AY27" s="143"/>
      <c r="AZ27" s="143"/>
      <c r="BA27" s="143"/>
      <c r="BB27" s="143"/>
      <c r="BC27" s="144"/>
      <c r="BD27" s="144"/>
      <c r="BE27" s="144"/>
      <c r="BF27" s="144"/>
      <c r="BG27" s="144"/>
      <c r="BH27" s="144"/>
      <c r="BI27" s="144"/>
      <c r="BJ27" s="144"/>
      <c r="BK27" s="144"/>
      <c r="BL27" s="144"/>
      <c r="BM27" s="144"/>
      <c r="BN27" s="186">
        <f t="shared" si="2"/>
        <v>0</v>
      </c>
      <c r="BO27" s="151">
        <f t="shared" si="3"/>
        <v>0</v>
      </c>
      <c r="BP27" s="146"/>
      <c r="BQ27" s="146"/>
      <c r="BR27" s="146"/>
      <c r="BS27" s="146"/>
      <c r="BT27" s="146"/>
      <c r="BU27" s="146"/>
      <c r="BV27" s="146"/>
      <c r="BW27" s="146"/>
      <c r="BX27" s="146"/>
      <c r="BY27" s="146"/>
      <c r="BZ27" s="146"/>
      <c r="CA27" s="146"/>
    </row>
    <row r="28" spans="1:79" x14ac:dyDescent="0.35">
      <c r="A28" s="143" t="s">
        <v>288</v>
      </c>
      <c r="B28" s="143"/>
      <c r="C28" s="143"/>
      <c r="D28" s="143"/>
      <c r="E28" s="143"/>
      <c r="F28" s="143"/>
      <c r="G28" s="143"/>
      <c r="H28" s="143"/>
      <c r="I28" s="143"/>
      <c r="J28" s="143"/>
      <c r="K28" s="143"/>
      <c r="L28" s="143"/>
      <c r="M28" s="143"/>
      <c r="N28" s="143"/>
      <c r="O28" s="144"/>
      <c r="P28" s="144"/>
      <c r="Q28" s="144"/>
      <c r="R28" s="144"/>
      <c r="S28" s="144"/>
      <c r="T28" s="144"/>
      <c r="U28" s="144"/>
      <c r="V28" s="144"/>
      <c r="W28" s="144"/>
      <c r="X28" s="144"/>
      <c r="Y28" s="144"/>
      <c r="Z28" s="186">
        <f t="shared" si="0"/>
        <v>0</v>
      </c>
      <c r="AA28" s="151">
        <f t="shared" si="1"/>
        <v>0</v>
      </c>
      <c r="AB28" s="185"/>
      <c r="AC28" s="185"/>
      <c r="AD28" s="185"/>
      <c r="AE28" s="185"/>
      <c r="AF28" s="185"/>
      <c r="AG28" s="146"/>
      <c r="AH28" s="146"/>
      <c r="AI28" s="146"/>
      <c r="AJ28" s="146"/>
      <c r="AK28" s="146"/>
      <c r="AL28" s="146"/>
      <c r="AM28" s="146"/>
      <c r="AO28" s="143" t="s">
        <v>288</v>
      </c>
      <c r="AP28" s="143"/>
      <c r="AQ28" s="143"/>
      <c r="AR28" s="143"/>
      <c r="AS28" s="143"/>
      <c r="AT28" s="143"/>
      <c r="AU28" s="143"/>
      <c r="AV28" s="143"/>
      <c r="AW28" s="143"/>
      <c r="AX28" s="143"/>
      <c r="AY28" s="143"/>
      <c r="AZ28" s="143"/>
      <c r="BA28" s="143"/>
      <c r="BB28" s="143"/>
      <c r="BC28" s="144"/>
      <c r="BD28" s="144"/>
      <c r="BE28" s="144"/>
      <c r="BF28" s="144"/>
      <c r="BG28" s="144"/>
      <c r="BH28" s="144"/>
      <c r="BI28" s="144"/>
      <c r="BJ28" s="144"/>
      <c r="BK28" s="144"/>
      <c r="BL28" s="144"/>
      <c r="BM28" s="144"/>
      <c r="BN28" s="186">
        <f t="shared" si="2"/>
        <v>0</v>
      </c>
      <c r="BO28" s="151">
        <f t="shared" si="3"/>
        <v>0</v>
      </c>
      <c r="BP28" s="146"/>
      <c r="BQ28" s="146"/>
      <c r="BR28" s="146"/>
      <c r="BS28" s="146"/>
      <c r="BT28" s="146"/>
      <c r="BU28" s="146"/>
      <c r="BV28" s="146"/>
      <c r="BW28" s="146"/>
      <c r="BX28" s="146"/>
      <c r="BY28" s="146"/>
      <c r="BZ28" s="146"/>
      <c r="CA28" s="146"/>
    </row>
    <row r="29" spans="1:79" x14ac:dyDescent="0.35">
      <c r="A29" s="143" t="s">
        <v>289</v>
      </c>
      <c r="B29" s="143"/>
      <c r="C29" s="143"/>
      <c r="D29" s="143"/>
      <c r="E29" s="143"/>
      <c r="F29" s="143"/>
      <c r="G29" s="143"/>
      <c r="H29" s="143"/>
      <c r="I29" s="143"/>
      <c r="J29" s="143"/>
      <c r="K29" s="143"/>
      <c r="L29" s="143"/>
      <c r="M29" s="143"/>
      <c r="N29" s="143"/>
      <c r="O29" s="144"/>
      <c r="P29" s="144"/>
      <c r="Q29" s="144"/>
      <c r="R29" s="144"/>
      <c r="S29" s="144"/>
      <c r="T29" s="144"/>
      <c r="U29" s="144"/>
      <c r="V29" s="144"/>
      <c r="W29" s="144"/>
      <c r="X29" s="144"/>
      <c r="Y29" s="144"/>
      <c r="Z29" s="186">
        <f t="shared" si="0"/>
        <v>0</v>
      </c>
      <c r="AA29" s="151">
        <f t="shared" si="1"/>
        <v>0</v>
      </c>
      <c r="AB29" s="185"/>
      <c r="AC29" s="185"/>
      <c r="AD29" s="185"/>
      <c r="AE29" s="185"/>
      <c r="AF29" s="185"/>
      <c r="AG29" s="146"/>
      <c r="AH29" s="146"/>
      <c r="AI29" s="146"/>
      <c r="AJ29" s="146"/>
      <c r="AK29" s="146"/>
      <c r="AL29" s="146"/>
      <c r="AM29" s="146"/>
      <c r="AO29" s="143" t="s">
        <v>289</v>
      </c>
      <c r="AP29" s="143"/>
      <c r="AQ29" s="143"/>
      <c r="AR29" s="143"/>
      <c r="AS29" s="143"/>
      <c r="AT29" s="143"/>
      <c r="AU29" s="143"/>
      <c r="AV29" s="143"/>
      <c r="AW29" s="143"/>
      <c r="AX29" s="143"/>
      <c r="AY29" s="143"/>
      <c r="AZ29" s="143"/>
      <c r="BA29" s="143"/>
      <c r="BB29" s="143"/>
      <c r="BC29" s="144"/>
      <c r="BD29" s="144"/>
      <c r="BE29" s="144"/>
      <c r="BF29" s="144"/>
      <c r="BG29" s="144"/>
      <c r="BH29" s="144"/>
      <c r="BI29" s="144"/>
      <c r="BJ29" s="144"/>
      <c r="BK29" s="144"/>
      <c r="BL29" s="144"/>
      <c r="BM29" s="144"/>
      <c r="BN29" s="186">
        <f t="shared" si="2"/>
        <v>0</v>
      </c>
      <c r="BO29" s="151">
        <f t="shared" si="3"/>
        <v>0</v>
      </c>
      <c r="BP29" s="146"/>
      <c r="BQ29" s="146"/>
      <c r="BR29" s="146"/>
      <c r="BS29" s="146"/>
      <c r="BT29" s="146"/>
      <c r="BU29" s="146"/>
      <c r="BV29" s="146"/>
      <c r="BW29" s="146"/>
      <c r="BX29" s="146"/>
      <c r="BY29" s="146"/>
      <c r="BZ29" s="146"/>
      <c r="CA29" s="146"/>
    </row>
    <row r="30" spans="1:79" x14ac:dyDescent="0.35">
      <c r="A30" s="143" t="s">
        <v>290</v>
      </c>
      <c r="B30" s="143"/>
      <c r="C30" s="143"/>
      <c r="D30" s="143"/>
      <c r="E30" s="143"/>
      <c r="F30" s="143"/>
      <c r="G30" s="143"/>
      <c r="H30" s="143"/>
      <c r="I30" s="143"/>
      <c r="J30" s="143"/>
      <c r="K30" s="143"/>
      <c r="L30" s="143"/>
      <c r="M30" s="143"/>
      <c r="N30" s="143"/>
      <c r="O30" s="144"/>
      <c r="P30" s="144"/>
      <c r="Q30" s="144"/>
      <c r="R30" s="144"/>
      <c r="S30" s="144"/>
      <c r="T30" s="144"/>
      <c r="U30" s="144"/>
      <c r="V30" s="144"/>
      <c r="W30" s="144"/>
      <c r="X30" s="144"/>
      <c r="Y30" s="144"/>
      <c r="Z30" s="186">
        <f t="shared" si="0"/>
        <v>0</v>
      </c>
      <c r="AA30" s="151">
        <f t="shared" si="1"/>
        <v>0</v>
      </c>
      <c r="AB30" s="185"/>
      <c r="AC30" s="185"/>
      <c r="AD30" s="185"/>
      <c r="AE30" s="185"/>
      <c r="AF30" s="185"/>
      <c r="AG30" s="146"/>
      <c r="AH30" s="146"/>
      <c r="AI30" s="146"/>
      <c r="AJ30" s="146"/>
      <c r="AK30" s="146"/>
      <c r="AL30" s="146"/>
      <c r="AM30" s="146"/>
      <c r="AO30" s="143" t="s">
        <v>290</v>
      </c>
      <c r="AP30" s="143"/>
      <c r="AQ30" s="143"/>
      <c r="AR30" s="143"/>
      <c r="AS30" s="143"/>
      <c r="AT30" s="143"/>
      <c r="AU30" s="143"/>
      <c r="AV30" s="143"/>
      <c r="AW30" s="143"/>
      <c r="AX30" s="143"/>
      <c r="AY30" s="143"/>
      <c r="AZ30" s="143"/>
      <c r="BA30" s="143"/>
      <c r="BB30" s="143"/>
      <c r="BC30" s="144"/>
      <c r="BD30" s="144"/>
      <c r="BE30" s="144"/>
      <c r="BF30" s="144"/>
      <c r="BG30" s="144"/>
      <c r="BH30" s="144"/>
      <c r="BI30" s="144"/>
      <c r="BJ30" s="144"/>
      <c r="BK30" s="144"/>
      <c r="BL30" s="144"/>
      <c r="BM30" s="144"/>
      <c r="BN30" s="186">
        <f t="shared" si="2"/>
        <v>0</v>
      </c>
      <c r="BO30" s="151">
        <f t="shared" si="3"/>
        <v>0</v>
      </c>
      <c r="BP30" s="146"/>
      <c r="BQ30" s="146"/>
      <c r="BR30" s="146"/>
      <c r="BS30" s="146"/>
      <c r="BT30" s="146"/>
      <c r="BU30" s="146"/>
      <c r="BV30" s="146"/>
      <c r="BW30" s="146"/>
      <c r="BX30" s="146"/>
      <c r="BY30" s="146"/>
      <c r="BZ30" s="146"/>
      <c r="CA30" s="146"/>
    </row>
    <row r="31" spans="1:79" x14ac:dyDescent="0.35">
      <c r="A31" s="143" t="s">
        <v>291</v>
      </c>
      <c r="B31" s="143"/>
      <c r="C31" s="143"/>
      <c r="D31" s="143"/>
      <c r="E31" s="143"/>
      <c r="F31" s="143"/>
      <c r="G31" s="143"/>
      <c r="H31" s="143"/>
      <c r="I31" s="143"/>
      <c r="J31" s="143"/>
      <c r="K31" s="143"/>
      <c r="L31" s="143"/>
      <c r="M31" s="143"/>
      <c r="N31" s="143"/>
      <c r="O31" s="144"/>
      <c r="P31" s="144"/>
      <c r="Q31" s="144"/>
      <c r="R31" s="144"/>
      <c r="S31" s="144"/>
      <c r="T31" s="144"/>
      <c r="U31" s="144"/>
      <c r="V31" s="144"/>
      <c r="W31" s="144"/>
      <c r="X31" s="144"/>
      <c r="Y31" s="144"/>
      <c r="Z31" s="186">
        <f t="shared" si="0"/>
        <v>0</v>
      </c>
      <c r="AA31" s="151">
        <f t="shared" si="1"/>
        <v>0</v>
      </c>
      <c r="AB31" s="185"/>
      <c r="AC31" s="185"/>
      <c r="AD31" s="185"/>
      <c r="AE31" s="185"/>
      <c r="AF31" s="185"/>
      <c r="AG31" s="146"/>
      <c r="AH31" s="146"/>
      <c r="AI31" s="146"/>
      <c r="AJ31" s="146"/>
      <c r="AK31" s="146"/>
      <c r="AL31" s="146"/>
      <c r="AM31" s="146"/>
      <c r="AO31" s="143" t="s">
        <v>291</v>
      </c>
      <c r="AP31" s="143"/>
      <c r="AQ31" s="143"/>
      <c r="AR31" s="143"/>
      <c r="AS31" s="143"/>
      <c r="AT31" s="143"/>
      <c r="AU31" s="143"/>
      <c r="AV31" s="143"/>
      <c r="AW31" s="143"/>
      <c r="AX31" s="143"/>
      <c r="AY31" s="143"/>
      <c r="AZ31" s="143"/>
      <c r="BA31" s="143"/>
      <c r="BB31" s="143"/>
      <c r="BC31" s="144"/>
      <c r="BD31" s="144"/>
      <c r="BE31" s="144"/>
      <c r="BF31" s="144"/>
      <c r="BG31" s="144"/>
      <c r="BH31" s="144"/>
      <c r="BI31" s="144"/>
      <c r="BJ31" s="144"/>
      <c r="BK31" s="144"/>
      <c r="BL31" s="144"/>
      <c r="BM31" s="144"/>
      <c r="BN31" s="186">
        <f t="shared" si="2"/>
        <v>0</v>
      </c>
      <c r="BO31" s="151">
        <f t="shared" si="3"/>
        <v>0</v>
      </c>
      <c r="BP31" s="146"/>
      <c r="BQ31" s="146"/>
      <c r="BR31" s="146"/>
      <c r="BS31" s="146"/>
      <c r="BT31" s="146"/>
      <c r="BU31" s="146"/>
      <c r="BV31" s="146"/>
      <c r="BW31" s="146"/>
      <c r="BX31" s="146"/>
      <c r="BY31" s="146"/>
      <c r="BZ31" s="146"/>
      <c r="CA31" s="146"/>
    </row>
    <row r="32" spans="1:79" x14ac:dyDescent="0.35">
      <c r="A32" s="148" t="s">
        <v>292</v>
      </c>
      <c r="B32" s="145">
        <f>SUM(B11:B31)</f>
        <v>0</v>
      </c>
      <c r="C32" s="145">
        <f t="shared" ref="C32:AM32" si="4">SUM(C11:C31)</f>
        <v>0</v>
      </c>
      <c r="D32" s="145">
        <f t="shared" si="4"/>
        <v>0</v>
      </c>
      <c r="E32" s="145">
        <f t="shared" si="4"/>
        <v>0</v>
      </c>
      <c r="F32" s="145">
        <f t="shared" si="4"/>
        <v>0</v>
      </c>
      <c r="G32" s="145">
        <f t="shared" si="4"/>
        <v>0</v>
      </c>
      <c r="H32" s="145">
        <f t="shared" si="4"/>
        <v>0</v>
      </c>
      <c r="I32" s="145">
        <f t="shared" si="4"/>
        <v>0</v>
      </c>
      <c r="J32" s="145">
        <f t="shared" si="4"/>
        <v>0</v>
      </c>
      <c r="K32" s="145">
        <f t="shared" si="4"/>
        <v>0</v>
      </c>
      <c r="L32" s="145">
        <f t="shared" si="4"/>
        <v>0</v>
      </c>
      <c r="M32" s="145">
        <f t="shared" si="4"/>
        <v>0</v>
      </c>
      <c r="N32" s="145">
        <f t="shared" si="4"/>
        <v>0</v>
      </c>
      <c r="O32" s="145">
        <f t="shared" si="4"/>
        <v>0</v>
      </c>
      <c r="P32" s="145">
        <f t="shared" si="4"/>
        <v>0</v>
      </c>
      <c r="Q32" s="145">
        <f t="shared" si="4"/>
        <v>0</v>
      </c>
      <c r="R32" s="145">
        <f t="shared" si="4"/>
        <v>0</v>
      </c>
      <c r="S32" s="145">
        <f t="shared" si="4"/>
        <v>0</v>
      </c>
      <c r="T32" s="145">
        <f t="shared" si="4"/>
        <v>0</v>
      </c>
      <c r="U32" s="145">
        <f t="shared" si="4"/>
        <v>0</v>
      </c>
      <c r="V32" s="145">
        <f t="shared" si="4"/>
        <v>0</v>
      </c>
      <c r="W32" s="145">
        <f t="shared" si="4"/>
        <v>0</v>
      </c>
      <c r="X32" s="145">
        <f t="shared" si="4"/>
        <v>0</v>
      </c>
      <c r="Y32" s="145">
        <f t="shared" si="4"/>
        <v>0</v>
      </c>
      <c r="Z32" s="145">
        <f t="shared" si="4"/>
        <v>0</v>
      </c>
      <c r="AA32" s="151">
        <f t="shared" si="4"/>
        <v>0</v>
      </c>
      <c r="AB32" s="145">
        <f t="shared" si="4"/>
        <v>0</v>
      </c>
      <c r="AC32" s="145">
        <f t="shared" si="4"/>
        <v>0</v>
      </c>
      <c r="AD32" s="145">
        <f t="shared" si="4"/>
        <v>0</v>
      </c>
      <c r="AE32" s="145">
        <f t="shared" si="4"/>
        <v>0</v>
      </c>
      <c r="AF32" s="145">
        <f t="shared" si="4"/>
        <v>0</v>
      </c>
      <c r="AG32" s="145">
        <f t="shared" si="4"/>
        <v>0</v>
      </c>
      <c r="AH32" s="145">
        <f t="shared" si="4"/>
        <v>0</v>
      </c>
      <c r="AI32" s="145">
        <f t="shared" si="4"/>
        <v>0</v>
      </c>
      <c r="AJ32" s="145">
        <f t="shared" si="4"/>
        <v>0</v>
      </c>
      <c r="AK32" s="145">
        <f t="shared" si="4"/>
        <v>0</v>
      </c>
      <c r="AL32" s="145">
        <f t="shared" si="4"/>
        <v>0</v>
      </c>
      <c r="AM32" s="145">
        <f t="shared" si="4"/>
        <v>0</v>
      </c>
      <c r="AO32" s="148" t="s">
        <v>292</v>
      </c>
      <c r="AP32" s="145">
        <f t="shared" ref="AP32:BB32" si="5">SUM(AP11:AP31)</f>
        <v>0</v>
      </c>
      <c r="AQ32" s="145">
        <f t="shared" si="5"/>
        <v>0</v>
      </c>
      <c r="AR32" s="145">
        <f t="shared" si="5"/>
        <v>0</v>
      </c>
      <c r="AS32" s="145">
        <f t="shared" si="5"/>
        <v>0</v>
      </c>
      <c r="AT32" s="145">
        <f t="shared" si="5"/>
        <v>0</v>
      </c>
      <c r="AU32" s="145">
        <f t="shared" si="5"/>
        <v>0</v>
      </c>
      <c r="AV32" s="145">
        <f t="shared" si="5"/>
        <v>0</v>
      </c>
      <c r="AW32" s="145">
        <f t="shared" si="5"/>
        <v>0</v>
      </c>
      <c r="AX32" s="145">
        <f t="shared" si="5"/>
        <v>0</v>
      </c>
      <c r="AY32" s="145">
        <f t="shared" si="5"/>
        <v>0</v>
      </c>
      <c r="AZ32" s="145">
        <f t="shared" si="5"/>
        <v>0</v>
      </c>
      <c r="BA32" s="145">
        <f t="shared" si="5"/>
        <v>0</v>
      </c>
      <c r="BB32" s="145">
        <f t="shared" si="5"/>
        <v>0</v>
      </c>
      <c r="BC32" s="145">
        <f>SUM(BC11:BC31)</f>
        <v>0</v>
      </c>
      <c r="BD32" s="145">
        <f t="shared" ref="BD32:CA32" si="6">SUM(BD11:BD31)</f>
        <v>0</v>
      </c>
      <c r="BE32" s="145">
        <f t="shared" si="6"/>
        <v>0</v>
      </c>
      <c r="BF32" s="145">
        <f t="shared" si="6"/>
        <v>0</v>
      </c>
      <c r="BG32" s="145">
        <f t="shared" si="6"/>
        <v>0</v>
      </c>
      <c r="BH32" s="145">
        <f t="shared" si="6"/>
        <v>0</v>
      </c>
      <c r="BI32" s="145">
        <f t="shared" si="6"/>
        <v>0</v>
      </c>
      <c r="BJ32" s="145">
        <f t="shared" si="6"/>
        <v>0</v>
      </c>
      <c r="BK32" s="145">
        <f t="shared" si="6"/>
        <v>0</v>
      </c>
      <c r="BL32" s="145">
        <f t="shared" si="6"/>
        <v>0</v>
      </c>
      <c r="BM32" s="145">
        <f t="shared" si="6"/>
        <v>0</v>
      </c>
      <c r="BN32" s="187">
        <f t="shared" si="6"/>
        <v>0</v>
      </c>
      <c r="BO32" s="152">
        <f t="shared" si="6"/>
        <v>0</v>
      </c>
      <c r="BP32" s="145">
        <f t="shared" si="6"/>
        <v>0</v>
      </c>
      <c r="BQ32" s="145">
        <f t="shared" si="6"/>
        <v>0</v>
      </c>
      <c r="BR32" s="145">
        <f t="shared" si="6"/>
        <v>0</v>
      </c>
      <c r="BS32" s="145">
        <f t="shared" si="6"/>
        <v>0</v>
      </c>
      <c r="BT32" s="145">
        <f t="shared" si="6"/>
        <v>0</v>
      </c>
      <c r="BU32" s="145">
        <f t="shared" si="6"/>
        <v>0</v>
      </c>
      <c r="BV32" s="145">
        <f t="shared" si="6"/>
        <v>0</v>
      </c>
      <c r="BW32" s="145">
        <f t="shared" si="6"/>
        <v>0</v>
      </c>
      <c r="BX32" s="145">
        <f t="shared" si="6"/>
        <v>0</v>
      </c>
      <c r="BY32" s="145">
        <f t="shared" si="6"/>
        <v>0</v>
      </c>
      <c r="BZ32" s="145">
        <f t="shared" si="6"/>
        <v>0</v>
      </c>
      <c r="CA32" s="145">
        <f t="shared" si="6"/>
        <v>0</v>
      </c>
    </row>
    <row r="34" spans="1:79" ht="28" x14ac:dyDescent="0.35">
      <c r="A34" s="149" t="s">
        <v>251</v>
      </c>
      <c r="B34" s="627"/>
      <c r="C34" s="627"/>
      <c r="D34" s="627"/>
      <c r="E34" s="627"/>
      <c r="F34" s="627"/>
      <c r="G34" s="627"/>
      <c r="H34" s="627"/>
      <c r="I34" s="627"/>
      <c r="J34" s="627"/>
      <c r="K34" s="627"/>
      <c r="L34" s="627"/>
      <c r="M34" s="627"/>
      <c r="N34" s="627"/>
      <c r="O34" s="627"/>
      <c r="P34" s="627"/>
      <c r="Q34" s="627"/>
      <c r="R34" s="627"/>
      <c r="S34" s="627"/>
      <c r="T34" s="627"/>
      <c r="U34" s="627"/>
      <c r="V34" s="627"/>
      <c r="W34" s="627"/>
      <c r="X34" s="627"/>
      <c r="Y34" s="627"/>
      <c r="Z34" s="627"/>
      <c r="AA34" s="627"/>
      <c r="AB34" s="627"/>
      <c r="AC34" s="627"/>
      <c r="AD34" s="627"/>
      <c r="AE34" s="627"/>
      <c r="AF34" s="627"/>
      <c r="AG34" s="627"/>
      <c r="AH34" s="627"/>
      <c r="AI34" s="627"/>
      <c r="AJ34" s="627"/>
      <c r="AK34" s="627"/>
      <c r="AL34" s="627"/>
      <c r="AM34" s="627"/>
      <c r="AN34" s="627"/>
      <c r="AO34" s="627"/>
      <c r="AP34" s="627"/>
      <c r="AQ34" s="627"/>
      <c r="AR34" s="627"/>
      <c r="AS34" s="627"/>
      <c r="AT34" s="627"/>
      <c r="AU34" s="627"/>
      <c r="AV34" s="627"/>
      <c r="AW34" s="627"/>
      <c r="AX34" s="627"/>
      <c r="AY34" s="627"/>
      <c r="AZ34" s="627"/>
      <c r="BA34" s="627"/>
      <c r="BB34" s="627"/>
      <c r="BC34" s="627"/>
      <c r="BD34" s="627"/>
      <c r="BE34" s="627"/>
      <c r="BF34" s="627"/>
      <c r="BG34" s="627"/>
      <c r="BH34" s="627"/>
      <c r="BI34" s="627"/>
      <c r="BJ34" s="627"/>
      <c r="BK34" s="627"/>
      <c r="BL34" s="627"/>
      <c r="BM34" s="627"/>
      <c r="BN34" s="627"/>
      <c r="BO34" s="627"/>
      <c r="BP34" s="627"/>
      <c r="BQ34" s="627"/>
      <c r="BR34" s="627"/>
      <c r="BS34" s="627"/>
      <c r="BT34" s="627"/>
      <c r="BU34" s="627"/>
      <c r="BV34" s="627"/>
      <c r="BW34" s="627"/>
      <c r="BX34" s="627"/>
      <c r="BY34" s="627"/>
      <c r="BZ34" s="627"/>
      <c r="CA34" s="627"/>
    </row>
    <row r="35" spans="1:79" ht="29.25" customHeight="1" x14ac:dyDescent="0.35">
      <c r="A35" s="150" t="s">
        <v>252</v>
      </c>
      <c r="B35" s="620"/>
      <c r="C35" s="622"/>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c r="AD35" s="622"/>
      <c r="AE35" s="622"/>
      <c r="AF35" s="622"/>
      <c r="AG35" s="622"/>
      <c r="AH35" s="622"/>
      <c r="AI35" s="622"/>
      <c r="AJ35" s="622"/>
      <c r="AK35" s="622"/>
      <c r="AL35" s="622"/>
      <c r="AM35" s="622"/>
      <c r="AN35" s="622"/>
      <c r="AO35" s="622"/>
      <c r="AP35" s="622"/>
      <c r="AQ35" s="622"/>
      <c r="AR35" s="622"/>
      <c r="AS35" s="622"/>
      <c r="AT35" s="622"/>
      <c r="AU35" s="622"/>
      <c r="AV35" s="622"/>
      <c r="AW35" s="622"/>
      <c r="AX35" s="622"/>
      <c r="AY35" s="622"/>
      <c r="AZ35" s="622"/>
      <c r="BA35" s="622"/>
      <c r="BB35" s="622"/>
      <c r="BC35" s="622"/>
      <c r="BD35" s="622"/>
      <c r="BE35" s="622"/>
      <c r="BF35" s="622"/>
      <c r="BG35" s="622"/>
      <c r="BH35" s="622"/>
      <c r="BI35" s="622"/>
      <c r="BJ35" s="622"/>
      <c r="BK35" s="622"/>
      <c r="BL35" s="622"/>
      <c r="BM35" s="622"/>
      <c r="BN35" s="622"/>
      <c r="BO35" s="622"/>
      <c r="BP35" s="622"/>
      <c r="BQ35" s="622"/>
      <c r="BR35" s="622"/>
      <c r="BS35" s="622"/>
      <c r="BT35" s="622"/>
      <c r="BU35" s="622"/>
      <c r="BV35" s="622"/>
      <c r="BW35" s="622"/>
      <c r="BX35" s="622"/>
      <c r="BY35" s="622"/>
      <c r="BZ35" s="622"/>
      <c r="CA35" s="621"/>
    </row>
    <row r="36" spans="1:79" ht="6" customHeight="1" x14ac:dyDescent="0.35">
      <c r="A36" s="140"/>
      <c r="B36" s="140"/>
      <c r="C36" s="140"/>
      <c r="D36" s="140"/>
      <c r="E36" s="140"/>
      <c r="F36" s="140"/>
      <c r="G36" s="140"/>
      <c r="H36" s="140"/>
      <c r="I36" s="140"/>
      <c r="J36" s="140"/>
      <c r="K36" s="140"/>
      <c r="L36" s="140"/>
      <c r="M36" s="140"/>
      <c r="N36" s="140"/>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O36" s="140"/>
      <c r="AP36" s="141"/>
      <c r="AQ36" s="141"/>
      <c r="AR36" s="141"/>
      <c r="AS36" s="141"/>
      <c r="AT36" s="141"/>
      <c r="AU36" s="141"/>
      <c r="AV36" s="141"/>
      <c r="AW36" s="141"/>
      <c r="AX36" s="141"/>
      <c r="AY36" s="141"/>
      <c r="AZ36" s="141"/>
      <c r="BA36" s="141"/>
    </row>
    <row r="37" spans="1:79" ht="30" customHeight="1" x14ac:dyDescent="0.35">
      <c r="A37" s="623" t="s">
        <v>253</v>
      </c>
      <c r="B37" s="620" t="s">
        <v>30</v>
      </c>
      <c r="C37" s="621"/>
      <c r="D37" s="620" t="s">
        <v>31</v>
      </c>
      <c r="E37" s="621"/>
      <c r="F37" s="620" t="s">
        <v>32</v>
      </c>
      <c r="G37" s="621"/>
      <c r="H37" s="620" t="s">
        <v>33</v>
      </c>
      <c r="I37" s="621"/>
      <c r="J37" s="620" t="s">
        <v>34</v>
      </c>
      <c r="K37" s="621"/>
      <c r="L37" s="620" t="s">
        <v>35</v>
      </c>
      <c r="M37" s="621"/>
      <c r="N37" s="620" t="s">
        <v>8</v>
      </c>
      <c r="O37" s="621"/>
      <c r="P37" s="620" t="s">
        <v>36</v>
      </c>
      <c r="Q37" s="621"/>
      <c r="R37" s="620" t="s">
        <v>37</v>
      </c>
      <c r="S37" s="621"/>
      <c r="T37" s="620" t="s">
        <v>38</v>
      </c>
      <c r="U37" s="621"/>
      <c r="V37" s="620" t="s">
        <v>39</v>
      </c>
      <c r="W37" s="621"/>
      <c r="X37" s="620" t="s">
        <v>40</v>
      </c>
      <c r="Y37" s="621"/>
      <c r="Z37" s="620" t="s">
        <v>254</v>
      </c>
      <c r="AA37" s="621"/>
      <c r="AB37" s="620" t="s">
        <v>255</v>
      </c>
      <c r="AC37" s="622"/>
      <c r="AD37" s="622"/>
      <c r="AE37" s="622"/>
      <c r="AF37" s="622"/>
      <c r="AG37" s="621"/>
      <c r="AH37" s="620" t="s">
        <v>256</v>
      </c>
      <c r="AI37" s="622"/>
      <c r="AJ37" s="622"/>
      <c r="AK37" s="622"/>
      <c r="AL37" s="622"/>
      <c r="AM37" s="621"/>
      <c r="AO37" s="623" t="s">
        <v>253</v>
      </c>
      <c r="AP37" s="620" t="s">
        <v>30</v>
      </c>
      <c r="AQ37" s="621"/>
      <c r="AR37" s="620" t="s">
        <v>31</v>
      </c>
      <c r="AS37" s="621"/>
      <c r="AT37" s="620" t="s">
        <v>32</v>
      </c>
      <c r="AU37" s="621"/>
      <c r="AV37" s="620" t="s">
        <v>33</v>
      </c>
      <c r="AW37" s="621"/>
      <c r="AX37" s="620" t="s">
        <v>34</v>
      </c>
      <c r="AY37" s="621"/>
      <c r="AZ37" s="620" t="s">
        <v>35</v>
      </c>
      <c r="BA37" s="621"/>
      <c r="BB37" s="620" t="s">
        <v>8</v>
      </c>
      <c r="BC37" s="621"/>
      <c r="BD37" s="620" t="s">
        <v>36</v>
      </c>
      <c r="BE37" s="621"/>
      <c r="BF37" s="620" t="s">
        <v>37</v>
      </c>
      <c r="BG37" s="621"/>
      <c r="BH37" s="620" t="s">
        <v>38</v>
      </c>
      <c r="BI37" s="621"/>
      <c r="BJ37" s="620" t="s">
        <v>39</v>
      </c>
      <c r="BK37" s="621"/>
      <c r="BL37" s="620" t="s">
        <v>40</v>
      </c>
      <c r="BM37" s="621"/>
      <c r="BN37" s="620" t="s">
        <v>254</v>
      </c>
      <c r="BO37" s="621"/>
      <c r="BP37" s="620" t="s">
        <v>255</v>
      </c>
      <c r="BQ37" s="622"/>
      <c r="BR37" s="622"/>
      <c r="BS37" s="622"/>
      <c r="BT37" s="622"/>
      <c r="BU37" s="621"/>
      <c r="BV37" s="620" t="s">
        <v>256</v>
      </c>
      <c r="BW37" s="622"/>
      <c r="BX37" s="622"/>
      <c r="BY37" s="622"/>
      <c r="BZ37" s="622"/>
      <c r="CA37" s="621"/>
    </row>
    <row r="38" spans="1:79" ht="52.5" customHeight="1" x14ac:dyDescent="0.35">
      <c r="A38" s="624"/>
      <c r="B38" s="111" t="s">
        <v>257</v>
      </c>
      <c r="C38" s="111" t="s">
        <v>258</v>
      </c>
      <c r="D38" s="111" t="s">
        <v>257</v>
      </c>
      <c r="E38" s="111" t="s">
        <v>258</v>
      </c>
      <c r="F38" s="111" t="s">
        <v>257</v>
      </c>
      <c r="G38" s="111" t="s">
        <v>258</v>
      </c>
      <c r="H38" s="111" t="s">
        <v>257</v>
      </c>
      <c r="I38" s="111" t="s">
        <v>258</v>
      </c>
      <c r="J38" s="111" t="s">
        <v>257</v>
      </c>
      <c r="K38" s="111" t="s">
        <v>258</v>
      </c>
      <c r="L38" s="111" t="s">
        <v>257</v>
      </c>
      <c r="M38" s="111" t="s">
        <v>258</v>
      </c>
      <c r="N38" s="111" t="s">
        <v>257</v>
      </c>
      <c r="O38" s="111" t="s">
        <v>258</v>
      </c>
      <c r="P38" s="111" t="s">
        <v>257</v>
      </c>
      <c r="Q38" s="111" t="s">
        <v>258</v>
      </c>
      <c r="R38" s="111" t="s">
        <v>257</v>
      </c>
      <c r="S38" s="111" t="s">
        <v>258</v>
      </c>
      <c r="T38" s="111" t="s">
        <v>257</v>
      </c>
      <c r="U38" s="111" t="s">
        <v>258</v>
      </c>
      <c r="V38" s="111" t="s">
        <v>257</v>
      </c>
      <c r="W38" s="111" t="s">
        <v>258</v>
      </c>
      <c r="X38" s="111" t="s">
        <v>257</v>
      </c>
      <c r="Y38" s="111" t="s">
        <v>258</v>
      </c>
      <c r="Z38" s="111" t="s">
        <v>257</v>
      </c>
      <c r="AA38" s="111" t="s">
        <v>258</v>
      </c>
      <c r="AB38" s="183" t="s">
        <v>259</v>
      </c>
      <c r="AC38" s="183" t="s">
        <v>260</v>
      </c>
      <c r="AD38" s="183" t="s">
        <v>261</v>
      </c>
      <c r="AE38" s="183" t="s">
        <v>262</v>
      </c>
      <c r="AF38" s="184" t="s">
        <v>263</v>
      </c>
      <c r="AG38" s="183" t="s">
        <v>264</v>
      </c>
      <c r="AH38" s="111" t="s">
        <v>265</v>
      </c>
      <c r="AI38" s="142" t="s">
        <v>266</v>
      </c>
      <c r="AJ38" s="111" t="s">
        <v>267</v>
      </c>
      <c r="AK38" s="111" t="s">
        <v>268</v>
      </c>
      <c r="AL38" s="111" t="s">
        <v>269</v>
      </c>
      <c r="AM38" s="111" t="s">
        <v>270</v>
      </c>
      <c r="AO38" s="624"/>
      <c r="AP38" s="111" t="s">
        <v>257</v>
      </c>
      <c r="AQ38" s="111" t="s">
        <v>258</v>
      </c>
      <c r="AR38" s="111" t="s">
        <v>257</v>
      </c>
      <c r="AS38" s="111" t="s">
        <v>258</v>
      </c>
      <c r="AT38" s="111" t="s">
        <v>257</v>
      </c>
      <c r="AU38" s="111" t="s">
        <v>258</v>
      </c>
      <c r="AV38" s="111" t="s">
        <v>257</v>
      </c>
      <c r="AW38" s="111" t="s">
        <v>258</v>
      </c>
      <c r="AX38" s="111" t="s">
        <v>257</v>
      </c>
      <c r="AY38" s="111" t="s">
        <v>258</v>
      </c>
      <c r="AZ38" s="111" t="s">
        <v>257</v>
      </c>
      <c r="BA38" s="111" t="s">
        <v>258</v>
      </c>
      <c r="BB38" s="111" t="s">
        <v>257</v>
      </c>
      <c r="BC38" s="111" t="s">
        <v>258</v>
      </c>
      <c r="BD38" s="111" t="s">
        <v>257</v>
      </c>
      <c r="BE38" s="111" t="s">
        <v>258</v>
      </c>
      <c r="BF38" s="111" t="s">
        <v>257</v>
      </c>
      <c r="BG38" s="111" t="s">
        <v>258</v>
      </c>
      <c r="BH38" s="111" t="s">
        <v>257</v>
      </c>
      <c r="BI38" s="111" t="s">
        <v>258</v>
      </c>
      <c r="BJ38" s="111" t="s">
        <v>257</v>
      </c>
      <c r="BK38" s="111" t="s">
        <v>258</v>
      </c>
      <c r="BL38" s="111" t="s">
        <v>257</v>
      </c>
      <c r="BM38" s="111" t="s">
        <v>258</v>
      </c>
      <c r="BN38" s="111" t="s">
        <v>257</v>
      </c>
      <c r="BO38" s="111" t="s">
        <v>258</v>
      </c>
      <c r="BP38" s="183" t="s">
        <v>259</v>
      </c>
      <c r="BQ38" s="183" t="s">
        <v>260</v>
      </c>
      <c r="BR38" s="183" t="s">
        <v>261</v>
      </c>
      <c r="BS38" s="183" t="s">
        <v>262</v>
      </c>
      <c r="BT38" s="184" t="s">
        <v>263</v>
      </c>
      <c r="BU38" s="183" t="s">
        <v>264</v>
      </c>
      <c r="BV38" s="111" t="s">
        <v>265</v>
      </c>
      <c r="BW38" s="142" t="s">
        <v>266</v>
      </c>
      <c r="BX38" s="111" t="s">
        <v>267</v>
      </c>
      <c r="BY38" s="111" t="s">
        <v>268</v>
      </c>
      <c r="BZ38" s="111" t="s">
        <v>269</v>
      </c>
      <c r="CA38" s="111" t="s">
        <v>270</v>
      </c>
    </row>
    <row r="39" spans="1:79" x14ac:dyDescent="0.35">
      <c r="A39" s="143" t="s">
        <v>271</v>
      </c>
      <c r="B39" s="143"/>
      <c r="C39" s="143"/>
      <c r="D39" s="143"/>
      <c r="E39" s="143"/>
      <c r="F39" s="143"/>
      <c r="G39" s="143"/>
      <c r="H39" s="143"/>
      <c r="I39" s="143"/>
      <c r="J39" s="143"/>
      <c r="K39" s="143"/>
      <c r="L39" s="143"/>
      <c r="M39" s="143"/>
      <c r="N39" s="143"/>
      <c r="O39" s="144"/>
      <c r="P39" s="144"/>
      <c r="Q39" s="144"/>
      <c r="R39" s="144"/>
      <c r="S39" s="144"/>
      <c r="T39" s="144"/>
      <c r="U39" s="144"/>
      <c r="V39" s="144"/>
      <c r="W39" s="144"/>
      <c r="X39" s="144"/>
      <c r="Y39" s="144"/>
      <c r="Z39" s="186">
        <f>B39+D39+F39+H39+J39+L39+N39+P39+R39+T39+V39+X39</f>
        <v>0</v>
      </c>
      <c r="AA39" s="151">
        <f>C39+E39+G39+I39+K39+M39+O39+Q39+S39+U39+W39+Y39</f>
        <v>0</v>
      </c>
      <c r="AB39" s="146"/>
      <c r="AC39" s="146"/>
      <c r="AD39" s="146"/>
      <c r="AE39" s="146"/>
      <c r="AF39" s="146"/>
      <c r="AG39" s="146"/>
      <c r="AH39" s="146"/>
      <c r="AI39" s="146"/>
      <c r="AJ39" s="146"/>
      <c r="AK39" s="146"/>
      <c r="AL39" s="146"/>
      <c r="AM39" s="147"/>
      <c r="AO39" s="143" t="s">
        <v>271</v>
      </c>
      <c r="AP39" s="143"/>
      <c r="AQ39" s="143"/>
      <c r="AR39" s="143"/>
      <c r="AS39" s="143"/>
      <c r="AT39" s="143"/>
      <c r="AU39" s="143"/>
      <c r="AV39" s="143"/>
      <c r="AW39" s="143"/>
      <c r="AX39" s="143"/>
      <c r="AY39" s="143"/>
      <c r="AZ39" s="143"/>
      <c r="BA39" s="143"/>
      <c r="BB39" s="143"/>
      <c r="BC39" s="144"/>
      <c r="BD39" s="144"/>
      <c r="BE39" s="144"/>
      <c r="BF39" s="144"/>
      <c r="BG39" s="144"/>
      <c r="BH39" s="144"/>
      <c r="BI39" s="144"/>
      <c r="BJ39" s="144"/>
      <c r="BK39" s="144"/>
      <c r="BL39" s="144"/>
      <c r="BM39" s="144"/>
      <c r="BN39" s="186">
        <f>AP39+AR39+AT39+AV39+AX39+AZ39+BB39+BD39+BF39+BH39+BJ39+BL39</f>
        <v>0</v>
      </c>
      <c r="BO39" s="151">
        <f>AQ39+AS39+AU39+AW39+AY39+BA39+BC39+BE39+BG39+BI39+BK39+BM39</f>
        <v>0</v>
      </c>
      <c r="BP39" s="185"/>
      <c r="BQ39" s="185"/>
      <c r="BR39" s="185"/>
      <c r="BS39" s="185"/>
      <c r="BT39" s="146"/>
      <c r="BU39" s="146"/>
      <c r="BV39" s="146"/>
      <c r="BW39" s="146"/>
      <c r="BX39" s="146"/>
      <c r="BY39" s="146"/>
      <c r="BZ39" s="146"/>
      <c r="CA39" s="147"/>
    </row>
    <row r="40" spans="1:79" x14ac:dyDescent="0.35">
      <c r="A40" s="143" t="s">
        <v>272</v>
      </c>
      <c r="B40" s="143"/>
      <c r="C40" s="143"/>
      <c r="D40" s="143"/>
      <c r="E40" s="143"/>
      <c r="F40" s="143"/>
      <c r="G40" s="143"/>
      <c r="H40" s="143"/>
      <c r="I40" s="143"/>
      <c r="J40" s="143"/>
      <c r="K40" s="143"/>
      <c r="L40" s="143"/>
      <c r="M40" s="143"/>
      <c r="N40" s="143"/>
      <c r="O40" s="144"/>
      <c r="P40" s="144"/>
      <c r="Q40" s="144"/>
      <c r="R40" s="144"/>
      <c r="S40" s="144"/>
      <c r="T40" s="144"/>
      <c r="U40" s="144"/>
      <c r="V40" s="144"/>
      <c r="W40" s="144"/>
      <c r="X40" s="144"/>
      <c r="Y40" s="144"/>
      <c r="Z40" s="186">
        <f t="shared" ref="Z40:Z59" si="7">B40+D40+F40+H40+J40+L40+N40+P40+R40+T40+V40+X40</f>
        <v>0</v>
      </c>
      <c r="AA40" s="151">
        <f t="shared" ref="AA40:AA59" si="8">C40+E40+G40+I40+K40+M40+O40+Q40+S40+U40+W40+Y40</f>
        <v>0</v>
      </c>
      <c r="AB40" s="146"/>
      <c r="AC40" s="146"/>
      <c r="AD40" s="146"/>
      <c r="AE40" s="146"/>
      <c r="AF40" s="146"/>
      <c r="AG40" s="146"/>
      <c r="AH40" s="146"/>
      <c r="AI40" s="146"/>
      <c r="AJ40" s="146"/>
      <c r="AK40" s="146"/>
      <c r="AL40" s="146"/>
      <c r="AM40" s="146"/>
      <c r="AO40" s="143" t="s">
        <v>272</v>
      </c>
      <c r="AP40" s="143"/>
      <c r="AQ40" s="143"/>
      <c r="AR40" s="143"/>
      <c r="AS40" s="143"/>
      <c r="AT40" s="143"/>
      <c r="AU40" s="143"/>
      <c r="AV40" s="143"/>
      <c r="AW40" s="143"/>
      <c r="AX40" s="143"/>
      <c r="AY40" s="143"/>
      <c r="AZ40" s="143"/>
      <c r="BA40" s="143"/>
      <c r="BB40" s="143"/>
      <c r="BC40" s="144"/>
      <c r="BD40" s="144"/>
      <c r="BE40" s="144"/>
      <c r="BF40" s="144"/>
      <c r="BG40" s="144"/>
      <c r="BH40" s="144"/>
      <c r="BI40" s="144"/>
      <c r="BJ40" s="144"/>
      <c r="BK40" s="144"/>
      <c r="BL40" s="144"/>
      <c r="BM40" s="144"/>
      <c r="BN40" s="186">
        <f t="shared" ref="BN40:BN59" si="9">AP40+AR40+AT40+AV40+AX40+AZ40+BB40+BD40+BF40+BH40+BJ40+BL40</f>
        <v>0</v>
      </c>
      <c r="BO40" s="151">
        <f t="shared" ref="BO40:BO59" si="10">AQ40+AS40+AU40+AW40+AY40+BA40+BC40+BE40+BG40+BI40+BK40+BM40</f>
        <v>0</v>
      </c>
      <c r="BP40" s="185"/>
      <c r="BQ40" s="185"/>
      <c r="BR40" s="185"/>
      <c r="BS40" s="185"/>
      <c r="BT40" s="146"/>
      <c r="BU40" s="146"/>
      <c r="BV40" s="146"/>
      <c r="BW40" s="146"/>
      <c r="BX40" s="146"/>
      <c r="BY40" s="146"/>
      <c r="BZ40" s="146"/>
      <c r="CA40" s="146"/>
    </row>
    <row r="41" spans="1:79" x14ac:dyDescent="0.35">
      <c r="A41" s="143" t="s">
        <v>273</v>
      </c>
      <c r="B41" s="143"/>
      <c r="C41" s="143"/>
      <c r="D41" s="143"/>
      <c r="E41" s="143"/>
      <c r="F41" s="143"/>
      <c r="G41" s="143"/>
      <c r="H41" s="143"/>
      <c r="I41" s="143"/>
      <c r="J41" s="143"/>
      <c r="K41" s="143"/>
      <c r="L41" s="143"/>
      <c r="M41" s="143"/>
      <c r="N41" s="143"/>
      <c r="O41" s="144"/>
      <c r="P41" s="144"/>
      <c r="Q41" s="144"/>
      <c r="R41" s="144"/>
      <c r="S41" s="144"/>
      <c r="T41" s="144"/>
      <c r="U41" s="144"/>
      <c r="V41" s="144"/>
      <c r="W41" s="144"/>
      <c r="X41" s="144"/>
      <c r="Y41" s="144"/>
      <c r="Z41" s="186">
        <f t="shared" si="7"/>
        <v>0</v>
      </c>
      <c r="AA41" s="151">
        <f t="shared" si="8"/>
        <v>0</v>
      </c>
      <c r="AB41" s="146"/>
      <c r="AC41" s="146"/>
      <c r="AD41" s="146"/>
      <c r="AE41" s="146"/>
      <c r="AF41" s="146"/>
      <c r="AG41" s="146"/>
      <c r="AH41" s="146"/>
      <c r="AI41" s="146"/>
      <c r="AJ41" s="146"/>
      <c r="AK41" s="146"/>
      <c r="AL41" s="146"/>
      <c r="AM41" s="146"/>
      <c r="AO41" s="143" t="s">
        <v>273</v>
      </c>
      <c r="AP41" s="143"/>
      <c r="AQ41" s="143"/>
      <c r="AR41" s="143"/>
      <c r="AS41" s="143"/>
      <c r="AT41" s="143"/>
      <c r="AU41" s="143"/>
      <c r="AV41" s="143"/>
      <c r="AW41" s="143"/>
      <c r="AX41" s="143"/>
      <c r="AY41" s="143"/>
      <c r="AZ41" s="143"/>
      <c r="BA41" s="143"/>
      <c r="BB41" s="143"/>
      <c r="BC41" s="144"/>
      <c r="BD41" s="144"/>
      <c r="BE41" s="144"/>
      <c r="BF41" s="144"/>
      <c r="BG41" s="144"/>
      <c r="BH41" s="144"/>
      <c r="BI41" s="144"/>
      <c r="BJ41" s="144"/>
      <c r="BK41" s="144"/>
      <c r="BL41" s="144"/>
      <c r="BM41" s="144"/>
      <c r="BN41" s="186">
        <f t="shared" si="9"/>
        <v>0</v>
      </c>
      <c r="BO41" s="151">
        <f t="shared" si="10"/>
        <v>0</v>
      </c>
      <c r="BP41" s="185"/>
      <c r="BQ41" s="185"/>
      <c r="BR41" s="185"/>
      <c r="BS41" s="185"/>
      <c r="BT41" s="146"/>
      <c r="BU41" s="146"/>
      <c r="BV41" s="146"/>
      <c r="BW41" s="146"/>
      <c r="BX41" s="146"/>
      <c r="BY41" s="146"/>
      <c r="BZ41" s="146"/>
      <c r="CA41" s="146"/>
    </row>
    <row r="42" spans="1:79" x14ac:dyDescent="0.35">
      <c r="A42" s="143" t="s">
        <v>274</v>
      </c>
      <c r="B42" s="143"/>
      <c r="C42" s="143"/>
      <c r="D42" s="143"/>
      <c r="E42" s="143"/>
      <c r="F42" s="143"/>
      <c r="G42" s="143"/>
      <c r="H42" s="143"/>
      <c r="I42" s="143"/>
      <c r="J42" s="143"/>
      <c r="K42" s="143"/>
      <c r="L42" s="143"/>
      <c r="M42" s="143"/>
      <c r="N42" s="143"/>
      <c r="O42" s="144"/>
      <c r="P42" s="144"/>
      <c r="Q42" s="144"/>
      <c r="R42" s="144"/>
      <c r="S42" s="144"/>
      <c r="T42" s="144"/>
      <c r="U42" s="144"/>
      <c r="V42" s="144"/>
      <c r="W42" s="144"/>
      <c r="X42" s="144"/>
      <c r="Y42" s="144"/>
      <c r="Z42" s="186">
        <f t="shared" si="7"/>
        <v>0</v>
      </c>
      <c r="AA42" s="151">
        <f t="shared" si="8"/>
        <v>0</v>
      </c>
      <c r="AB42" s="146"/>
      <c r="AC42" s="146"/>
      <c r="AD42" s="146"/>
      <c r="AE42" s="146"/>
      <c r="AF42" s="146"/>
      <c r="AG42" s="146"/>
      <c r="AH42" s="146"/>
      <c r="AI42" s="146"/>
      <c r="AJ42" s="146"/>
      <c r="AK42" s="146"/>
      <c r="AL42" s="146"/>
      <c r="AM42" s="146"/>
      <c r="AO42" s="143" t="s">
        <v>274</v>
      </c>
      <c r="AP42" s="143"/>
      <c r="AQ42" s="143"/>
      <c r="AR42" s="143"/>
      <c r="AS42" s="143"/>
      <c r="AT42" s="143"/>
      <c r="AU42" s="143"/>
      <c r="AV42" s="143"/>
      <c r="AW42" s="143"/>
      <c r="AX42" s="143"/>
      <c r="AY42" s="143"/>
      <c r="AZ42" s="143"/>
      <c r="BA42" s="143"/>
      <c r="BB42" s="143"/>
      <c r="BC42" s="144"/>
      <c r="BD42" s="144"/>
      <c r="BE42" s="144"/>
      <c r="BF42" s="144"/>
      <c r="BG42" s="144"/>
      <c r="BH42" s="144"/>
      <c r="BI42" s="144"/>
      <c r="BJ42" s="144"/>
      <c r="BK42" s="144"/>
      <c r="BL42" s="144"/>
      <c r="BM42" s="144"/>
      <c r="BN42" s="186">
        <f t="shared" si="9"/>
        <v>0</v>
      </c>
      <c r="BO42" s="151">
        <f t="shared" si="10"/>
        <v>0</v>
      </c>
      <c r="BP42" s="185"/>
      <c r="BQ42" s="185"/>
      <c r="BR42" s="185"/>
      <c r="BS42" s="185"/>
      <c r="BT42" s="146"/>
      <c r="BU42" s="146"/>
      <c r="BV42" s="146"/>
      <c r="BW42" s="146"/>
      <c r="BX42" s="146"/>
      <c r="BY42" s="146"/>
      <c r="BZ42" s="146"/>
      <c r="CA42" s="146"/>
    </row>
    <row r="43" spans="1:79" x14ac:dyDescent="0.35">
      <c r="A43" s="143" t="s">
        <v>275</v>
      </c>
      <c r="B43" s="143"/>
      <c r="C43" s="143"/>
      <c r="D43" s="143"/>
      <c r="E43" s="143"/>
      <c r="F43" s="143"/>
      <c r="G43" s="143"/>
      <c r="H43" s="143"/>
      <c r="I43" s="143"/>
      <c r="J43" s="143"/>
      <c r="K43" s="143"/>
      <c r="L43" s="143"/>
      <c r="M43" s="143"/>
      <c r="N43" s="143"/>
      <c r="O43" s="144"/>
      <c r="P43" s="144"/>
      <c r="Q43" s="144"/>
      <c r="R43" s="144"/>
      <c r="S43" s="144"/>
      <c r="T43" s="144"/>
      <c r="U43" s="144"/>
      <c r="V43" s="144"/>
      <c r="W43" s="144"/>
      <c r="X43" s="144"/>
      <c r="Y43" s="144"/>
      <c r="Z43" s="186">
        <f t="shared" si="7"/>
        <v>0</v>
      </c>
      <c r="AA43" s="151">
        <f t="shared" si="8"/>
        <v>0</v>
      </c>
      <c r="AB43" s="146"/>
      <c r="AC43" s="146"/>
      <c r="AD43" s="146"/>
      <c r="AE43" s="146"/>
      <c r="AF43" s="146"/>
      <c r="AG43" s="146"/>
      <c r="AH43" s="146"/>
      <c r="AI43" s="146"/>
      <c r="AJ43" s="146"/>
      <c r="AK43" s="146"/>
      <c r="AL43" s="146"/>
      <c r="AM43" s="146"/>
      <c r="AO43" s="143" t="s">
        <v>275</v>
      </c>
      <c r="AP43" s="143"/>
      <c r="AQ43" s="143"/>
      <c r="AR43" s="143"/>
      <c r="AS43" s="143"/>
      <c r="AT43" s="143"/>
      <c r="AU43" s="143"/>
      <c r="AV43" s="143"/>
      <c r="AW43" s="143"/>
      <c r="AX43" s="143"/>
      <c r="AY43" s="143"/>
      <c r="AZ43" s="143"/>
      <c r="BA43" s="143"/>
      <c r="BB43" s="143"/>
      <c r="BC43" s="144"/>
      <c r="BD43" s="144"/>
      <c r="BE43" s="144"/>
      <c r="BF43" s="144"/>
      <c r="BG43" s="144"/>
      <c r="BH43" s="144"/>
      <c r="BI43" s="144"/>
      <c r="BJ43" s="144"/>
      <c r="BK43" s="144"/>
      <c r="BL43" s="144"/>
      <c r="BM43" s="144"/>
      <c r="BN43" s="186">
        <f t="shared" si="9"/>
        <v>0</v>
      </c>
      <c r="BO43" s="151">
        <f t="shared" si="10"/>
        <v>0</v>
      </c>
      <c r="BP43" s="185"/>
      <c r="BQ43" s="185"/>
      <c r="BR43" s="185"/>
      <c r="BS43" s="185"/>
      <c r="BT43" s="146"/>
      <c r="BU43" s="146"/>
      <c r="BV43" s="146"/>
      <c r="BW43" s="146"/>
      <c r="BX43" s="146"/>
      <c r="BY43" s="146"/>
      <c r="BZ43" s="146"/>
      <c r="CA43" s="146"/>
    </row>
    <row r="44" spans="1:79" x14ac:dyDescent="0.35">
      <c r="A44" s="143" t="s">
        <v>276</v>
      </c>
      <c r="B44" s="143"/>
      <c r="C44" s="143"/>
      <c r="D44" s="143"/>
      <c r="E44" s="143"/>
      <c r="F44" s="143"/>
      <c r="G44" s="143"/>
      <c r="H44" s="143"/>
      <c r="I44" s="143"/>
      <c r="J44" s="143"/>
      <c r="K44" s="143"/>
      <c r="L44" s="143"/>
      <c r="M44" s="143"/>
      <c r="N44" s="143"/>
      <c r="O44" s="144"/>
      <c r="P44" s="144"/>
      <c r="Q44" s="144"/>
      <c r="R44" s="144"/>
      <c r="S44" s="144"/>
      <c r="T44" s="144"/>
      <c r="U44" s="144"/>
      <c r="V44" s="144"/>
      <c r="W44" s="144"/>
      <c r="X44" s="144"/>
      <c r="Y44" s="144"/>
      <c r="Z44" s="186">
        <f t="shared" si="7"/>
        <v>0</v>
      </c>
      <c r="AA44" s="151">
        <f t="shared" si="8"/>
        <v>0</v>
      </c>
      <c r="AB44" s="146"/>
      <c r="AC44" s="146"/>
      <c r="AD44" s="146"/>
      <c r="AE44" s="146"/>
      <c r="AF44" s="146"/>
      <c r="AG44" s="146"/>
      <c r="AH44" s="146"/>
      <c r="AI44" s="146"/>
      <c r="AJ44" s="146"/>
      <c r="AK44" s="146"/>
      <c r="AL44" s="146"/>
      <c r="AM44" s="146"/>
      <c r="AO44" s="143" t="s">
        <v>276</v>
      </c>
      <c r="AP44" s="143"/>
      <c r="AQ44" s="143"/>
      <c r="AR44" s="143"/>
      <c r="AS44" s="143"/>
      <c r="AT44" s="143"/>
      <c r="AU44" s="143"/>
      <c r="AV44" s="143"/>
      <c r="AW44" s="143"/>
      <c r="AX44" s="143"/>
      <c r="AY44" s="143"/>
      <c r="AZ44" s="143"/>
      <c r="BA44" s="143"/>
      <c r="BB44" s="143"/>
      <c r="BC44" s="144"/>
      <c r="BD44" s="144"/>
      <c r="BE44" s="144"/>
      <c r="BF44" s="144"/>
      <c r="BG44" s="144"/>
      <c r="BH44" s="144"/>
      <c r="BI44" s="144"/>
      <c r="BJ44" s="144"/>
      <c r="BK44" s="144"/>
      <c r="BL44" s="144"/>
      <c r="BM44" s="144"/>
      <c r="BN44" s="186">
        <f t="shared" si="9"/>
        <v>0</v>
      </c>
      <c r="BO44" s="151">
        <f t="shared" si="10"/>
        <v>0</v>
      </c>
      <c r="BP44" s="185"/>
      <c r="BQ44" s="185"/>
      <c r="BR44" s="185"/>
      <c r="BS44" s="185"/>
      <c r="BT44" s="146"/>
      <c r="BU44" s="146"/>
      <c r="BV44" s="146"/>
      <c r="BW44" s="146"/>
      <c r="BX44" s="146"/>
      <c r="BY44" s="146"/>
      <c r="BZ44" s="146"/>
      <c r="CA44" s="146"/>
    </row>
    <row r="45" spans="1:79" x14ac:dyDescent="0.35">
      <c r="A45" s="143" t="s">
        <v>277</v>
      </c>
      <c r="B45" s="143"/>
      <c r="C45" s="143"/>
      <c r="D45" s="143"/>
      <c r="E45" s="143"/>
      <c r="F45" s="143"/>
      <c r="G45" s="143"/>
      <c r="H45" s="143"/>
      <c r="I45" s="143"/>
      <c r="J45" s="143"/>
      <c r="K45" s="143"/>
      <c r="L45" s="143"/>
      <c r="M45" s="143"/>
      <c r="N45" s="143"/>
      <c r="O45" s="144"/>
      <c r="P45" s="144"/>
      <c r="Q45" s="144"/>
      <c r="R45" s="144"/>
      <c r="S45" s="144"/>
      <c r="T45" s="144"/>
      <c r="U45" s="144"/>
      <c r="V45" s="144"/>
      <c r="W45" s="144"/>
      <c r="X45" s="144"/>
      <c r="Y45" s="144"/>
      <c r="Z45" s="186">
        <f t="shared" si="7"/>
        <v>0</v>
      </c>
      <c r="AA45" s="151">
        <f t="shared" si="8"/>
        <v>0</v>
      </c>
      <c r="AB45" s="146"/>
      <c r="AC45" s="146"/>
      <c r="AD45" s="146"/>
      <c r="AE45" s="146"/>
      <c r="AF45" s="146"/>
      <c r="AG45" s="146"/>
      <c r="AH45" s="146"/>
      <c r="AI45" s="146"/>
      <c r="AJ45" s="146"/>
      <c r="AK45" s="146"/>
      <c r="AL45" s="146"/>
      <c r="AM45" s="146"/>
      <c r="AO45" s="143" t="s">
        <v>277</v>
      </c>
      <c r="AP45" s="143"/>
      <c r="AQ45" s="143"/>
      <c r="AR45" s="143"/>
      <c r="AS45" s="143"/>
      <c r="AT45" s="143"/>
      <c r="AU45" s="143"/>
      <c r="AV45" s="143"/>
      <c r="AW45" s="143"/>
      <c r="AX45" s="143"/>
      <c r="AY45" s="143"/>
      <c r="AZ45" s="143"/>
      <c r="BA45" s="143"/>
      <c r="BB45" s="143"/>
      <c r="BC45" s="144"/>
      <c r="BD45" s="144"/>
      <c r="BE45" s="144"/>
      <c r="BF45" s="144"/>
      <c r="BG45" s="144"/>
      <c r="BH45" s="144"/>
      <c r="BI45" s="144"/>
      <c r="BJ45" s="144"/>
      <c r="BK45" s="144"/>
      <c r="BL45" s="144"/>
      <c r="BM45" s="144"/>
      <c r="BN45" s="186">
        <f t="shared" si="9"/>
        <v>0</v>
      </c>
      <c r="BO45" s="151">
        <f t="shared" si="10"/>
        <v>0</v>
      </c>
      <c r="BP45" s="185"/>
      <c r="BQ45" s="185"/>
      <c r="BR45" s="185"/>
      <c r="BS45" s="185"/>
      <c r="BT45" s="146"/>
      <c r="BU45" s="146"/>
      <c r="BV45" s="146"/>
      <c r="BW45" s="146"/>
      <c r="BX45" s="146"/>
      <c r="BY45" s="146"/>
      <c r="BZ45" s="146"/>
      <c r="CA45" s="146"/>
    </row>
    <row r="46" spans="1:79" x14ac:dyDescent="0.35">
      <c r="A46" s="143" t="s">
        <v>278</v>
      </c>
      <c r="B46" s="143"/>
      <c r="C46" s="143"/>
      <c r="D46" s="143"/>
      <c r="E46" s="143"/>
      <c r="F46" s="143"/>
      <c r="G46" s="143"/>
      <c r="H46" s="143"/>
      <c r="I46" s="143"/>
      <c r="J46" s="143"/>
      <c r="K46" s="143"/>
      <c r="L46" s="143"/>
      <c r="M46" s="143"/>
      <c r="N46" s="143"/>
      <c r="O46" s="144"/>
      <c r="P46" s="144"/>
      <c r="Q46" s="144"/>
      <c r="R46" s="144"/>
      <c r="S46" s="144"/>
      <c r="T46" s="144"/>
      <c r="U46" s="144"/>
      <c r="V46" s="144"/>
      <c r="W46" s="144"/>
      <c r="X46" s="144"/>
      <c r="Y46" s="144"/>
      <c r="Z46" s="186">
        <f t="shared" si="7"/>
        <v>0</v>
      </c>
      <c r="AA46" s="151">
        <f t="shared" si="8"/>
        <v>0</v>
      </c>
      <c r="AB46" s="146"/>
      <c r="AC46" s="146"/>
      <c r="AD46" s="146"/>
      <c r="AE46" s="146"/>
      <c r="AF46" s="146"/>
      <c r="AG46" s="146"/>
      <c r="AH46" s="146"/>
      <c r="AI46" s="146"/>
      <c r="AJ46" s="146"/>
      <c r="AK46" s="146"/>
      <c r="AL46" s="146"/>
      <c r="AM46" s="146"/>
      <c r="AO46" s="143" t="s">
        <v>278</v>
      </c>
      <c r="AP46" s="143"/>
      <c r="AQ46" s="143"/>
      <c r="AR46" s="143"/>
      <c r="AS46" s="143"/>
      <c r="AT46" s="143"/>
      <c r="AU46" s="143"/>
      <c r="AV46" s="143"/>
      <c r="AW46" s="143"/>
      <c r="AX46" s="143"/>
      <c r="AY46" s="143"/>
      <c r="AZ46" s="143"/>
      <c r="BA46" s="143"/>
      <c r="BB46" s="143"/>
      <c r="BC46" s="144"/>
      <c r="BD46" s="144"/>
      <c r="BE46" s="144"/>
      <c r="BF46" s="144"/>
      <c r="BG46" s="144"/>
      <c r="BH46" s="144"/>
      <c r="BI46" s="144"/>
      <c r="BJ46" s="144"/>
      <c r="BK46" s="144"/>
      <c r="BL46" s="144"/>
      <c r="BM46" s="144"/>
      <c r="BN46" s="186">
        <f t="shared" si="9"/>
        <v>0</v>
      </c>
      <c r="BO46" s="151">
        <f t="shared" si="10"/>
        <v>0</v>
      </c>
      <c r="BP46" s="185"/>
      <c r="BQ46" s="185"/>
      <c r="BR46" s="185"/>
      <c r="BS46" s="185"/>
      <c r="BT46" s="146"/>
      <c r="BU46" s="146"/>
      <c r="BV46" s="146"/>
      <c r="BW46" s="146"/>
      <c r="BX46" s="146"/>
      <c r="BY46" s="146"/>
      <c r="BZ46" s="146"/>
      <c r="CA46" s="146"/>
    </row>
    <row r="47" spans="1:79" x14ac:dyDescent="0.35">
      <c r="A47" s="143" t="s">
        <v>279</v>
      </c>
      <c r="B47" s="143"/>
      <c r="C47" s="143"/>
      <c r="D47" s="143"/>
      <c r="E47" s="143"/>
      <c r="F47" s="143"/>
      <c r="G47" s="143"/>
      <c r="H47" s="143"/>
      <c r="I47" s="143"/>
      <c r="J47" s="143"/>
      <c r="K47" s="143"/>
      <c r="L47" s="143"/>
      <c r="M47" s="143"/>
      <c r="N47" s="143"/>
      <c r="O47" s="144"/>
      <c r="P47" s="144"/>
      <c r="Q47" s="144"/>
      <c r="R47" s="144"/>
      <c r="S47" s="144"/>
      <c r="T47" s="144"/>
      <c r="U47" s="144"/>
      <c r="V47" s="144"/>
      <c r="W47" s="144"/>
      <c r="X47" s="144"/>
      <c r="Y47" s="144"/>
      <c r="Z47" s="186">
        <f t="shared" si="7"/>
        <v>0</v>
      </c>
      <c r="AA47" s="151">
        <f t="shared" si="8"/>
        <v>0</v>
      </c>
      <c r="AB47" s="146"/>
      <c r="AC47" s="146"/>
      <c r="AD47" s="146"/>
      <c r="AE47" s="146"/>
      <c r="AF47" s="146"/>
      <c r="AG47" s="146"/>
      <c r="AH47" s="146"/>
      <c r="AI47" s="146"/>
      <c r="AJ47" s="146"/>
      <c r="AK47" s="146"/>
      <c r="AL47" s="146"/>
      <c r="AM47" s="146"/>
      <c r="AO47" s="143" t="s">
        <v>279</v>
      </c>
      <c r="AP47" s="143"/>
      <c r="AQ47" s="143"/>
      <c r="AR47" s="143"/>
      <c r="AS47" s="143"/>
      <c r="AT47" s="143"/>
      <c r="AU47" s="143"/>
      <c r="AV47" s="143"/>
      <c r="AW47" s="143"/>
      <c r="AX47" s="143"/>
      <c r="AY47" s="143"/>
      <c r="AZ47" s="143"/>
      <c r="BA47" s="143"/>
      <c r="BB47" s="143"/>
      <c r="BC47" s="144"/>
      <c r="BD47" s="144"/>
      <c r="BE47" s="144"/>
      <c r="BF47" s="144"/>
      <c r="BG47" s="144"/>
      <c r="BH47" s="144"/>
      <c r="BI47" s="144"/>
      <c r="BJ47" s="144"/>
      <c r="BK47" s="144"/>
      <c r="BL47" s="144"/>
      <c r="BM47" s="144"/>
      <c r="BN47" s="186">
        <f t="shared" si="9"/>
        <v>0</v>
      </c>
      <c r="BO47" s="151">
        <f t="shared" si="10"/>
        <v>0</v>
      </c>
      <c r="BP47" s="185"/>
      <c r="BQ47" s="185"/>
      <c r="BR47" s="185"/>
      <c r="BS47" s="185"/>
      <c r="BT47" s="146"/>
      <c r="BU47" s="146"/>
      <c r="BV47" s="146"/>
      <c r="BW47" s="146"/>
      <c r="BX47" s="146"/>
      <c r="BY47" s="146"/>
      <c r="BZ47" s="146"/>
      <c r="CA47" s="146"/>
    </row>
    <row r="48" spans="1:79" x14ac:dyDescent="0.35">
      <c r="A48" s="143" t="s">
        <v>280</v>
      </c>
      <c r="B48" s="143"/>
      <c r="C48" s="143"/>
      <c r="D48" s="143"/>
      <c r="E48" s="143"/>
      <c r="F48" s="143"/>
      <c r="G48" s="143"/>
      <c r="H48" s="143"/>
      <c r="I48" s="143"/>
      <c r="J48" s="143"/>
      <c r="K48" s="143"/>
      <c r="L48" s="143"/>
      <c r="M48" s="143"/>
      <c r="N48" s="143"/>
      <c r="O48" s="144"/>
      <c r="P48" s="144"/>
      <c r="Q48" s="144"/>
      <c r="R48" s="144"/>
      <c r="S48" s="144"/>
      <c r="T48" s="144"/>
      <c r="U48" s="144"/>
      <c r="V48" s="144"/>
      <c r="W48" s="144"/>
      <c r="X48" s="144"/>
      <c r="Y48" s="144"/>
      <c r="Z48" s="186">
        <f t="shared" si="7"/>
        <v>0</v>
      </c>
      <c r="AA48" s="151">
        <f t="shared" si="8"/>
        <v>0</v>
      </c>
      <c r="AB48" s="146"/>
      <c r="AC48" s="146"/>
      <c r="AD48" s="146"/>
      <c r="AE48" s="146"/>
      <c r="AF48" s="146"/>
      <c r="AG48" s="146"/>
      <c r="AH48" s="146"/>
      <c r="AI48" s="146"/>
      <c r="AJ48" s="146"/>
      <c r="AK48" s="146"/>
      <c r="AL48" s="146"/>
      <c r="AM48" s="146"/>
      <c r="AO48" s="143" t="s">
        <v>280</v>
      </c>
      <c r="AP48" s="143"/>
      <c r="AQ48" s="143"/>
      <c r="AR48" s="143"/>
      <c r="AS48" s="143"/>
      <c r="AT48" s="143"/>
      <c r="AU48" s="143"/>
      <c r="AV48" s="143"/>
      <c r="AW48" s="143"/>
      <c r="AX48" s="143"/>
      <c r="AY48" s="143"/>
      <c r="AZ48" s="143"/>
      <c r="BA48" s="143"/>
      <c r="BB48" s="143"/>
      <c r="BC48" s="144"/>
      <c r="BD48" s="144"/>
      <c r="BE48" s="144"/>
      <c r="BF48" s="144"/>
      <c r="BG48" s="144"/>
      <c r="BH48" s="144"/>
      <c r="BI48" s="144"/>
      <c r="BJ48" s="144"/>
      <c r="BK48" s="144"/>
      <c r="BL48" s="144"/>
      <c r="BM48" s="144"/>
      <c r="BN48" s="186">
        <f t="shared" si="9"/>
        <v>0</v>
      </c>
      <c r="BO48" s="151">
        <f t="shared" si="10"/>
        <v>0</v>
      </c>
      <c r="BP48" s="185"/>
      <c r="BQ48" s="185"/>
      <c r="BR48" s="185"/>
      <c r="BS48" s="185"/>
      <c r="BT48" s="146"/>
      <c r="BU48" s="146"/>
      <c r="BV48" s="146"/>
      <c r="BW48" s="146"/>
      <c r="BX48" s="146"/>
      <c r="BY48" s="146"/>
      <c r="BZ48" s="146"/>
      <c r="CA48" s="146"/>
    </row>
    <row r="49" spans="1:79" x14ac:dyDescent="0.35">
      <c r="A49" s="143" t="s">
        <v>281</v>
      </c>
      <c r="B49" s="143"/>
      <c r="C49" s="143"/>
      <c r="D49" s="143"/>
      <c r="E49" s="143"/>
      <c r="F49" s="143"/>
      <c r="G49" s="143"/>
      <c r="H49" s="143"/>
      <c r="I49" s="143"/>
      <c r="J49" s="143"/>
      <c r="K49" s="143"/>
      <c r="L49" s="143"/>
      <c r="M49" s="143"/>
      <c r="N49" s="143"/>
      <c r="O49" s="144"/>
      <c r="P49" s="144"/>
      <c r="Q49" s="144"/>
      <c r="R49" s="144"/>
      <c r="S49" s="144"/>
      <c r="T49" s="144"/>
      <c r="U49" s="144"/>
      <c r="V49" s="144"/>
      <c r="W49" s="144"/>
      <c r="X49" s="144"/>
      <c r="Y49" s="144"/>
      <c r="Z49" s="186">
        <f t="shared" si="7"/>
        <v>0</v>
      </c>
      <c r="AA49" s="151">
        <f t="shared" si="8"/>
        <v>0</v>
      </c>
      <c r="AB49" s="146"/>
      <c r="AC49" s="146"/>
      <c r="AD49" s="146"/>
      <c r="AE49" s="146"/>
      <c r="AF49" s="146"/>
      <c r="AG49" s="146"/>
      <c r="AH49" s="146"/>
      <c r="AI49" s="146"/>
      <c r="AJ49" s="146"/>
      <c r="AK49" s="146"/>
      <c r="AL49" s="146"/>
      <c r="AM49" s="146"/>
      <c r="AO49" s="143" t="s">
        <v>281</v>
      </c>
      <c r="AP49" s="143"/>
      <c r="AQ49" s="143"/>
      <c r="AR49" s="143"/>
      <c r="AS49" s="143"/>
      <c r="AT49" s="143"/>
      <c r="AU49" s="143"/>
      <c r="AV49" s="143"/>
      <c r="AW49" s="143"/>
      <c r="AX49" s="143"/>
      <c r="AY49" s="143"/>
      <c r="AZ49" s="143"/>
      <c r="BA49" s="143"/>
      <c r="BB49" s="143"/>
      <c r="BC49" s="144"/>
      <c r="BD49" s="144"/>
      <c r="BE49" s="144"/>
      <c r="BF49" s="144"/>
      <c r="BG49" s="144"/>
      <c r="BH49" s="144"/>
      <c r="BI49" s="144"/>
      <c r="BJ49" s="144"/>
      <c r="BK49" s="144"/>
      <c r="BL49" s="144"/>
      <c r="BM49" s="144"/>
      <c r="BN49" s="186">
        <f t="shared" si="9"/>
        <v>0</v>
      </c>
      <c r="BO49" s="151">
        <f t="shared" si="10"/>
        <v>0</v>
      </c>
      <c r="BP49" s="185"/>
      <c r="BQ49" s="185"/>
      <c r="BR49" s="185"/>
      <c r="BS49" s="185"/>
      <c r="BT49" s="146"/>
      <c r="BU49" s="146"/>
      <c r="BV49" s="146"/>
      <c r="BW49" s="146"/>
      <c r="BX49" s="146"/>
      <c r="BY49" s="146"/>
      <c r="BZ49" s="146"/>
      <c r="CA49" s="146"/>
    </row>
    <row r="50" spans="1:79" x14ac:dyDescent="0.35">
      <c r="A50" s="143" t="s">
        <v>282</v>
      </c>
      <c r="B50" s="143"/>
      <c r="C50" s="143"/>
      <c r="D50" s="143"/>
      <c r="E50" s="143"/>
      <c r="F50" s="143"/>
      <c r="G50" s="143"/>
      <c r="H50" s="143"/>
      <c r="I50" s="143"/>
      <c r="J50" s="143"/>
      <c r="K50" s="143"/>
      <c r="L50" s="143"/>
      <c r="M50" s="143"/>
      <c r="N50" s="143"/>
      <c r="O50" s="144"/>
      <c r="P50" s="144"/>
      <c r="Q50" s="144"/>
      <c r="R50" s="144"/>
      <c r="S50" s="144"/>
      <c r="T50" s="144"/>
      <c r="U50" s="144"/>
      <c r="V50" s="144"/>
      <c r="W50" s="144"/>
      <c r="X50" s="144"/>
      <c r="Y50" s="144"/>
      <c r="Z50" s="186">
        <f t="shared" si="7"/>
        <v>0</v>
      </c>
      <c r="AA50" s="151">
        <f t="shared" si="8"/>
        <v>0</v>
      </c>
      <c r="AB50" s="146"/>
      <c r="AC50" s="146"/>
      <c r="AD50" s="146"/>
      <c r="AE50" s="146"/>
      <c r="AF50" s="146"/>
      <c r="AG50" s="146"/>
      <c r="AH50" s="146"/>
      <c r="AI50" s="146"/>
      <c r="AJ50" s="146"/>
      <c r="AK50" s="146"/>
      <c r="AL50" s="146"/>
      <c r="AM50" s="146"/>
      <c r="AO50" s="143" t="s">
        <v>282</v>
      </c>
      <c r="AP50" s="143"/>
      <c r="AQ50" s="143"/>
      <c r="AR50" s="143"/>
      <c r="AS50" s="143"/>
      <c r="AT50" s="143"/>
      <c r="AU50" s="143"/>
      <c r="AV50" s="143"/>
      <c r="AW50" s="143"/>
      <c r="AX50" s="143"/>
      <c r="AY50" s="143"/>
      <c r="AZ50" s="143"/>
      <c r="BA50" s="143"/>
      <c r="BB50" s="143"/>
      <c r="BC50" s="144"/>
      <c r="BD50" s="144"/>
      <c r="BE50" s="144"/>
      <c r="BF50" s="144"/>
      <c r="BG50" s="144"/>
      <c r="BH50" s="144"/>
      <c r="BI50" s="144"/>
      <c r="BJ50" s="144"/>
      <c r="BK50" s="144"/>
      <c r="BL50" s="144"/>
      <c r="BM50" s="144"/>
      <c r="BN50" s="186">
        <f t="shared" si="9"/>
        <v>0</v>
      </c>
      <c r="BO50" s="151">
        <f t="shared" si="10"/>
        <v>0</v>
      </c>
      <c r="BP50" s="185"/>
      <c r="BQ50" s="185"/>
      <c r="BR50" s="185"/>
      <c r="BS50" s="185"/>
      <c r="BT50" s="146"/>
      <c r="BU50" s="146"/>
      <c r="BV50" s="146"/>
      <c r="BW50" s="146"/>
      <c r="BX50" s="146"/>
      <c r="BY50" s="146"/>
      <c r="BZ50" s="146"/>
      <c r="CA50" s="146"/>
    </row>
    <row r="51" spans="1:79" x14ac:dyDescent="0.35">
      <c r="A51" s="143" t="s">
        <v>283</v>
      </c>
      <c r="B51" s="143"/>
      <c r="C51" s="143"/>
      <c r="D51" s="143"/>
      <c r="E51" s="143"/>
      <c r="F51" s="143"/>
      <c r="G51" s="143"/>
      <c r="H51" s="143"/>
      <c r="I51" s="143"/>
      <c r="J51" s="143"/>
      <c r="K51" s="143"/>
      <c r="L51" s="143"/>
      <c r="M51" s="143"/>
      <c r="N51" s="143"/>
      <c r="O51" s="144"/>
      <c r="P51" s="144"/>
      <c r="Q51" s="144"/>
      <c r="R51" s="144"/>
      <c r="S51" s="144"/>
      <c r="T51" s="144"/>
      <c r="U51" s="144"/>
      <c r="V51" s="144"/>
      <c r="W51" s="144"/>
      <c r="X51" s="144"/>
      <c r="Y51" s="144"/>
      <c r="Z51" s="186">
        <f t="shared" si="7"/>
        <v>0</v>
      </c>
      <c r="AA51" s="151">
        <f t="shared" si="8"/>
        <v>0</v>
      </c>
      <c r="AB51" s="146"/>
      <c r="AC51" s="146"/>
      <c r="AD51" s="146"/>
      <c r="AE51" s="146"/>
      <c r="AF51" s="146"/>
      <c r="AG51" s="146"/>
      <c r="AH51" s="146"/>
      <c r="AI51" s="146"/>
      <c r="AJ51" s="146"/>
      <c r="AK51" s="146"/>
      <c r="AL51" s="146"/>
      <c r="AM51" s="146"/>
      <c r="AO51" s="143" t="s">
        <v>283</v>
      </c>
      <c r="AP51" s="143"/>
      <c r="AQ51" s="143"/>
      <c r="AR51" s="143"/>
      <c r="AS51" s="143"/>
      <c r="AT51" s="143"/>
      <c r="AU51" s="143"/>
      <c r="AV51" s="143"/>
      <c r="AW51" s="143"/>
      <c r="AX51" s="143"/>
      <c r="AY51" s="143"/>
      <c r="AZ51" s="143"/>
      <c r="BA51" s="143"/>
      <c r="BB51" s="143"/>
      <c r="BC51" s="144"/>
      <c r="BD51" s="144"/>
      <c r="BE51" s="144"/>
      <c r="BF51" s="144"/>
      <c r="BG51" s="144"/>
      <c r="BH51" s="144"/>
      <c r="BI51" s="144"/>
      <c r="BJ51" s="144"/>
      <c r="BK51" s="144"/>
      <c r="BL51" s="144"/>
      <c r="BM51" s="144"/>
      <c r="BN51" s="186">
        <f t="shared" si="9"/>
        <v>0</v>
      </c>
      <c r="BO51" s="151">
        <f t="shared" si="10"/>
        <v>0</v>
      </c>
      <c r="BP51" s="185"/>
      <c r="BQ51" s="185"/>
      <c r="BR51" s="185"/>
      <c r="BS51" s="185"/>
      <c r="BT51" s="146"/>
      <c r="BU51" s="146"/>
      <c r="BV51" s="146"/>
      <c r="BW51" s="146"/>
      <c r="BX51" s="146"/>
      <c r="BY51" s="146"/>
      <c r="BZ51" s="146"/>
      <c r="CA51" s="146"/>
    </row>
    <row r="52" spans="1:79" x14ac:dyDescent="0.35">
      <c r="A52" s="143" t="s">
        <v>284</v>
      </c>
      <c r="B52" s="143"/>
      <c r="C52" s="143"/>
      <c r="D52" s="143"/>
      <c r="E52" s="143"/>
      <c r="F52" s="143"/>
      <c r="G52" s="143"/>
      <c r="H52" s="143"/>
      <c r="I52" s="143"/>
      <c r="J52" s="143"/>
      <c r="K52" s="143"/>
      <c r="L52" s="143"/>
      <c r="M52" s="143"/>
      <c r="N52" s="143"/>
      <c r="O52" s="144"/>
      <c r="P52" s="144"/>
      <c r="Q52" s="144"/>
      <c r="R52" s="144"/>
      <c r="S52" s="144"/>
      <c r="T52" s="144"/>
      <c r="U52" s="144"/>
      <c r="V52" s="144"/>
      <c r="W52" s="144"/>
      <c r="X52" s="144"/>
      <c r="Y52" s="144"/>
      <c r="Z52" s="186">
        <f t="shared" si="7"/>
        <v>0</v>
      </c>
      <c r="AA52" s="151">
        <f t="shared" si="8"/>
        <v>0</v>
      </c>
      <c r="AB52" s="146"/>
      <c r="AC52" s="146"/>
      <c r="AD52" s="146"/>
      <c r="AE52" s="146"/>
      <c r="AF52" s="146"/>
      <c r="AG52" s="146"/>
      <c r="AH52" s="146"/>
      <c r="AI52" s="146"/>
      <c r="AJ52" s="146"/>
      <c r="AK52" s="146"/>
      <c r="AL52" s="146"/>
      <c r="AM52" s="146"/>
      <c r="AO52" s="143" t="s">
        <v>284</v>
      </c>
      <c r="AP52" s="143"/>
      <c r="AQ52" s="143"/>
      <c r="AR52" s="143"/>
      <c r="AS52" s="143"/>
      <c r="AT52" s="143"/>
      <c r="AU52" s="143"/>
      <c r="AV52" s="143"/>
      <c r="AW52" s="143"/>
      <c r="AX52" s="143"/>
      <c r="AY52" s="143"/>
      <c r="AZ52" s="143"/>
      <c r="BA52" s="143"/>
      <c r="BB52" s="143"/>
      <c r="BC52" s="144"/>
      <c r="BD52" s="144"/>
      <c r="BE52" s="144"/>
      <c r="BF52" s="144"/>
      <c r="BG52" s="144"/>
      <c r="BH52" s="144"/>
      <c r="BI52" s="144"/>
      <c r="BJ52" s="144"/>
      <c r="BK52" s="144"/>
      <c r="BL52" s="144"/>
      <c r="BM52" s="144"/>
      <c r="BN52" s="186">
        <f t="shared" si="9"/>
        <v>0</v>
      </c>
      <c r="BO52" s="151">
        <f t="shared" si="10"/>
        <v>0</v>
      </c>
      <c r="BP52" s="185"/>
      <c r="BQ52" s="185"/>
      <c r="BR52" s="185"/>
      <c r="BS52" s="185"/>
      <c r="BT52" s="146"/>
      <c r="BU52" s="146"/>
      <c r="BV52" s="146"/>
      <c r="BW52" s="146"/>
      <c r="BX52" s="146"/>
      <c r="BY52" s="146"/>
      <c r="BZ52" s="146"/>
      <c r="CA52" s="146"/>
    </row>
    <row r="53" spans="1:79" x14ac:dyDescent="0.35">
      <c r="A53" s="143" t="s">
        <v>285</v>
      </c>
      <c r="B53" s="143"/>
      <c r="C53" s="143"/>
      <c r="D53" s="143"/>
      <c r="E53" s="143"/>
      <c r="F53" s="143"/>
      <c r="G53" s="143"/>
      <c r="H53" s="143"/>
      <c r="I53" s="143"/>
      <c r="J53" s="143"/>
      <c r="K53" s="143"/>
      <c r="L53" s="143"/>
      <c r="M53" s="143"/>
      <c r="N53" s="143"/>
      <c r="O53" s="144"/>
      <c r="P53" s="144"/>
      <c r="Q53" s="144"/>
      <c r="R53" s="144"/>
      <c r="S53" s="144"/>
      <c r="T53" s="144"/>
      <c r="U53" s="144"/>
      <c r="V53" s="144"/>
      <c r="W53" s="144"/>
      <c r="X53" s="144"/>
      <c r="Y53" s="144"/>
      <c r="Z53" s="186">
        <f t="shared" si="7"/>
        <v>0</v>
      </c>
      <c r="AA53" s="151">
        <f t="shared" si="8"/>
        <v>0</v>
      </c>
      <c r="AB53" s="146"/>
      <c r="AC53" s="146"/>
      <c r="AD53" s="146"/>
      <c r="AE53" s="146"/>
      <c r="AF53" s="146"/>
      <c r="AG53" s="146"/>
      <c r="AH53" s="146"/>
      <c r="AI53" s="146"/>
      <c r="AJ53" s="146"/>
      <c r="AK53" s="146"/>
      <c r="AL53" s="146"/>
      <c r="AM53" s="146"/>
      <c r="AO53" s="143" t="s">
        <v>285</v>
      </c>
      <c r="AP53" s="143"/>
      <c r="AQ53" s="143"/>
      <c r="AR53" s="143"/>
      <c r="AS53" s="143"/>
      <c r="AT53" s="143"/>
      <c r="AU53" s="143"/>
      <c r="AV53" s="143"/>
      <c r="AW53" s="143"/>
      <c r="AX53" s="143"/>
      <c r="AY53" s="143"/>
      <c r="AZ53" s="143"/>
      <c r="BA53" s="143"/>
      <c r="BB53" s="143"/>
      <c r="BC53" s="144"/>
      <c r="BD53" s="144"/>
      <c r="BE53" s="144"/>
      <c r="BF53" s="144"/>
      <c r="BG53" s="144"/>
      <c r="BH53" s="144"/>
      <c r="BI53" s="144"/>
      <c r="BJ53" s="144"/>
      <c r="BK53" s="144"/>
      <c r="BL53" s="144"/>
      <c r="BM53" s="144"/>
      <c r="BN53" s="186">
        <f t="shared" si="9"/>
        <v>0</v>
      </c>
      <c r="BO53" s="151">
        <f t="shared" si="10"/>
        <v>0</v>
      </c>
      <c r="BP53" s="185"/>
      <c r="BQ53" s="185"/>
      <c r="BR53" s="185"/>
      <c r="BS53" s="185"/>
      <c r="BT53" s="146"/>
      <c r="BU53" s="146"/>
      <c r="BV53" s="146"/>
      <c r="BW53" s="146"/>
      <c r="BX53" s="146"/>
      <c r="BY53" s="146"/>
      <c r="BZ53" s="146"/>
      <c r="CA53" s="146"/>
    </row>
    <row r="54" spans="1:79" x14ac:dyDescent="0.35">
      <c r="A54" s="143" t="s">
        <v>286</v>
      </c>
      <c r="B54" s="143"/>
      <c r="C54" s="143"/>
      <c r="D54" s="143"/>
      <c r="E54" s="143"/>
      <c r="F54" s="143"/>
      <c r="G54" s="143"/>
      <c r="H54" s="143"/>
      <c r="I54" s="143"/>
      <c r="J54" s="143"/>
      <c r="K54" s="143"/>
      <c r="L54" s="143"/>
      <c r="M54" s="143"/>
      <c r="N54" s="143"/>
      <c r="O54" s="144"/>
      <c r="P54" s="144"/>
      <c r="Q54" s="144"/>
      <c r="R54" s="144"/>
      <c r="S54" s="144"/>
      <c r="T54" s="144"/>
      <c r="U54" s="144"/>
      <c r="V54" s="144"/>
      <c r="W54" s="144"/>
      <c r="X54" s="144"/>
      <c r="Y54" s="144"/>
      <c r="Z54" s="186">
        <f t="shared" si="7"/>
        <v>0</v>
      </c>
      <c r="AA54" s="151">
        <f t="shared" si="8"/>
        <v>0</v>
      </c>
      <c r="AB54" s="146"/>
      <c r="AC54" s="146"/>
      <c r="AD54" s="146"/>
      <c r="AE54" s="146"/>
      <c r="AF54" s="146"/>
      <c r="AG54" s="146"/>
      <c r="AH54" s="146"/>
      <c r="AI54" s="146"/>
      <c r="AJ54" s="146"/>
      <c r="AK54" s="146"/>
      <c r="AL54" s="146"/>
      <c r="AM54" s="146"/>
      <c r="AO54" s="143" t="s">
        <v>286</v>
      </c>
      <c r="AP54" s="143"/>
      <c r="AQ54" s="143"/>
      <c r="AR54" s="143"/>
      <c r="AS54" s="143"/>
      <c r="AT54" s="143"/>
      <c r="AU54" s="143"/>
      <c r="AV54" s="143"/>
      <c r="AW54" s="143"/>
      <c r="AX54" s="143"/>
      <c r="AY54" s="143"/>
      <c r="AZ54" s="143"/>
      <c r="BA54" s="143"/>
      <c r="BB54" s="143"/>
      <c r="BC54" s="144"/>
      <c r="BD54" s="144"/>
      <c r="BE54" s="144"/>
      <c r="BF54" s="144"/>
      <c r="BG54" s="144"/>
      <c r="BH54" s="144"/>
      <c r="BI54" s="144"/>
      <c r="BJ54" s="144"/>
      <c r="BK54" s="144"/>
      <c r="BL54" s="144"/>
      <c r="BM54" s="144"/>
      <c r="BN54" s="186">
        <f t="shared" si="9"/>
        <v>0</v>
      </c>
      <c r="BO54" s="151">
        <f t="shared" si="10"/>
        <v>0</v>
      </c>
      <c r="BP54" s="185"/>
      <c r="BQ54" s="185"/>
      <c r="BR54" s="185"/>
      <c r="BS54" s="185"/>
      <c r="BT54" s="146"/>
      <c r="BU54" s="146"/>
      <c r="BV54" s="146"/>
      <c r="BW54" s="146"/>
      <c r="BX54" s="146"/>
      <c r="BY54" s="146"/>
      <c r="BZ54" s="146"/>
      <c r="CA54" s="146"/>
    </row>
    <row r="55" spans="1:79" x14ac:dyDescent="0.35">
      <c r="A55" s="143" t="s">
        <v>287</v>
      </c>
      <c r="B55" s="143"/>
      <c r="C55" s="143"/>
      <c r="D55" s="143"/>
      <c r="E55" s="143"/>
      <c r="F55" s="143"/>
      <c r="G55" s="143"/>
      <c r="H55" s="143"/>
      <c r="I55" s="143"/>
      <c r="J55" s="143"/>
      <c r="K55" s="143"/>
      <c r="L55" s="143"/>
      <c r="M55" s="143"/>
      <c r="N55" s="143"/>
      <c r="O55" s="144"/>
      <c r="P55" s="144"/>
      <c r="Q55" s="144"/>
      <c r="R55" s="144"/>
      <c r="S55" s="144"/>
      <c r="T55" s="144"/>
      <c r="U55" s="144"/>
      <c r="V55" s="144"/>
      <c r="W55" s="144"/>
      <c r="X55" s="144"/>
      <c r="Y55" s="144"/>
      <c r="Z55" s="186">
        <f t="shared" si="7"/>
        <v>0</v>
      </c>
      <c r="AA55" s="151">
        <f t="shared" si="8"/>
        <v>0</v>
      </c>
      <c r="AB55" s="146"/>
      <c r="AC55" s="146"/>
      <c r="AD55" s="146"/>
      <c r="AE55" s="146"/>
      <c r="AF55" s="146"/>
      <c r="AG55" s="146"/>
      <c r="AH55" s="146"/>
      <c r="AI55" s="146"/>
      <c r="AJ55" s="146"/>
      <c r="AK55" s="146"/>
      <c r="AL55" s="146"/>
      <c r="AM55" s="146"/>
      <c r="AO55" s="143" t="s">
        <v>287</v>
      </c>
      <c r="AP55" s="143"/>
      <c r="AQ55" s="143"/>
      <c r="AR55" s="143"/>
      <c r="AS55" s="143"/>
      <c r="AT55" s="143"/>
      <c r="AU55" s="143"/>
      <c r="AV55" s="143"/>
      <c r="AW55" s="143"/>
      <c r="AX55" s="143"/>
      <c r="AY55" s="143"/>
      <c r="AZ55" s="143"/>
      <c r="BA55" s="143"/>
      <c r="BB55" s="143"/>
      <c r="BC55" s="144"/>
      <c r="BD55" s="144"/>
      <c r="BE55" s="144"/>
      <c r="BF55" s="144"/>
      <c r="BG55" s="144"/>
      <c r="BH55" s="144"/>
      <c r="BI55" s="144"/>
      <c r="BJ55" s="144"/>
      <c r="BK55" s="144"/>
      <c r="BL55" s="144"/>
      <c r="BM55" s="144"/>
      <c r="BN55" s="186">
        <f t="shared" si="9"/>
        <v>0</v>
      </c>
      <c r="BO55" s="151">
        <f t="shared" si="10"/>
        <v>0</v>
      </c>
      <c r="BP55" s="185"/>
      <c r="BQ55" s="185"/>
      <c r="BR55" s="185"/>
      <c r="BS55" s="185"/>
      <c r="BT55" s="146"/>
      <c r="BU55" s="146"/>
      <c r="BV55" s="146"/>
      <c r="BW55" s="146"/>
      <c r="BX55" s="146"/>
      <c r="BY55" s="146"/>
      <c r="BZ55" s="146"/>
      <c r="CA55" s="146"/>
    </row>
    <row r="56" spans="1:79" x14ac:dyDescent="0.35">
      <c r="A56" s="143" t="s">
        <v>288</v>
      </c>
      <c r="B56" s="143"/>
      <c r="C56" s="143"/>
      <c r="D56" s="143"/>
      <c r="E56" s="143"/>
      <c r="F56" s="143"/>
      <c r="G56" s="143"/>
      <c r="H56" s="143"/>
      <c r="I56" s="143"/>
      <c r="J56" s="143"/>
      <c r="K56" s="143"/>
      <c r="L56" s="143"/>
      <c r="M56" s="143"/>
      <c r="N56" s="143"/>
      <c r="O56" s="144"/>
      <c r="P56" s="144"/>
      <c r="Q56" s="144"/>
      <c r="R56" s="144"/>
      <c r="S56" s="144"/>
      <c r="T56" s="144"/>
      <c r="U56" s="144"/>
      <c r="V56" s="144"/>
      <c r="W56" s="144"/>
      <c r="X56" s="144"/>
      <c r="Y56" s="144"/>
      <c r="Z56" s="186">
        <f t="shared" si="7"/>
        <v>0</v>
      </c>
      <c r="AA56" s="151">
        <f t="shared" si="8"/>
        <v>0</v>
      </c>
      <c r="AB56" s="146"/>
      <c r="AC56" s="146"/>
      <c r="AD56" s="146"/>
      <c r="AE56" s="146"/>
      <c r="AF56" s="146"/>
      <c r="AG56" s="146"/>
      <c r="AH56" s="146"/>
      <c r="AI56" s="146"/>
      <c r="AJ56" s="146"/>
      <c r="AK56" s="146"/>
      <c r="AL56" s="146"/>
      <c r="AM56" s="146"/>
      <c r="AO56" s="143" t="s">
        <v>288</v>
      </c>
      <c r="AP56" s="143"/>
      <c r="AQ56" s="143"/>
      <c r="AR56" s="143"/>
      <c r="AS56" s="143"/>
      <c r="AT56" s="143"/>
      <c r="AU56" s="143"/>
      <c r="AV56" s="143"/>
      <c r="AW56" s="143"/>
      <c r="AX56" s="143"/>
      <c r="AY56" s="143"/>
      <c r="AZ56" s="143"/>
      <c r="BA56" s="143"/>
      <c r="BB56" s="143"/>
      <c r="BC56" s="144"/>
      <c r="BD56" s="144"/>
      <c r="BE56" s="144"/>
      <c r="BF56" s="144"/>
      <c r="BG56" s="144"/>
      <c r="BH56" s="144"/>
      <c r="BI56" s="144"/>
      <c r="BJ56" s="144"/>
      <c r="BK56" s="144"/>
      <c r="BL56" s="144"/>
      <c r="BM56" s="144"/>
      <c r="BN56" s="186">
        <f t="shared" si="9"/>
        <v>0</v>
      </c>
      <c r="BO56" s="151">
        <f t="shared" si="10"/>
        <v>0</v>
      </c>
      <c r="BP56" s="185"/>
      <c r="BQ56" s="185"/>
      <c r="BR56" s="185"/>
      <c r="BS56" s="185"/>
      <c r="BT56" s="146"/>
      <c r="BU56" s="146"/>
      <c r="BV56" s="146"/>
      <c r="BW56" s="146"/>
      <c r="BX56" s="146"/>
      <c r="BY56" s="146"/>
      <c r="BZ56" s="146"/>
      <c r="CA56" s="146"/>
    </row>
    <row r="57" spans="1:79" x14ac:dyDescent="0.35">
      <c r="A57" s="143" t="s">
        <v>289</v>
      </c>
      <c r="B57" s="143"/>
      <c r="C57" s="143"/>
      <c r="D57" s="143"/>
      <c r="E57" s="143"/>
      <c r="F57" s="143"/>
      <c r="G57" s="143"/>
      <c r="H57" s="143"/>
      <c r="I57" s="143"/>
      <c r="J57" s="143"/>
      <c r="K57" s="143"/>
      <c r="L57" s="143"/>
      <c r="M57" s="143"/>
      <c r="N57" s="143"/>
      <c r="O57" s="144"/>
      <c r="P57" s="144"/>
      <c r="Q57" s="144"/>
      <c r="R57" s="144"/>
      <c r="S57" s="144"/>
      <c r="T57" s="144"/>
      <c r="U57" s="144"/>
      <c r="V57" s="144"/>
      <c r="W57" s="144"/>
      <c r="X57" s="144"/>
      <c r="Y57" s="144"/>
      <c r="Z57" s="186">
        <f t="shared" si="7"/>
        <v>0</v>
      </c>
      <c r="AA57" s="151">
        <f t="shared" si="8"/>
        <v>0</v>
      </c>
      <c r="AB57" s="146"/>
      <c r="AC57" s="146"/>
      <c r="AD57" s="146"/>
      <c r="AE57" s="146"/>
      <c r="AF57" s="146"/>
      <c r="AG57" s="146"/>
      <c r="AH57" s="146"/>
      <c r="AI57" s="146"/>
      <c r="AJ57" s="146"/>
      <c r="AK57" s="146"/>
      <c r="AL57" s="146"/>
      <c r="AM57" s="146"/>
      <c r="AO57" s="143" t="s">
        <v>289</v>
      </c>
      <c r="AP57" s="143"/>
      <c r="AQ57" s="143"/>
      <c r="AR57" s="143"/>
      <c r="AS57" s="143"/>
      <c r="AT57" s="143"/>
      <c r="AU57" s="143"/>
      <c r="AV57" s="143"/>
      <c r="AW57" s="143"/>
      <c r="AX57" s="143"/>
      <c r="AY57" s="143"/>
      <c r="AZ57" s="143"/>
      <c r="BA57" s="143"/>
      <c r="BB57" s="143"/>
      <c r="BC57" s="144"/>
      <c r="BD57" s="144"/>
      <c r="BE57" s="144"/>
      <c r="BF57" s="144"/>
      <c r="BG57" s="144"/>
      <c r="BH57" s="144"/>
      <c r="BI57" s="144"/>
      <c r="BJ57" s="144"/>
      <c r="BK57" s="144"/>
      <c r="BL57" s="144"/>
      <c r="BM57" s="144"/>
      <c r="BN57" s="186">
        <f t="shared" si="9"/>
        <v>0</v>
      </c>
      <c r="BO57" s="151">
        <f t="shared" si="10"/>
        <v>0</v>
      </c>
      <c r="BP57" s="185"/>
      <c r="BQ57" s="185"/>
      <c r="BR57" s="185"/>
      <c r="BS57" s="185"/>
      <c r="BT57" s="146"/>
      <c r="BU57" s="146"/>
      <c r="BV57" s="146"/>
      <c r="BW57" s="146"/>
      <c r="BX57" s="146"/>
      <c r="BY57" s="146"/>
      <c r="BZ57" s="146"/>
      <c r="CA57" s="146"/>
    </row>
    <row r="58" spans="1:79" x14ac:dyDescent="0.35">
      <c r="A58" s="143" t="s">
        <v>290</v>
      </c>
      <c r="B58" s="143"/>
      <c r="C58" s="143"/>
      <c r="D58" s="143"/>
      <c r="E58" s="143"/>
      <c r="F58" s="143"/>
      <c r="G58" s="143"/>
      <c r="H58" s="143"/>
      <c r="I58" s="143"/>
      <c r="J58" s="143"/>
      <c r="K58" s="143"/>
      <c r="L58" s="143"/>
      <c r="M58" s="143"/>
      <c r="N58" s="143"/>
      <c r="O58" s="144"/>
      <c r="P58" s="144"/>
      <c r="Q58" s="144"/>
      <c r="R58" s="144"/>
      <c r="S58" s="144"/>
      <c r="T58" s="144"/>
      <c r="U58" s="144"/>
      <c r="V58" s="144"/>
      <c r="W58" s="144"/>
      <c r="X58" s="144"/>
      <c r="Y58" s="144"/>
      <c r="Z58" s="186">
        <f t="shared" si="7"/>
        <v>0</v>
      </c>
      <c r="AA58" s="151">
        <f t="shared" si="8"/>
        <v>0</v>
      </c>
      <c r="AB58" s="146"/>
      <c r="AC58" s="146"/>
      <c r="AD58" s="146"/>
      <c r="AE58" s="146"/>
      <c r="AF58" s="146"/>
      <c r="AG58" s="146"/>
      <c r="AH58" s="146"/>
      <c r="AI58" s="146"/>
      <c r="AJ58" s="146"/>
      <c r="AK58" s="146"/>
      <c r="AL58" s="146"/>
      <c r="AM58" s="146"/>
      <c r="AO58" s="143" t="s">
        <v>290</v>
      </c>
      <c r="AP58" s="143"/>
      <c r="AQ58" s="143"/>
      <c r="AR58" s="143"/>
      <c r="AS58" s="143"/>
      <c r="AT58" s="143"/>
      <c r="AU58" s="143"/>
      <c r="AV58" s="143"/>
      <c r="AW58" s="143"/>
      <c r="AX58" s="143"/>
      <c r="AY58" s="143"/>
      <c r="AZ58" s="143"/>
      <c r="BA58" s="143"/>
      <c r="BB58" s="143"/>
      <c r="BC58" s="144"/>
      <c r="BD58" s="144"/>
      <c r="BE58" s="144"/>
      <c r="BF58" s="144"/>
      <c r="BG58" s="144"/>
      <c r="BH58" s="144"/>
      <c r="BI58" s="144"/>
      <c r="BJ58" s="144"/>
      <c r="BK58" s="144"/>
      <c r="BL58" s="144"/>
      <c r="BM58" s="144"/>
      <c r="BN58" s="186">
        <f t="shared" si="9"/>
        <v>0</v>
      </c>
      <c r="BO58" s="151">
        <f t="shared" si="10"/>
        <v>0</v>
      </c>
      <c r="BP58" s="185"/>
      <c r="BQ58" s="185"/>
      <c r="BR58" s="185"/>
      <c r="BS58" s="185"/>
      <c r="BT58" s="146"/>
      <c r="BU58" s="146"/>
      <c r="BV58" s="146"/>
      <c r="BW58" s="146"/>
      <c r="BX58" s="146"/>
      <c r="BY58" s="146"/>
      <c r="BZ58" s="146"/>
      <c r="CA58" s="146"/>
    </row>
    <row r="59" spans="1:79" x14ac:dyDescent="0.35">
      <c r="A59" s="143" t="s">
        <v>291</v>
      </c>
      <c r="B59" s="143"/>
      <c r="C59" s="143"/>
      <c r="D59" s="143"/>
      <c r="E59" s="143"/>
      <c r="F59" s="143"/>
      <c r="G59" s="143"/>
      <c r="H59" s="143"/>
      <c r="I59" s="143"/>
      <c r="J59" s="143"/>
      <c r="K59" s="143"/>
      <c r="L59" s="143"/>
      <c r="M59" s="143"/>
      <c r="N59" s="143"/>
      <c r="O59" s="144"/>
      <c r="P59" s="144"/>
      <c r="Q59" s="144"/>
      <c r="R59" s="144"/>
      <c r="S59" s="144"/>
      <c r="T59" s="144"/>
      <c r="U59" s="144"/>
      <c r="V59" s="144"/>
      <c r="W59" s="144"/>
      <c r="X59" s="144"/>
      <c r="Y59" s="144"/>
      <c r="Z59" s="186">
        <f t="shared" si="7"/>
        <v>0</v>
      </c>
      <c r="AA59" s="151">
        <f t="shared" si="8"/>
        <v>0</v>
      </c>
      <c r="AB59" s="146"/>
      <c r="AC59" s="146"/>
      <c r="AD59" s="146"/>
      <c r="AE59" s="146"/>
      <c r="AF59" s="146"/>
      <c r="AG59" s="146"/>
      <c r="AH59" s="146"/>
      <c r="AI59" s="146"/>
      <c r="AJ59" s="146"/>
      <c r="AK59" s="146"/>
      <c r="AL59" s="146"/>
      <c r="AM59" s="146"/>
      <c r="AO59" s="143" t="s">
        <v>291</v>
      </c>
      <c r="AP59" s="143"/>
      <c r="AQ59" s="143"/>
      <c r="AR59" s="143"/>
      <c r="AS59" s="143"/>
      <c r="AT59" s="143"/>
      <c r="AU59" s="143"/>
      <c r="AV59" s="143"/>
      <c r="AW59" s="143"/>
      <c r="AX59" s="143"/>
      <c r="AY59" s="143"/>
      <c r="AZ59" s="143"/>
      <c r="BA59" s="143"/>
      <c r="BB59" s="143"/>
      <c r="BC59" s="144"/>
      <c r="BD59" s="144"/>
      <c r="BE59" s="144"/>
      <c r="BF59" s="144"/>
      <c r="BG59" s="144"/>
      <c r="BH59" s="144"/>
      <c r="BI59" s="144"/>
      <c r="BJ59" s="144"/>
      <c r="BK59" s="144"/>
      <c r="BL59" s="144"/>
      <c r="BM59" s="144"/>
      <c r="BN59" s="186">
        <f t="shared" si="9"/>
        <v>0</v>
      </c>
      <c r="BO59" s="151">
        <f t="shared" si="10"/>
        <v>0</v>
      </c>
      <c r="BP59" s="185"/>
      <c r="BQ59" s="185"/>
      <c r="BR59" s="185"/>
      <c r="BS59" s="185"/>
      <c r="BT59" s="146"/>
      <c r="BU59" s="146"/>
      <c r="BV59" s="146"/>
      <c r="BW59" s="146"/>
      <c r="BX59" s="146"/>
      <c r="BY59" s="146"/>
      <c r="BZ59" s="146"/>
      <c r="CA59" s="146"/>
    </row>
    <row r="60" spans="1:79" x14ac:dyDescent="0.35">
      <c r="A60" s="148" t="s">
        <v>292</v>
      </c>
      <c r="B60" s="145">
        <f t="shared" ref="B60:AM60" si="11">SUM(B39:B59)</f>
        <v>0</v>
      </c>
      <c r="C60" s="145">
        <f t="shared" si="11"/>
        <v>0</v>
      </c>
      <c r="D60" s="145">
        <f t="shared" si="11"/>
        <v>0</v>
      </c>
      <c r="E60" s="145">
        <f t="shared" si="11"/>
        <v>0</v>
      </c>
      <c r="F60" s="145">
        <f t="shared" si="11"/>
        <v>0</v>
      </c>
      <c r="G60" s="145">
        <f t="shared" si="11"/>
        <v>0</v>
      </c>
      <c r="H60" s="145">
        <f t="shared" si="11"/>
        <v>0</v>
      </c>
      <c r="I60" s="145">
        <f t="shared" si="11"/>
        <v>0</v>
      </c>
      <c r="J60" s="145">
        <f t="shared" si="11"/>
        <v>0</v>
      </c>
      <c r="K60" s="145">
        <f t="shared" si="11"/>
        <v>0</v>
      </c>
      <c r="L60" s="145">
        <f t="shared" si="11"/>
        <v>0</v>
      </c>
      <c r="M60" s="145">
        <f t="shared" si="11"/>
        <v>0</v>
      </c>
      <c r="N60" s="145">
        <f t="shared" si="11"/>
        <v>0</v>
      </c>
      <c r="O60" s="145">
        <f t="shared" si="11"/>
        <v>0</v>
      </c>
      <c r="P60" s="145">
        <f t="shared" si="11"/>
        <v>0</v>
      </c>
      <c r="Q60" s="145">
        <f t="shared" si="11"/>
        <v>0</v>
      </c>
      <c r="R60" s="145">
        <f t="shared" si="11"/>
        <v>0</v>
      </c>
      <c r="S60" s="145">
        <f t="shared" si="11"/>
        <v>0</v>
      </c>
      <c r="T60" s="145">
        <f t="shared" si="11"/>
        <v>0</v>
      </c>
      <c r="U60" s="145">
        <f t="shared" si="11"/>
        <v>0</v>
      </c>
      <c r="V60" s="145">
        <f t="shared" si="11"/>
        <v>0</v>
      </c>
      <c r="W60" s="145">
        <f t="shared" si="11"/>
        <v>0</v>
      </c>
      <c r="X60" s="145">
        <f t="shared" si="11"/>
        <v>0</v>
      </c>
      <c r="Y60" s="145">
        <f t="shared" si="11"/>
        <v>0</v>
      </c>
      <c r="Z60" s="145">
        <f t="shared" si="11"/>
        <v>0</v>
      </c>
      <c r="AA60" s="151">
        <f t="shared" si="11"/>
        <v>0</v>
      </c>
      <c r="AB60" s="145">
        <f t="shared" si="11"/>
        <v>0</v>
      </c>
      <c r="AC60" s="145">
        <f t="shared" si="11"/>
        <v>0</v>
      </c>
      <c r="AD60" s="145">
        <f t="shared" si="11"/>
        <v>0</v>
      </c>
      <c r="AE60" s="145">
        <f t="shared" si="11"/>
        <v>0</v>
      </c>
      <c r="AF60" s="145">
        <f t="shared" si="11"/>
        <v>0</v>
      </c>
      <c r="AG60" s="145">
        <f t="shared" si="11"/>
        <v>0</v>
      </c>
      <c r="AH60" s="145">
        <f t="shared" si="11"/>
        <v>0</v>
      </c>
      <c r="AI60" s="145">
        <f t="shared" si="11"/>
        <v>0</v>
      </c>
      <c r="AJ60" s="145">
        <f t="shared" si="11"/>
        <v>0</v>
      </c>
      <c r="AK60" s="145">
        <f t="shared" si="11"/>
        <v>0</v>
      </c>
      <c r="AL60" s="145">
        <f t="shared" si="11"/>
        <v>0</v>
      </c>
      <c r="AM60" s="145">
        <f t="shared" si="11"/>
        <v>0</v>
      </c>
      <c r="AO60" s="148" t="s">
        <v>292</v>
      </c>
      <c r="AP60" s="145">
        <f t="shared" ref="AP60:BB60" si="12">SUM(AP39:AP59)</f>
        <v>0</v>
      </c>
      <c r="AQ60" s="145">
        <f t="shared" si="12"/>
        <v>0</v>
      </c>
      <c r="AR60" s="145">
        <f t="shared" si="12"/>
        <v>0</v>
      </c>
      <c r="AS60" s="145">
        <f t="shared" si="12"/>
        <v>0</v>
      </c>
      <c r="AT60" s="145">
        <f t="shared" si="12"/>
        <v>0</v>
      </c>
      <c r="AU60" s="145">
        <f t="shared" si="12"/>
        <v>0</v>
      </c>
      <c r="AV60" s="145">
        <f t="shared" si="12"/>
        <v>0</v>
      </c>
      <c r="AW60" s="145">
        <f t="shared" si="12"/>
        <v>0</v>
      </c>
      <c r="AX60" s="145">
        <f t="shared" si="12"/>
        <v>0</v>
      </c>
      <c r="AY60" s="145">
        <f t="shared" si="12"/>
        <v>0</v>
      </c>
      <c r="AZ60" s="145">
        <f t="shared" si="12"/>
        <v>0</v>
      </c>
      <c r="BA60" s="145">
        <f t="shared" si="12"/>
        <v>0</v>
      </c>
      <c r="BB60" s="145">
        <f t="shared" si="12"/>
        <v>0</v>
      </c>
      <c r="BC60" s="145">
        <f>SUM(BC39:BC59)</f>
        <v>0</v>
      </c>
      <c r="BD60" s="145">
        <f t="shared" ref="BD60:CA60" si="13">SUM(BD39:BD59)</f>
        <v>0</v>
      </c>
      <c r="BE60" s="145">
        <f t="shared" si="13"/>
        <v>0</v>
      </c>
      <c r="BF60" s="145">
        <f t="shared" si="13"/>
        <v>0</v>
      </c>
      <c r="BG60" s="145">
        <f t="shared" si="13"/>
        <v>0</v>
      </c>
      <c r="BH60" s="145">
        <f t="shared" si="13"/>
        <v>0</v>
      </c>
      <c r="BI60" s="145">
        <f t="shared" si="13"/>
        <v>0</v>
      </c>
      <c r="BJ60" s="145">
        <f t="shared" si="13"/>
        <v>0</v>
      </c>
      <c r="BK60" s="145">
        <f t="shared" si="13"/>
        <v>0</v>
      </c>
      <c r="BL60" s="145">
        <f t="shared" si="13"/>
        <v>0</v>
      </c>
      <c r="BM60" s="145">
        <f t="shared" si="13"/>
        <v>0</v>
      </c>
      <c r="BN60" s="187">
        <f t="shared" si="13"/>
        <v>0</v>
      </c>
      <c r="BO60" s="152">
        <f t="shared" si="13"/>
        <v>0</v>
      </c>
      <c r="BP60" s="145">
        <f t="shared" si="13"/>
        <v>0</v>
      </c>
      <c r="BQ60" s="145">
        <f t="shared" si="13"/>
        <v>0</v>
      </c>
      <c r="BR60" s="145">
        <f t="shared" si="13"/>
        <v>0</v>
      </c>
      <c r="BS60" s="145">
        <f t="shared" si="13"/>
        <v>0</v>
      </c>
      <c r="BT60" s="145">
        <f t="shared" si="13"/>
        <v>0</v>
      </c>
      <c r="BU60" s="145">
        <f t="shared" si="13"/>
        <v>0</v>
      </c>
      <c r="BV60" s="145">
        <f>SUM(BV39:BV59)</f>
        <v>0</v>
      </c>
      <c r="BW60" s="145">
        <f t="shared" si="13"/>
        <v>0</v>
      </c>
      <c r="BX60" s="145">
        <f t="shared" si="13"/>
        <v>0</v>
      </c>
      <c r="BY60" s="145">
        <f t="shared" si="13"/>
        <v>0</v>
      </c>
      <c r="BZ60" s="145">
        <f t="shared" si="13"/>
        <v>0</v>
      </c>
      <c r="CA60" s="145">
        <f t="shared" si="13"/>
        <v>0</v>
      </c>
    </row>
  </sheetData>
  <mergeCells count="78">
    <mergeCell ref="BY4:CA4"/>
    <mergeCell ref="A4:BX4"/>
    <mergeCell ref="BY1:CA1"/>
    <mergeCell ref="BY2:CA2"/>
    <mergeCell ref="BY3:CA3"/>
    <mergeCell ref="A1:BX1"/>
    <mergeCell ref="A2:BX2"/>
    <mergeCell ref="A3:BX3"/>
    <mergeCell ref="J9:K9"/>
    <mergeCell ref="L9:M9"/>
    <mergeCell ref="B6:CA6"/>
    <mergeCell ref="Z9:AA9"/>
    <mergeCell ref="B34:CA34"/>
    <mergeCell ref="R9:S9"/>
    <mergeCell ref="T9:U9"/>
    <mergeCell ref="V9:W9"/>
    <mergeCell ref="X9:Y9"/>
    <mergeCell ref="N9:O9"/>
    <mergeCell ref="P9:Q9"/>
    <mergeCell ref="B7:CA7"/>
    <mergeCell ref="A9:A10"/>
    <mergeCell ref="B9:C9"/>
    <mergeCell ref="D9:E9"/>
    <mergeCell ref="F9:G9"/>
    <mergeCell ref="H9:I9"/>
    <mergeCell ref="AO5:CA5"/>
    <mergeCell ref="A5:AM5"/>
    <mergeCell ref="J37:K37"/>
    <mergeCell ref="L37:M37"/>
    <mergeCell ref="N37:O37"/>
    <mergeCell ref="P37:Q37"/>
    <mergeCell ref="BD9:BE9"/>
    <mergeCell ref="AR9:AS9"/>
    <mergeCell ref="AT9:AU9"/>
    <mergeCell ref="AV9:AW9"/>
    <mergeCell ref="AX9:AY9"/>
    <mergeCell ref="AZ9:BA9"/>
    <mergeCell ref="BB9:BC9"/>
    <mergeCell ref="AH9:AM9"/>
    <mergeCell ref="AO9:AO10"/>
    <mergeCell ref="AP9:AQ9"/>
    <mergeCell ref="AH37:AM37"/>
    <mergeCell ref="A37:A38"/>
    <mergeCell ref="B37:C37"/>
    <mergeCell ref="D37:E37"/>
    <mergeCell ref="F37:G37"/>
    <mergeCell ref="H37:I37"/>
    <mergeCell ref="AB37:AG37"/>
    <mergeCell ref="R37:S37"/>
    <mergeCell ref="T37:U37"/>
    <mergeCell ref="V37:W37"/>
    <mergeCell ref="X37:Y37"/>
    <mergeCell ref="AP37:AQ37"/>
    <mergeCell ref="AR37:AS37"/>
    <mergeCell ref="AT37:AU37"/>
    <mergeCell ref="AV37:AW37"/>
    <mergeCell ref="AX37:AY37"/>
    <mergeCell ref="BB37:BC37"/>
    <mergeCell ref="BD37:BE37"/>
    <mergeCell ref="BF37:BG37"/>
    <mergeCell ref="BH37:BI37"/>
    <mergeCell ref="BJ37:BK37"/>
    <mergeCell ref="BL37:BM37"/>
    <mergeCell ref="BV37:CA37"/>
    <mergeCell ref="BN9:BO9"/>
    <mergeCell ref="Z37:AA37"/>
    <mergeCell ref="AO37:AO38"/>
    <mergeCell ref="BF9:BG9"/>
    <mergeCell ref="BH9:BI9"/>
    <mergeCell ref="BJ9:BK9"/>
    <mergeCell ref="BL9:BM9"/>
    <mergeCell ref="BV9:CA9"/>
    <mergeCell ref="BP9:BU9"/>
    <mergeCell ref="B35:CA35"/>
    <mergeCell ref="BN37:BO37"/>
    <mergeCell ref="BP37:BU37"/>
    <mergeCell ref="AB9:AG9"/>
    <mergeCell ref="AZ37:BA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zoomScale="90" zoomScaleNormal="90" workbookViewId="0">
      <selection activeCell="E15" sqref="E15"/>
    </sheetView>
  </sheetViews>
  <sheetFormatPr baseColWidth="10" defaultColWidth="10.7265625" defaultRowHeight="14" x14ac:dyDescent="0.35"/>
  <cols>
    <col min="1" max="1" width="48.26953125" style="125" customWidth="1"/>
    <col min="2" max="2" width="73.453125" style="125" customWidth="1"/>
    <col min="3" max="3" width="10.7265625" style="125"/>
    <col min="4" max="4" width="31.1796875" style="125" customWidth="1"/>
    <col min="5" max="5" width="70.26953125" style="125" customWidth="1"/>
    <col min="6" max="6" width="17.26953125" style="125" customWidth="1"/>
    <col min="7" max="8" width="21.81640625" style="125" customWidth="1"/>
    <col min="9" max="9" width="19.26953125" style="125" customWidth="1"/>
    <col min="10" max="10" width="42" style="125" customWidth="1"/>
    <col min="11" max="16384" width="10.7265625" style="125"/>
  </cols>
  <sheetData>
    <row r="1" spans="1:2" ht="25.5" customHeight="1" x14ac:dyDescent="0.35">
      <c r="A1" s="635" t="s">
        <v>137</v>
      </c>
      <c r="B1" s="636"/>
    </row>
    <row r="2" spans="1:2" ht="25.5" customHeight="1" x14ac:dyDescent="0.35">
      <c r="A2" s="637" t="s">
        <v>293</v>
      </c>
      <c r="B2" s="638"/>
    </row>
    <row r="3" spans="1:2" x14ac:dyDescent="0.35">
      <c r="A3" s="126" t="s">
        <v>294</v>
      </c>
      <c r="B3" s="126" t="s">
        <v>295</v>
      </c>
    </row>
    <row r="4" spans="1:2" x14ac:dyDescent="0.35">
      <c r="A4" s="127" t="s">
        <v>9</v>
      </c>
      <c r="B4" s="135" t="s">
        <v>296</v>
      </c>
    </row>
    <row r="5" spans="1:2" ht="98" x14ac:dyDescent="0.35">
      <c r="A5" s="127" t="s">
        <v>10</v>
      </c>
      <c r="B5" s="134" t="s">
        <v>297</v>
      </c>
    </row>
    <row r="6" spans="1:2" x14ac:dyDescent="0.35">
      <c r="A6" s="127" t="s">
        <v>15</v>
      </c>
      <c r="B6" s="639" t="s">
        <v>298</v>
      </c>
    </row>
    <row r="7" spans="1:2" x14ac:dyDescent="0.35">
      <c r="A7" s="127" t="s">
        <v>17</v>
      </c>
      <c r="B7" s="640"/>
    </row>
    <row r="8" spans="1:2" x14ac:dyDescent="0.35">
      <c r="A8" s="127" t="s">
        <v>19</v>
      </c>
      <c r="B8" s="640"/>
    </row>
    <row r="9" spans="1:2" x14ac:dyDescent="0.35">
      <c r="A9" s="127" t="s">
        <v>299</v>
      </c>
      <c r="B9" s="641"/>
    </row>
    <row r="10" spans="1:2" ht="28" x14ac:dyDescent="0.35">
      <c r="A10" s="127" t="s">
        <v>7</v>
      </c>
      <c r="B10" s="128" t="s">
        <v>300</v>
      </c>
    </row>
    <row r="11" spans="1:2" ht="28" x14ac:dyDescent="0.35">
      <c r="A11" s="127" t="s">
        <v>27</v>
      </c>
      <c r="B11" s="128" t="s">
        <v>301</v>
      </c>
    </row>
    <row r="12" spans="1:2" ht="56" x14ac:dyDescent="0.35">
      <c r="A12" s="127" t="s">
        <v>26</v>
      </c>
      <c r="B12" s="129" t="s">
        <v>302</v>
      </c>
    </row>
    <row r="13" spans="1:2" ht="28" x14ac:dyDescent="0.35">
      <c r="A13" s="127" t="s">
        <v>303</v>
      </c>
      <c r="B13" s="129" t="s">
        <v>304</v>
      </c>
    </row>
    <row r="14" spans="1:2" ht="28" x14ac:dyDescent="0.35">
      <c r="A14" s="127" t="s">
        <v>305</v>
      </c>
      <c r="B14" s="129" t="s">
        <v>306</v>
      </c>
    </row>
    <row r="15" spans="1:2" ht="72" customHeight="1" x14ac:dyDescent="0.35">
      <c r="A15" s="130" t="s">
        <v>307</v>
      </c>
      <c r="B15" s="131" t="s">
        <v>308</v>
      </c>
    </row>
    <row r="16" spans="1:2" ht="168" x14ac:dyDescent="0.35">
      <c r="A16" s="130" t="s">
        <v>309</v>
      </c>
      <c r="B16" s="132" t="s">
        <v>310</v>
      </c>
    </row>
    <row r="17" spans="1:2" ht="25.5" customHeight="1" x14ac:dyDescent="0.35">
      <c r="A17" s="637" t="s">
        <v>311</v>
      </c>
      <c r="B17" s="638"/>
    </row>
    <row r="18" spans="1:2" x14ac:dyDescent="0.35">
      <c r="A18" s="126" t="s">
        <v>294</v>
      </c>
      <c r="B18" s="126" t="s">
        <v>295</v>
      </c>
    </row>
    <row r="19" spans="1:2" x14ac:dyDescent="0.35">
      <c r="A19" s="127" t="s">
        <v>9</v>
      </c>
      <c r="B19" s="135" t="s">
        <v>296</v>
      </c>
    </row>
    <row r="20" spans="1:2" ht="98" x14ac:dyDescent="0.35">
      <c r="A20" s="127" t="s">
        <v>10</v>
      </c>
      <c r="B20" s="134" t="s">
        <v>297</v>
      </c>
    </row>
    <row r="21" spans="1:2" ht="28" x14ac:dyDescent="0.35">
      <c r="A21" s="127" t="s">
        <v>312</v>
      </c>
      <c r="B21" s="129" t="s">
        <v>313</v>
      </c>
    </row>
    <row r="22" spans="1:2" ht="42" x14ac:dyDescent="0.35">
      <c r="A22" s="127" t="s">
        <v>314</v>
      </c>
      <c r="B22" s="129" t="s">
        <v>315</v>
      </c>
    </row>
    <row r="23" spans="1:2" ht="56" x14ac:dyDescent="0.35">
      <c r="A23" s="127" t="s">
        <v>316</v>
      </c>
      <c r="B23" s="129" t="s">
        <v>317</v>
      </c>
    </row>
    <row r="24" spans="1:2" ht="28" x14ac:dyDescent="0.35">
      <c r="A24" s="127" t="s">
        <v>318</v>
      </c>
      <c r="B24" s="129" t="s">
        <v>319</v>
      </c>
    </row>
    <row r="25" spans="1:2" ht="28" x14ac:dyDescent="0.35">
      <c r="A25" s="127" t="s">
        <v>320</v>
      </c>
      <c r="B25" s="129" t="s">
        <v>321</v>
      </c>
    </row>
    <row r="26" spans="1:2" ht="46.5" customHeight="1" x14ac:dyDescent="0.35">
      <c r="A26" s="127" t="s">
        <v>322</v>
      </c>
      <c r="B26" s="133" t="s">
        <v>323</v>
      </c>
    </row>
    <row r="27" spans="1:2" ht="56" x14ac:dyDescent="0.35">
      <c r="A27" s="127" t="s">
        <v>150</v>
      </c>
      <c r="B27" s="133" t="s">
        <v>324</v>
      </c>
    </row>
    <row r="28" spans="1:2" ht="42" x14ac:dyDescent="0.35">
      <c r="A28" s="127" t="s">
        <v>325</v>
      </c>
      <c r="B28" s="133" t="s">
        <v>326</v>
      </c>
    </row>
    <row r="29" spans="1:2" ht="42" x14ac:dyDescent="0.35">
      <c r="A29" s="127" t="s">
        <v>327</v>
      </c>
      <c r="B29" s="133" t="s">
        <v>328</v>
      </c>
    </row>
    <row r="30" spans="1:2" ht="42" x14ac:dyDescent="0.35">
      <c r="A30" s="127" t="s">
        <v>329</v>
      </c>
      <c r="B30" s="133" t="s">
        <v>330</v>
      </c>
    </row>
    <row r="31" spans="1:2" ht="144" customHeight="1" x14ac:dyDescent="0.35">
      <c r="A31" s="127" t="s">
        <v>331</v>
      </c>
      <c r="B31" s="133" t="s">
        <v>332</v>
      </c>
    </row>
    <row r="32" spans="1:2" ht="28" x14ac:dyDescent="0.35">
      <c r="A32" s="127" t="s">
        <v>333</v>
      </c>
      <c r="B32" s="133" t="s">
        <v>334</v>
      </c>
    </row>
    <row r="33" spans="1:2" ht="28" x14ac:dyDescent="0.35">
      <c r="A33" s="127" t="s">
        <v>335</v>
      </c>
      <c r="B33" s="133" t="s">
        <v>336</v>
      </c>
    </row>
    <row r="34" spans="1:2" ht="28" x14ac:dyDescent="0.35">
      <c r="A34" s="127" t="s">
        <v>337</v>
      </c>
      <c r="B34" s="133" t="s">
        <v>338</v>
      </c>
    </row>
    <row r="35" spans="1:2" ht="28" x14ac:dyDescent="0.35">
      <c r="A35" s="127" t="s">
        <v>339</v>
      </c>
      <c r="B35" s="133" t="s">
        <v>340</v>
      </c>
    </row>
    <row r="36" spans="1:2" ht="84" x14ac:dyDescent="0.35">
      <c r="A36" s="127" t="s">
        <v>140</v>
      </c>
      <c r="B36" s="133" t="s">
        <v>341</v>
      </c>
    </row>
    <row r="37" spans="1:2" ht="42" x14ac:dyDescent="0.35">
      <c r="A37" s="127" t="s">
        <v>342</v>
      </c>
      <c r="B37" s="133" t="s">
        <v>343</v>
      </c>
    </row>
    <row r="38" spans="1:2" ht="42" x14ac:dyDescent="0.35">
      <c r="A38" s="130" t="s">
        <v>142</v>
      </c>
      <c r="B38" s="133" t="s">
        <v>344</v>
      </c>
    </row>
    <row r="39" spans="1:2" ht="25.5" customHeight="1" x14ac:dyDescent="0.35">
      <c r="A39" s="637" t="s">
        <v>345</v>
      </c>
      <c r="B39" s="638"/>
    </row>
    <row r="40" spans="1:2" x14ac:dyDescent="0.35">
      <c r="A40" s="635" t="s">
        <v>346</v>
      </c>
      <c r="B40" s="636"/>
    </row>
    <row r="41" spans="1:2" ht="72" customHeight="1" x14ac:dyDescent="0.35">
      <c r="A41" s="633" t="s">
        <v>347</v>
      </c>
      <c r="B41" s="634"/>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zoomScale="91" workbookViewId="0">
      <selection activeCell="G9" sqref="G9"/>
    </sheetView>
  </sheetViews>
  <sheetFormatPr baseColWidth="10" defaultColWidth="11.453125" defaultRowHeight="14" x14ac:dyDescent="0.35"/>
  <cols>
    <col min="1" max="1" width="44.1796875" style="108" customWidth="1"/>
    <col min="2" max="2" width="61.7265625" style="108" customWidth="1"/>
    <col min="3" max="3" width="61.1796875" style="108" customWidth="1"/>
    <col min="4" max="4" width="81" style="108" customWidth="1"/>
    <col min="5" max="5" width="32.7265625" style="125" customWidth="1"/>
    <col min="6" max="6" width="19" style="108" customWidth="1"/>
    <col min="7" max="7" width="29.453125" style="108" customWidth="1"/>
    <col min="8" max="8" width="36.26953125" style="108" customWidth="1"/>
    <col min="9" max="9" width="40" style="108" customWidth="1"/>
    <col min="10" max="16384" width="11.453125" style="108"/>
  </cols>
  <sheetData>
    <row r="1" spans="1:9" s="113" customFormat="1" x14ac:dyDescent="0.35">
      <c r="A1" s="112" t="s">
        <v>348</v>
      </c>
      <c r="B1" s="112" t="s">
        <v>349</v>
      </c>
      <c r="C1" s="112" t="s">
        <v>350</v>
      </c>
      <c r="D1" s="112" t="s">
        <v>351</v>
      </c>
      <c r="E1" s="112" t="s">
        <v>329</v>
      </c>
      <c r="F1" s="112" t="s">
        <v>352</v>
      </c>
      <c r="G1" s="112" t="s">
        <v>353</v>
      </c>
      <c r="H1" s="112" t="s">
        <v>255</v>
      </c>
      <c r="I1" s="112" t="s">
        <v>320</v>
      </c>
    </row>
    <row r="2" spans="1:9" s="113" customFormat="1" x14ac:dyDescent="0.35">
      <c r="A2" s="114" t="s">
        <v>354</v>
      </c>
      <c r="B2" s="109" t="s">
        <v>355</v>
      </c>
      <c r="C2" s="114" t="s">
        <v>356</v>
      </c>
      <c r="D2" s="115" t="s">
        <v>357</v>
      </c>
      <c r="E2" s="110" t="s">
        <v>358</v>
      </c>
      <c r="F2" s="116" t="s">
        <v>359</v>
      </c>
      <c r="G2" s="117" t="s">
        <v>360</v>
      </c>
      <c r="H2" s="117" t="s">
        <v>361</v>
      </c>
      <c r="I2" s="116" t="s">
        <v>362</v>
      </c>
    </row>
    <row r="3" spans="1:9" x14ac:dyDescent="0.35">
      <c r="A3" s="114" t="s">
        <v>363</v>
      </c>
      <c r="B3" s="109" t="s">
        <v>364</v>
      </c>
      <c r="C3" s="114" t="s">
        <v>365</v>
      </c>
      <c r="D3" s="118" t="s">
        <v>366</v>
      </c>
      <c r="E3" s="110" t="s">
        <v>367</v>
      </c>
      <c r="F3" s="116" t="s">
        <v>368</v>
      </c>
      <c r="G3" s="117" t="s">
        <v>369</v>
      </c>
      <c r="H3" s="117" t="s">
        <v>264</v>
      </c>
      <c r="I3" s="116" t="s">
        <v>370</v>
      </c>
    </row>
    <row r="4" spans="1:9" x14ac:dyDescent="0.35">
      <c r="A4" s="114" t="s">
        <v>371</v>
      </c>
      <c r="B4" s="109" t="s">
        <v>372</v>
      </c>
      <c r="C4" s="114" t="s">
        <v>373</v>
      </c>
      <c r="D4" s="118" t="s">
        <v>374</v>
      </c>
      <c r="E4" s="110" t="s">
        <v>375</v>
      </c>
      <c r="F4" s="116" t="s">
        <v>376</v>
      </c>
      <c r="G4" s="117" t="s">
        <v>377</v>
      </c>
      <c r="H4" s="117" t="s">
        <v>259</v>
      </c>
      <c r="I4" s="116" t="s">
        <v>378</v>
      </c>
    </row>
    <row r="5" spans="1:9" x14ac:dyDescent="0.35">
      <c r="A5" s="114" t="s">
        <v>379</v>
      </c>
      <c r="B5" s="109" t="s">
        <v>380</v>
      </c>
      <c r="C5" s="114" t="s">
        <v>381</v>
      </c>
      <c r="D5" s="118" t="s">
        <v>382</v>
      </c>
      <c r="E5" s="110" t="s">
        <v>383</v>
      </c>
      <c r="F5" s="116" t="s">
        <v>384</v>
      </c>
      <c r="G5" s="117" t="s">
        <v>385</v>
      </c>
      <c r="H5" s="117" t="s">
        <v>260</v>
      </c>
      <c r="I5" s="116" t="s">
        <v>386</v>
      </c>
    </row>
    <row r="6" spans="1:9" ht="28" x14ac:dyDescent="0.35">
      <c r="A6" s="114" t="s">
        <v>387</v>
      </c>
      <c r="B6" s="109" t="s">
        <v>388</v>
      </c>
      <c r="C6" s="114" t="s">
        <v>389</v>
      </c>
      <c r="D6" s="118" t="s">
        <v>390</v>
      </c>
      <c r="E6" s="110" t="s">
        <v>391</v>
      </c>
      <c r="G6" s="117" t="s">
        <v>392</v>
      </c>
      <c r="H6" s="117" t="s">
        <v>261</v>
      </c>
      <c r="I6" s="116" t="s">
        <v>393</v>
      </c>
    </row>
    <row r="7" spans="1:9" x14ac:dyDescent="0.35">
      <c r="B7" s="109" t="s">
        <v>394</v>
      </c>
      <c r="C7" s="114" t="s">
        <v>395</v>
      </c>
      <c r="D7" s="118" t="s">
        <v>396</v>
      </c>
      <c r="E7" s="116" t="s">
        <v>397</v>
      </c>
      <c r="G7" s="110" t="s">
        <v>270</v>
      </c>
      <c r="H7" s="117" t="s">
        <v>262</v>
      </c>
      <c r="I7" s="116" t="s">
        <v>398</v>
      </c>
    </row>
    <row r="8" spans="1:9" ht="28" x14ac:dyDescent="0.35">
      <c r="A8" s="119"/>
      <c r="B8" s="109" t="s">
        <v>399</v>
      </c>
      <c r="C8" s="114" t="s">
        <v>400</v>
      </c>
      <c r="D8" s="118" t="s">
        <v>401</v>
      </c>
      <c r="E8" s="116" t="s">
        <v>402</v>
      </c>
      <c r="I8" s="116" t="s">
        <v>403</v>
      </c>
    </row>
    <row r="9" spans="1:9" ht="32.25" customHeight="1" x14ac:dyDescent="0.35">
      <c r="A9" s="119"/>
      <c r="B9" s="109" t="s">
        <v>404</v>
      </c>
      <c r="C9" s="114" t="s">
        <v>405</v>
      </c>
      <c r="D9" s="118" t="s">
        <v>406</v>
      </c>
      <c r="E9" s="116" t="s">
        <v>407</v>
      </c>
      <c r="I9" s="116" t="s">
        <v>408</v>
      </c>
    </row>
    <row r="10" spans="1:9" x14ac:dyDescent="0.35">
      <c r="A10" s="119"/>
      <c r="B10" s="109" t="s">
        <v>409</v>
      </c>
      <c r="C10" s="114" t="s">
        <v>410</v>
      </c>
      <c r="D10" s="118" t="s">
        <v>411</v>
      </c>
      <c r="E10" s="116" t="s">
        <v>412</v>
      </c>
      <c r="I10" s="116" t="s">
        <v>413</v>
      </c>
    </row>
    <row r="11" spans="1:9" x14ac:dyDescent="0.35">
      <c r="A11" s="119"/>
      <c r="B11" s="109" t="s">
        <v>414</v>
      </c>
      <c r="C11" s="114" t="s">
        <v>415</v>
      </c>
      <c r="D11" s="118" t="s">
        <v>416</v>
      </c>
      <c r="E11" s="116" t="s">
        <v>417</v>
      </c>
      <c r="I11" s="116" t="s">
        <v>418</v>
      </c>
    </row>
    <row r="12" spans="1:9" ht="28" x14ac:dyDescent="0.35">
      <c r="A12" s="119"/>
      <c r="B12" s="109" t="s">
        <v>419</v>
      </c>
      <c r="C12" s="114" t="s">
        <v>420</v>
      </c>
      <c r="D12" s="118" t="s">
        <v>421</v>
      </c>
      <c r="E12" s="116" t="s">
        <v>422</v>
      </c>
      <c r="I12" s="116" t="s">
        <v>423</v>
      </c>
    </row>
    <row r="13" spans="1:9" x14ac:dyDescent="0.35">
      <c r="A13" s="119"/>
      <c r="B13" s="231" t="s">
        <v>424</v>
      </c>
      <c r="D13" s="118" t="s">
        <v>425</v>
      </c>
      <c r="E13" s="116" t="s">
        <v>426</v>
      </c>
      <c r="I13" s="116" t="s">
        <v>427</v>
      </c>
    </row>
    <row r="14" spans="1:9" x14ac:dyDescent="0.35">
      <c r="A14" s="119"/>
      <c r="B14" s="109" t="s">
        <v>428</v>
      </c>
      <c r="C14" s="119"/>
      <c r="D14" s="118" t="s">
        <v>429</v>
      </c>
      <c r="E14" s="116" t="s">
        <v>430</v>
      </c>
    </row>
    <row r="15" spans="1:9" x14ac:dyDescent="0.35">
      <c r="A15" s="119"/>
      <c r="B15" s="109" t="s">
        <v>431</v>
      </c>
      <c r="C15" s="119"/>
      <c r="D15" s="118" t="s">
        <v>432</v>
      </c>
      <c r="E15" s="116" t="s">
        <v>433</v>
      </c>
    </row>
    <row r="16" spans="1:9" x14ac:dyDescent="0.35">
      <c r="A16" s="119"/>
      <c r="B16" s="109" t="s">
        <v>434</v>
      </c>
      <c r="C16" s="119"/>
      <c r="D16" s="118" t="s">
        <v>435</v>
      </c>
      <c r="E16" s="120"/>
    </row>
    <row r="17" spans="1:5" x14ac:dyDescent="0.35">
      <c r="A17" s="119"/>
      <c r="B17" s="109" t="s">
        <v>436</v>
      </c>
      <c r="C17" s="119"/>
      <c r="D17" s="118" t="s">
        <v>437</v>
      </c>
      <c r="E17" s="120"/>
    </row>
    <row r="18" spans="1:5" x14ac:dyDescent="0.35">
      <c r="A18" s="119"/>
      <c r="B18" s="109" t="s">
        <v>438</v>
      </c>
      <c r="C18" s="119"/>
      <c r="D18" s="118" t="s">
        <v>439</v>
      </c>
      <c r="E18" s="120"/>
    </row>
    <row r="19" spans="1:5" x14ac:dyDescent="0.35">
      <c r="A19" s="119"/>
      <c r="B19" s="109" t="s">
        <v>440</v>
      </c>
      <c r="C19" s="119"/>
      <c r="D19" s="118" t="s">
        <v>441</v>
      </c>
      <c r="E19" s="120"/>
    </row>
    <row r="20" spans="1:5" x14ac:dyDescent="0.35">
      <c r="A20" s="119"/>
      <c r="B20" s="109" t="s">
        <v>442</v>
      </c>
      <c r="C20" s="119"/>
      <c r="D20" s="118" t="s">
        <v>443</v>
      </c>
      <c r="E20" s="120"/>
    </row>
    <row r="21" spans="1:5" x14ac:dyDescent="0.35">
      <c r="B21" s="109" t="s">
        <v>444</v>
      </c>
      <c r="D21" s="118" t="s">
        <v>445</v>
      </c>
      <c r="E21" s="120"/>
    </row>
    <row r="22" spans="1:5" x14ac:dyDescent="0.35">
      <c r="B22" s="109" t="s">
        <v>446</v>
      </c>
      <c r="D22" s="118" t="s">
        <v>447</v>
      </c>
      <c r="E22" s="120"/>
    </row>
    <row r="23" spans="1:5" x14ac:dyDescent="0.35">
      <c r="B23" s="109" t="s">
        <v>448</v>
      </c>
      <c r="D23" s="118" t="s">
        <v>449</v>
      </c>
      <c r="E23" s="120"/>
    </row>
    <row r="24" spans="1:5" x14ac:dyDescent="0.35">
      <c r="D24" s="121" t="s">
        <v>450</v>
      </c>
      <c r="E24" s="121" t="s">
        <v>451</v>
      </c>
    </row>
    <row r="25" spans="1:5" x14ac:dyDescent="0.35">
      <c r="D25" s="122" t="s">
        <v>452</v>
      </c>
      <c r="E25" s="116" t="s">
        <v>453</v>
      </c>
    </row>
    <row r="26" spans="1:5" x14ac:dyDescent="0.35">
      <c r="D26" s="122" t="s">
        <v>454</v>
      </c>
      <c r="E26" s="116" t="s">
        <v>455</v>
      </c>
    </row>
    <row r="27" spans="1:5" x14ac:dyDescent="0.35">
      <c r="D27" s="642" t="s">
        <v>456</v>
      </c>
      <c r="E27" s="116" t="s">
        <v>457</v>
      </c>
    </row>
    <row r="28" spans="1:5" x14ac:dyDescent="0.35">
      <c r="D28" s="643"/>
      <c r="E28" s="116" t="s">
        <v>458</v>
      </c>
    </row>
    <row r="29" spans="1:5" x14ac:dyDescent="0.35">
      <c r="D29" s="643"/>
      <c r="E29" s="116" t="s">
        <v>459</v>
      </c>
    </row>
    <row r="30" spans="1:5" x14ac:dyDescent="0.35">
      <c r="D30" s="644"/>
      <c r="E30" s="116" t="s">
        <v>460</v>
      </c>
    </row>
    <row r="31" spans="1:5" x14ac:dyDescent="0.35">
      <c r="D31" s="122" t="s">
        <v>461</v>
      </c>
      <c r="E31" s="116" t="s">
        <v>462</v>
      </c>
    </row>
    <row r="32" spans="1:5" x14ac:dyDescent="0.35">
      <c r="D32" s="122" t="s">
        <v>463</v>
      </c>
      <c r="E32" s="116" t="s">
        <v>464</v>
      </c>
    </row>
    <row r="33" spans="4:5" x14ac:dyDescent="0.35">
      <c r="D33" s="122" t="s">
        <v>465</v>
      </c>
      <c r="E33" s="116" t="s">
        <v>466</v>
      </c>
    </row>
    <row r="34" spans="4:5" x14ac:dyDescent="0.35">
      <c r="D34" s="122" t="s">
        <v>467</v>
      </c>
      <c r="E34" s="116" t="s">
        <v>468</v>
      </c>
    </row>
    <row r="35" spans="4:5" x14ac:dyDescent="0.35">
      <c r="D35" s="122" t="s">
        <v>469</v>
      </c>
      <c r="E35" s="116" t="s">
        <v>470</v>
      </c>
    </row>
    <row r="36" spans="4:5" x14ac:dyDescent="0.35">
      <c r="D36" s="122" t="s">
        <v>471</v>
      </c>
      <c r="E36" s="116" t="s">
        <v>472</v>
      </c>
    </row>
    <row r="37" spans="4:5" x14ac:dyDescent="0.35">
      <c r="D37" s="122" t="s">
        <v>473</v>
      </c>
      <c r="E37" s="116" t="s">
        <v>474</v>
      </c>
    </row>
    <row r="38" spans="4:5" x14ac:dyDescent="0.35">
      <c r="D38" s="122" t="s">
        <v>475</v>
      </c>
      <c r="E38" s="116" t="s">
        <v>476</v>
      </c>
    </row>
    <row r="39" spans="4:5" x14ac:dyDescent="0.35">
      <c r="D39" s="123" t="s">
        <v>477</v>
      </c>
      <c r="E39" s="116" t="s">
        <v>478</v>
      </c>
    </row>
    <row r="40" spans="4:5" x14ac:dyDescent="0.35">
      <c r="D40" s="123" t="s">
        <v>479</v>
      </c>
      <c r="E40" s="116" t="s">
        <v>480</v>
      </c>
    </row>
    <row r="41" spans="4:5" x14ac:dyDescent="0.35">
      <c r="D41" s="122" t="s">
        <v>481</v>
      </c>
      <c r="E41" s="116" t="s">
        <v>482</v>
      </c>
    </row>
    <row r="42" spans="4:5" x14ac:dyDescent="0.35">
      <c r="D42" s="122" t="s">
        <v>483</v>
      </c>
      <c r="E42" s="116" t="s">
        <v>484</v>
      </c>
    </row>
    <row r="43" spans="4:5" x14ac:dyDescent="0.35">
      <c r="D43" s="123" t="s">
        <v>485</v>
      </c>
      <c r="E43" s="116" t="s">
        <v>486</v>
      </c>
    </row>
    <row r="44" spans="4:5" x14ac:dyDescent="0.35">
      <c r="D44" s="124" t="s">
        <v>487</v>
      </c>
      <c r="E44" s="116" t="s">
        <v>488</v>
      </c>
    </row>
    <row r="45" spans="4:5" x14ac:dyDescent="0.35">
      <c r="D45" s="118" t="s">
        <v>489</v>
      </c>
      <c r="E45" s="116" t="s">
        <v>490</v>
      </c>
    </row>
    <row r="46" spans="4:5" x14ac:dyDescent="0.35">
      <c r="D46" s="118" t="s">
        <v>491</v>
      </c>
      <c r="E46" s="116" t="s">
        <v>492</v>
      </c>
    </row>
    <row r="47" spans="4:5" x14ac:dyDescent="0.35">
      <c r="D47" s="118" t="s">
        <v>493</v>
      </c>
      <c r="E47" s="116" t="s">
        <v>494</v>
      </c>
    </row>
    <row r="48" spans="4:5" x14ac:dyDescent="0.35">
      <c r="D48" s="118" t="s">
        <v>495</v>
      </c>
      <c r="E48" s="116" t="s">
        <v>496</v>
      </c>
    </row>
    <row r="49" spans="4:4" x14ac:dyDescent="0.35">
      <c r="D49" s="121" t="s">
        <v>497</v>
      </c>
    </row>
    <row r="50" spans="4:4" x14ac:dyDescent="0.35">
      <c r="D50" s="118" t="s">
        <v>498</v>
      </c>
    </row>
    <row r="51" spans="4:4" x14ac:dyDescent="0.35">
      <c r="D51" s="118" t="s">
        <v>499</v>
      </c>
    </row>
    <row r="52" spans="4:4" x14ac:dyDescent="0.35">
      <c r="D52" s="121" t="s">
        <v>500</v>
      </c>
    </row>
    <row r="53" spans="4:4" x14ac:dyDescent="0.35">
      <c r="D53" s="124" t="s">
        <v>501</v>
      </c>
    </row>
    <row r="54" spans="4:4" x14ac:dyDescent="0.35">
      <c r="D54" s="124" t="s">
        <v>502</v>
      </c>
    </row>
    <row r="55" spans="4:4" x14ac:dyDescent="0.35">
      <c r="D55" s="124" t="s">
        <v>503</v>
      </c>
    </row>
    <row r="56" spans="4:4" x14ac:dyDescent="0.35">
      <c r="D56" s="124" t="s">
        <v>504</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008DAF9FD76C44B1FBBBCC81FB097D" ma:contentTypeVersion="5" ma:contentTypeDescription="Crear nuevo documento." ma:contentTypeScope="" ma:versionID="df59bf35fccb0bbf8bf18973f719e9f2">
  <xsd:schema xmlns:xsd="http://www.w3.org/2001/XMLSchema" xmlns:xs="http://www.w3.org/2001/XMLSchema" xmlns:p="http://schemas.microsoft.com/office/2006/metadata/properties" xmlns:ns2="d4cf3830-bd69-4281-b1b0-0ddb0f216781" xmlns:ns3="9b670b00-9898-4d7e-9205-54e7652583fe" targetNamespace="http://schemas.microsoft.com/office/2006/metadata/properties" ma:root="true" ma:fieldsID="e1cb88a08b3892462d75ba730352637b" ns2:_="" ns3:_="">
    <xsd:import namespace="d4cf3830-bd69-4281-b1b0-0ddb0f216781"/>
    <xsd:import namespace="9b670b00-9898-4d7e-9205-54e7652583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f3830-bd69-4281-b1b0-0ddb0f216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670b00-9898-4d7e-9205-54e7652583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7CEF25-4545-45BA-AF70-E05099028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f3830-bd69-4281-b1b0-0ddb0f216781"/>
    <ds:schemaRef ds:uri="9b670b00-9898-4d7e-9205-54e765258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FE7A1A-E61E-4D6C-97CC-E23AE7A17EC2}">
  <ds:schemaRefs>
    <ds:schemaRef ds:uri="http://schemas.microsoft.com/sharepoint/v3/contenttype/forms"/>
  </ds:schemaRefs>
</ds:datastoreItem>
</file>

<file path=customXml/itemProps3.xml><?xml version="1.0" encoding="utf-8"?>
<ds:datastoreItem xmlns:ds="http://schemas.openxmlformats.org/officeDocument/2006/customXml" ds:itemID="{D15044BF-4D3A-4D22-B036-C9DC827411E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Metas 1 PA proyecto</vt:lpstr>
      <vt:lpstr>Metas 4 PA proyecto</vt:lpstr>
      <vt:lpstr>Metas 5 PA proyecto</vt:lpstr>
      <vt:lpstr>Meta 1..n</vt:lpstr>
      <vt:lpstr>Metas 6 PA proyecto</vt:lpstr>
      <vt:lpstr>Indicadores PA</vt:lpstr>
      <vt:lpstr>Territorialización PA</vt:lpstr>
      <vt:lpstr>Instructivo</vt:lpstr>
      <vt:lpstr>Generalidades</vt:lpstr>
      <vt:lpstr>Hoja13</vt:lpstr>
      <vt:lpstr>Hoja1</vt:lpstr>
      <vt:lpstr>'Metas 1 PA proyecto'!Área_de_impresión</vt:lpstr>
      <vt:lpstr>'Metas 4 PA proyecto'!Área_de_impresión</vt:lpstr>
      <vt:lpstr>'Metas 5 PA proyecto'!Área_de_impresión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Amira Sofía</cp:lastModifiedBy>
  <cp:revision/>
  <dcterms:created xsi:type="dcterms:W3CDTF">2011-04-26T22:16:52Z</dcterms:created>
  <dcterms:modified xsi:type="dcterms:W3CDTF">2022-08-05T21:40:42Z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0x010100C7008DAF9FD76C44B1FBBBCC81FB097D</vt:lpwstr>
  </property>
</Properties>
</file>