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738/Seguimiento/"/>
    </mc:Choice>
  </mc:AlternateContent>
  <xr:revisionPtr revIDLastSave="0" documentId="8_{69FF80B2-C8CF-4749-92E9-1B304D2ADC47}" xr6:coauthVersionLast="47" xr6:coauthVersionMax="47" xr10:uidLastSave="{00000000-0000-0000-0000-000000000000}"/>
  <bookViews>
    <workbookView xWindow="-108" yWindow="-108" windowWidth="23256" windowHeight="12456" tabRatio="674" activeTab="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47" l="1"/>
  <c r="E25" i="49"/>
  <c r="E25" i="48"/>
  <c r="O25" i="48"/>
  <c r="AC23" i="47"/>
  <c r="AC23" i="49"/>
  <c r="AC23" i="48"/>
  <c r="AC23" i="40"/>
  <c r="AU13" i="50"/>
  <c r="AV13" i="50"/>
  <c r="AU14" i="50"/>
  <c r="AV14" i="50"/>
  <c r="AU15" i="50"/>
  <c r="AV15" i="50"/>
  <c r="AU16" i="50"/>
  <c r="AV16" i="50"/>
  <c r="AU20" i="50"/>
  <c r="AV20" i="50"/>
  <c r="AU21" i="50"/>
  <c r="AV21" i="50"/>
  <c r="AU22" i="50"/>
  <c r="AV22" i="50"/>
  <c r="Q22" i="40"/>
  <c r="AB24" i="47"/>
  <c r="AC24" i="47"/>
  <c r="AB24" i="49"/>
  <c r="AC24" i="49"/>
  <c r="AB24" i="48"/>
  <c r="F24" i="47"/>
  <c r="D24" i="47"/>
  <c r="O24" i="47"/>
  <c r="F24" i="49"/>
  <c r="D24" i="49"/>
  <c r="O24" i="49"/>
  <c r="F24" i="48"/>
  <c r="D24" i="48"/>
  <c r="F24" i="40"/>
  <c r="D24" i="40"/>
  <c r="Q22" i="47"/>
  <c r="U22" i="47"/>
  <c r="U22" i="40"/>
  <c r="AC22" i="40"/>
  <c r="AD23" i="40"/>
  <c r="T22" i="48"/>
  <c r="AC22" i="48"/>
  <c r="AD23" i="48"/>
  <c r="O25" i="47"/>
  <c r="P45" i="49"/>
  <c r="P44" i="49"/>
  <c r="P43" i="49"/>
  <c r="P42" i="49"/>
  <c r="P41" i="49"/>
  <c r="P40" i="49"/>
  <c r="P39" i="49"/>
  <c r="P38" i="49"/>
  <c r="P35" i="49"/>
  <c r="P30" i="49"/>
  <c r="A30" i="49"/>
  <c r="A34" i="49"/>
  <c r="AC25" i="49"/>
  <c r="AD25" i="49"/>
  <c r="O25" i="49"/>
  <c r="AC22" i="49"/>
  <c r="AD23" i="49"/>
  <c r="O23" i="49"/>
  <c r="P23" i="49"/>
  <c r="O22" i="49"/>
  <c r="P43" i="48"/>
  <c r="P42" i="48"/>
  <c r="P41" i="48"/>
  <c r="P40" i="48"/>
  <c r="P39" i="48"/>
  <c r="P38" i="48"/>
  <c r="P30" i="48"/>
  <c r="A30" i="48"/>
  <c r="A34" i="48"/>
  <c r="AC25" i="48"/>
  <c r="AD25" i="48"/>
  <c r="AC24" i="48"/>
  <c r="O24" i="48"/>
  <c r="O23" i="48"/>
  <c r="P23" i="48"/>
  <c r="O22" i="48"/>
  <c r="P43" i="47"/>
  <c r="P42" i="47"/>
  <c r="P41" i="47"/>
  <c r="P40" i="47"/>
  <c r="P39" i="47"/>
  <c r="P38" i="47"/>
  <c r="P30" i="47"/>
  <c r="A30" i="47"/>
  <c r="A34" i="47"/>
  <c r="AC25" i="47"/>
  <c r="AD25" i="47"/>
  <c r="AC22" i="47"/>
  <c r="AD23" i="47"/>
  <c r="O23" i="47"/>
  <c r="P23" i="47"/>
  <c r="O22" i="47"/>
  <c r="P43" i="40"/>
  <c r="P44" i="40"/>
  <c r="P45" i="40"/>
  <c r="P46" i="40"/>
  <c r="P47" i="40"/>
  <c r="P48" i="40"/>
  <c r="P49" i="40"/>
  <c r="A30" i="40"/>
  <c r="A34" i="40"/>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O24"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O60" i="37"/>
  <c r="BN39" i="37"/>
  <c r="BN60" i="37"/>
  <c r="AA39" i="37"/>
  <c r="AA60" i="37"/>
  <c r="Z39" i="37"/>
  <c r="Z60"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c r="BO11" i="37"/>
  <c r="BO32" i="37"/>
  <c r="AA12" i="37"/>
  <c r="AA13" i="37"/>
  <c r="AA14" i="37"/>
  <c r="AA15" i="37"/>
  <c r="AA16" i="37"/>
  <c r="AA17" i="37"/>
  <c r="AA18" i="37"/>
  <c r="AA19" i="37"/>
  <c r="AA20" i="37"/>
  <c r="AA21" i="37"/>
  <c r="AA22" i="37"/>
  <c r="AA23" i="37"/>
  <c r="AA24" i="37"/>
  <c r="AA25" i="37"/>
  <c r="AA26" i="37"/>
  <c r="AA27" i="37"/>
  <c r="AA28" i="37"/>
  <c r="AA29" i="37"/>
  <c r="AA30" i="37"/>
  <c r="AA31" i="37"/>
  <c r="AA11" i="37"/>
  <c r="AA32" i="37"/>
  <c r="Z12" i="37"/>
  <c r="Z13" i="37"/>
  <c r="Z14" i="37"/>
  <c r="Z15" i="37"/>
  <c r="Z16" i="37"/>
  <c r="Z17" i="37"/>
  <c r="Z18" i="37"/>
  <c r="Z19" i="37"/>
  <c r="Z20" i="37"/>
  <c r="Z21" i="37"/>
  <c r="Z22" i="37"/>
  <c r="Z23" i="37"/>
  <c r="Z24" i="37"/>
  <c r="Z25" i="37"/>
  <c r="Z26" i="37"/>
  <c r="Z27" i="37"/>
  <c r="Z28" i="37"/>
  <c r="Z29" i="37"/>
  <c r="Z30" i="37"/>
  <c r="Z31" i="37"/>
  <c r="Z11" i="37"/>
  <c r="Z32"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3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<sst xmlns="http://schemas.openxmlformats.org/spreadsheetml/2006/main" count="1533" uniqueCount="535">
  <si>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</si>
  <si>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</si>
  <si>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</si>
  <si>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</si>
  <si>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</si>
  <si>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</si>
  <si>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</si>
  <si>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</si>
  <si>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</si>
  <si>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</si>
  <si>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</si>
  <si>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ACTUALIZACION</t>
  </si>
  <si>
    <t>X</t>
  </si>
  <si>
    <t>SEGUIMIENTO</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</si>
  <si>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</si>
  <si>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</si>
  <si>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</si>
  <si>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</si>
  <si>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</si>
  <si>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</si>
  <si>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</si>
  <si>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</si>
  <si>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</si>
  <si>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</si>
  <si>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</si>
  <si>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</si>
  <si>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</si>
  <si>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</si>
  <si>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</si>
  <si>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</si>
  <si>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</si>
  <si>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</si>
  <si>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</si>
  <si>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</si>
  <si>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</si>
  <si>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</si>
  <si>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</si>
  <si>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</si>
  <si>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</si>
  <si>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</si>
  <si>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</si>
  <si>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</si>
  <si>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</si>
  <si>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</si>
  <si>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</si>
  <si>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</si>
  <si>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</si>
  <si>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</si>
  <si>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</si>
  <si>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</si>
  <si>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</si>
  <si>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</si>
  <si>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</si>
  <si>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</si>
  <si>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</si>
  <si>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</si>
  <si>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</si>
  <si>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</si>
  <si>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</si>
  <si>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</si>
  <si>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</si>
  <si>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</si>
  <si>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</si>
  <si>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finalizó la propuesta de adecuación de ETG y PIOEG 2022 y se envío a los 15 sectores. Se elaboró el documento técnico de la estrategia de transversalización, su respectivo lineamiento y  la hoja de ruta para la implementación de la ETG. Se envió el   primer reporte de implementación del TPIEG a SDH y SDP, se remitió el documento final de categorías y subcategorías del TPIEG y el documento de codificación a la SDH y SDP. Proyección de criterios de elegibilidad de las 25 entidades que participara en la primera fase del SIGD. Definición de listado de entidades a participar  del pilotaje del SIGD. Se acompaña el proceso de concertación acciones PIOEG y ETG 2022 de los 15 sectores.Se realizó el taller magistral del TPIEG, asistieron 358 personas de las Alcaldías locales, sectores y empresas del Distrito.Se realizó el lanzamiento del SIGD en el marco de la Comisión Intersectorial de Mujeres el 27/05/22.</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</si>
  <si>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</si>
  <si>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</si>
  <si>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</si>
  <si>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</si>
  <si>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</si>
  <si>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</si>
  <si>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</si>
  <si>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</si>
  <si>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</si>
  <si>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</si>
  <si>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</si>
  <si>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</si>
  <si>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</si>
  <si>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</si>
  <si>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</si>
  <si>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</si>
  <si>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</si>
  <si>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</si>
  <si>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</si>
  <si>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</si>
  <si>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</si>
  <si>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</si>
  <si>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</si>
  <si>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</si>
  <si>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</si>
  <si>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</si>
  <si>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</si>
  <si>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</si>
  <si>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 xml:space="preserve">Se envió el   primer reporte de implementación del TPIEG a SDH y SDP. Se ajustó el documento de categorías y subcategorías del TPIEG. Se realizaron los ajustes del cronograma, de acuerdo a las sugerencias realizadas por la SDP y SDH, este fue enviado a cada sector.
Se realizó el segundo Comité Tripartito del TPIEG (11/02/22), en este espacio se revisaron los avances de los compromisos establecidos en el primer comité. Se remitió el documento final de categorías y subcategorías y el documento de codificación a la SDH y SDP. Se emitió concepto técnico sobre la marcación directa en el TPIEG y marcación del impacto en el trazador de paz, frente al proyecto 1781 de la localidad de la Candelaria. Se realizó el tercer y cuarto Comité Tripartito del TPIEG (4,18/03/22), se revisaron los avances de los compromisos establecidos. Se entrega de manera oficial el documento del primer reporte del TPIEG para la vigencia 2021a SDP y SDH.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
</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</si>
  <si>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</si>
  <si>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</si>
  <si>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</si>
  <si>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</si>
  <si>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 xml:space="preserve">Se realizó ajuste del documento Balance de la implementación de la PPMyEG: PIOEG - 2021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Se realizó consolidación de las matrices de plan acción 2021 de la PPMyEG y PPASP conforme a los reportes oficiales recibidos por los sectores.
Se realizó retroalimentación a los reportes oficiales de cierre recibidos de los planes de acción 2021 de la PPASP y PPMyEG, así como asistencia técnica al equipo de referentas de género frente a la retroalimentación del PIOEG y ETG - 2021. Se realizó acompañamiento técnico a las mesas de implementación de la PPMyEG y PPASP incorporando en la agenda recomendaciones generales asociadas a la cualificación de los reportes de los planes de acción.
Se acompañó técnicamente la revisión de la concertación de los logros de transversalización de género 2022 y el seguimiento a corte de mayo del 2022. Se realizó asistencia técnica de la propuesta de concertación de la matriz de PIOEG y ETG realizadas por las profesionales de transversalización de género. Se solicitó reporte de seguimiento de Plan de Acción primer trimestre de la PPMyEG y PPASP y se realizaron las retroalimentaciones a los reportes oficiales.
Se socializó en la UTA el avance de las políticas públicas que lidera la Sdmujer correspondiente al seguimiento de los años 2020 y 2021.
</t>
  </si>
  <si>
    <t>No se presentaron retrasos</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</si>
  <si>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</si>
  <si>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</si>
  <si>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</si>
  <si>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 xml:space="preserve">Se realizó retroalimentación al reporte oficial de plan de acción de la PPMyEG de todos los sectores responsables de su implementación.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mayo.
Se retroalimentó el reporte de plan de acción IV Trimestre 2021 de la PPMyEG, se consolidaron las matrices de plan de acción y se realizó informe de la política. 
Se realizó acompañamiento técnico a las mesas de implementación de la PPMyEG incorporando en la agenda recomendaciones generales asociadas a la cualificación de los reportes de los planes de acción. 
Se socializó en la UTA el avance de las políticas públicas que lidera la Sdmujer correspondiente al seguimiento de los años 2020 y 2021
Se realizó seguimiento al Plan de Acción del Programa Ciudades Seguras para las Mujeres cierre 2021 y primer trimestre 2022.
</t>
  </si>
  <si>
    <t>8. Realizar el seguimiento, la verificación, consolidación, análisis y reporte de información relacionada con la implementación de la Política Pública de Actividades Sexuales Pagadas,  a partir de su plan de acción.</t>
  </si>
  <si>
    <t xml:space="preserve">Se realizó retroalimentación a los reportes oficiales del plan de acción de la PPASP, pendiente la retroalimentación al Sector Planeación quien no ha remitido oficialmente el seguimiento del primer trimestre 2022.
Se realizó retroalimentación al reporte de plan de acción de la PPASP del IV trimestre de los sectores responsables y corresponsables de su implementación, se realizó consolidación de matriz con semaforización de avance de productos e informe de cierre 2021.
</t>
  </si>
  <si>
    <t>9. Elaborar documento guía metodológica sobre el seguimiento  con enfoque de género</t>
  </si>
  <si>
    <t>5 - Acompañar el 100% la incorporación del enfoque de género y  la implementación de siete derechos de la PPMyEG</t>
  </si>
  <si>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interna e intersectorial temas paz; avance curso paz y reconciliación y proceso memorias y trayectorias políticas lideresas; seguimiento Acuerdo Paz; articulación pruebas Saber mujeres reincorporadas. </t>
    </r>
    <r>
      <rPr>
        <u/>
        <sz val="11"/>
        <rFont val="Times New Roman"/>
        <family val="1"/>
      </rPr>
      <t>Participación:</t>
    </r>
    <r>
      <rPr>
        <sz val="11"/>
        <rFont val="Times New Roman"/>
        <family val="1"/>
      </rPr>
      <t xml:space="preserve"> Apoyo CCM: convocatoria, asambleas eleccionarias 3 derechos, 2 diversidades y 2 localidades; articulación temas participación. </t>
    </r>
    <r>
      <rPr>
        <u/>
        <sz val="11"/>
        <rFont val="Times New Roman"/>
        <family val="1"/>
      </rPr>
      <t>Trabajo:</t>
    </r>
    <r>
      <rPr>
        <sz val="11"/>
        <rFont val="Times New Roman"/>
        <family val="1"/>
      </rPr>
      <t xml:space="preserve"> Ajustes documentos e instrumentos buenas prácticas sector transporte; articulación temas trabajo y generación ingresos. Documento de sentido 8M. </t>
    </r>
    <r>
      <rPr>
        <u/>
        <sz val="11"/>
        <rFont val="Times New Roman"/>
        <family val="1"/>
      </rPr>
      <t>Salud:</t>
    </r>
    <r>
      <rPr>
        <sz val="11"/>
        <rFont val="Times New Roman"/>
        <family val="1"/>
      </rPr>
      <t xml:space="preserve"> articulación intersectorial: IVE, parto humanizado, prevención maternidades tempranas, lactancia materna, salud mental y DSDR. Conmemoración 28M. </t>
    </r>
    <r>
      <rPr>
        <u/>
        <sz val="11"/>
        <rFont val="Times New Roman"/>
        <family val="1"/>
      </rPr>
      <t>Educación:</t>
    </r>
    <r>
      <rPr>
        <sz val="11"/>
        <rFont val="Times New Roman"/>
        <family val="1"/>
      </rPr>
      <t xml:space="preserve"> Articulación interna e intersectorial estrategia universidades. </t>
    </r>
    <r>
      <rPr>
        <u/>
        <sz val="11"/>
        <rFont val="Times New Roman"/>
        <family val="1"/>
      </rPr>
      <t>SP-DEE</t>
    </r>
    <r>
      <rPr>
        <sz val="11"/>
        <rFont val="Times New Roman"/>
        <family val="1"/>
      </rPr>
      <t xml:space="preserve">: Articulación universidad JN Corpas y UNAL. </t>
    </r>
    <r>
      <rPr>
        <u/>
        <sz val="11"/>
        <rFont val="Times New Roman"/>
        <family val="1"/>
      </rPr>
      <t>Hábitat:</t>
    </r>
    <r>
      <rPr>
        <sz val="11"/>
        <rFont val="Times New Roman"/>
        <family val="1"/>
      </rPr>
      <t xml:space="preserve"> Articulación intersectorial: reglamentación POT, SDHáb, S. Plan, UAESP, Empresa Renovación Urbana, mesa asentamientos humanos, PP ruralidad y serv.púb. </t>
    </r>
    <r>
      <rPr>
        <u/>
        <sz val="11"/>
        <rFont val="Times New Roman"/>
        <family val="1"/>
      </rPr>
      <t>Privado:</t>
    </r>
    <r>
      <rPr>
        <sz val="11"/>
        <rFont val="Times New Roman"/>
        <family val="1"/>
      </rPr>
      <t xml:space="preserve"> Articulación Alianzas Estratégicas y 19 empresas privadas presentación estrategia transversalización. </t>
    </r>
    <r>
      <rPr>
        <u/>
        <sz val="11"/>
        <rFont val="Times New Roman"/>
        <family val="1"/>
      </rPr>
      <t>TID-PRIV</t>
    </r>
    <r>
      <rPr>
        <sz val="11"/>
        <rFont val="Times New Roman"/>
        <family val="1"/>
      </rPr>
      <t xml:space="preserve">: Articulación equipo empleo Subsecretaría y sello de género. 8M: bullets, documentos y ponencias eventos conmemoración. </t>
    </r>
    <r>
      <rPr>
        <u/>
        <sz val="11"/>
        <rFont val="Times New Roman"/>
        <family val="1"/>
      </rPr>
      <t>Cultura:</t>
    </r>
    <r>
      <rPr>
        <sz val="11"/>
        <rFont val="Times New Roman"/>
        <family val="1"/>
      </rPr>
      <t xml:space="preserve"> Avance manual comunicación no sexista empresa privada, articulación cultura ciudadana, SOFA y Smartfilms. </t>
    </r>
    <r>
      <rPr>
        <u/>
        <sz val="11"/>
        <rFont val="Times New Roman"/>
        <family val="1"/>
      </rPr>
      <t>7D</t>
    </r>
    <r>
      <rPr>
        <sz val="11"/>
        <rFont val="Times New Roman"/>
        <family val="1"/>
      </rPr>
      <t>: Ajustes PIOEG. Concertación temas clave sensibilización 15 sectores. Concertación proceso sensibilización CCM con Subsecretaría; propuesta fortalecimiento CCM; avances metodologías 7 derechos. Concertación cronograma talento humano SDMujer. Avances sensibilización derechos cultura y salud con servidoras SDMujer y ciudadanía</t>
    </r>
  </si>
  <si>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</si>
  <si>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</si>
  <si>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</si>
  <si>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r>
      <t>DEE:</t>
    </r>
    <r>
      <rPr>
        <sz val="11"/>
        <rFont val="Times New Roman"/>
        <family val="1"/>
      </rPr>
      <t xml:space="preserve"> Ajustes documento y portafolio estrategia universidades. Articulación interna, U.Distrital, S.Educ, Mesa Universidades, Colegio Téc.Intern. Documento estrategia colegios. </t>
    </r>
    <r>
      <rPr>
        <u/>
        <sz val="11"/>
        <rFont val="Times New Roman"/>
        <family val="1"/>
      </rPr>
      <t>SP-DEE</t>
    </r>
    <r>
      <rPr>
        <sz val="11"/>
        <rFont val="Times New Roman"/>
        <family val="1"/>
      </rPr>
      <t xml:space="preserve">: Articulación U.Corpas y UNAL </t>
    </r>
    <r>
      <rPr>
        <u/>
        <sz val="11"/>
        <rFont val="Times New Roman"/>
        <family val="1"/>
      </rPr>
      <t>Paz:</t>
    </r>
    <r>
      <rPr>
        <sz val="11"/>
        <rFont val="Times New Roman"/>
        <family val="1"/>
      </rPr>
      <t xml:space="preserve"> Articulación intersectorial: territorios PDET, mesa enfoque diferencial, comisión nacional reincorporación, ruta protección lideresas, Consejo Paz, mesa pueblos indígenas, comité justicia transicional, seguimiento Acuerdo Paz. Articulación pruebas ICFES y Saber mujeres reincorporadas. </t>
    </r>
    <r>
      <rPr>
        <u/>
        <sz val="11"/>
        <rFont val="Times New Roman"/>
        <family val="1"/>
      </rPr>
      <t>PyR</t>
    </r>
    <r>
      <rPr>
        <sz val="11"/>
        <rFont val="Times New Roman"/>
        <family val="1"/>
      </rPr>
      <t xml:space="preserve">: Apoyo proceso eleccionario CCM. Articulación normatividad participación y movilización social, estrategia 50/50. </t>
    </r>
    <r>
      <rPr>
        <u/>
        <sz val="11"/>
        <rFont val="Times New Roman"/>
        <family val="1"/>
      </rPr>
      <t>PyR-DEE-DCLS-PC-TID</t>
    </r>
    <r>
      <rPr>
        <sz val="11"/>
        <rFont val="Times New Roman"/>
        <family val="1"/>
      </rPr>
      <t xml:space="preserve">: Convocatoria y apoyo asambleas eleccionarias 3 derechos, 3 diversidades, 2 localidades. </t>
    </r>
    <r>
      <rPr>
        <u/>
        <sz val="11"/>
        <rFont val="Times New Roman"/>
        <family val="1"/>
      </rPr>
      <t>TID:</t>
    </r>
    <r>
      <rPr>
        <sz val="11"/>
        <rFont val="Times New Roman"/>
        <family val="1"/>
      </rPr>
      <t xml:space="preserve"> Ajustes manual buenas prácticas sector transporte, orientaciones técnicas proyectos empleo y generación ingresos mujeres; articulación S.DesEcon. </t>
    </r>
    <r>
      <rPr>
        <u/>
        <sz val="11"/>
        <rFont val="Times New Roman"/>
        <family val="1"/>
      </rPr>
      <t>SP:</t>
    </r>
    <r>
      <rPr>
        <sz val="11"/>
        <rFont val="Times New Roman"/>
        <family val="1"/>
      </rPr>
      <t xml:space="preserve"> Articulación OMEG barreras acceso salud. Articulación intersectorial: IVE, parto humanizado, salud mental, prevención maternidades tempranas, lactancia materna; estrategia aborto. </t>
    </r>
    <r>
      <rPr>
        <u/>
        <sz val="11"/>
        <rFont val="Times New Roman"/>
        <family val="1"/>
      </rPr>
      <t>Hábitat:</t>
    </r>
    <r>
      <rPr>
        <sz val="11"/>
        <rFont val="Times New Roman"/>
        <family val="1"/>
      </rPr>
      <t xml:space="preserve"> Articulación intersectorial: SDHáb, UAESP, asentamientos humanos, Empresa Renovación Urbana, planes maestros e instrumentos reglamentarios POT, SDPlan, Sistema Cuidado, plan Bosque Bavaria, PP ruralidad y servicios públicos. </t>
    </r>
    <r>
      <rPr>
        <u/>
        <sz val="11"/>
        <rFont val="Times New Roman"/>
        <family val="1"/>
      </rPr>
      <t>PRIV:</t>
    </r>
    <r>
      <rPr>
        <sz val="11"/>
        <rFont val="Times New Roman"/>
        <family val="1"/>
      </rPr>
      <t xml:space="preserve"> Ajustes documento, autodiagnóstico y anexos estrategia privados. Portafolio sector privado. Articulación empresas: Google, Sodexo, Adidas, DIDI Foods, agencia empleo Colsubsidio, Camacol, GOYn-Corona, CEMEX, Xuus, Tigo, Consorcio AK 68, Wom, TGI, Emtelco, Terpel, Alianza Francesa, Wok, Popsy, Metro L1. Articulación grupo temático Género, Empresa y DDHH. </t>
    </r>
    <r>
      <rPr>
        <u/>
        <sz val="11"/>
        <rFont val="Times New Roman"/>
        <family val="1"/>
      </rPr>
      <t>Cultura:</t>
    </r>
    <r>
      <rPr>
        <sz val="11"/>
        <rFont val="Times New Roman"/>
        <family val="1"/>
      </rPr>
      <t xml:space="preserve"> Avance manual comunicación empresa privada. Participación estrategia contra discriminación laboral. Articulación intersectorial: cultura ciudadana, SOFA y Smartfilms. </t>
    </r>
    <r>
      <rPr>
        <u/>
        <sz val="11"/>
        <rFont val="Times New Roman"/>
        <family val="1"/>
      </rPr>
      <t>TID-PRIV</t>
    </r>
    <r>
      <rPr>
        <sz val="11"/>
        <rFont val="Times New Roman"/>
        <family val="1"/>
      </rPr>
      <t xml:space="preserve">: Articulación equipo empleo y sello de género.  </t>
    </r>
    <r>
      <rPr>
        <u/>
        <sz val="11"/>
        <rFont val="Times New Roman"/>
        <family val="1"/>
      </rPr>
      <t>7D</t>
    </r>
    <r>
      <rPr>
        <sz val="11"/>
        <rFont val="Times New Roman"/>
        <family val="1"/>
      </rPr>
      <t>: Ajustes PIOEG. Avances caja de herramientas estrategia Universidades</t>
    </r>
  </si>
  <si>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</si>
  <si>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r>
      <t>7D</t>
    </r>
    <r>
      <rPr>
        <sz val="11"/>
        <rFont val="Times New Roman"/>
        <family val="1"/>
      </rPr>
      <t xml:space="preserve">: Propuesta preliminar estructura metodologías y temas clave. Diseño formulario identificación temas clave por sector para diligenciamiento equipo transversalización DDDP. 15 reuniones concertación temas por sector con equipo trasnversalización DDDP. Concertación propuesta definitiva temas estratégicos sensibilización sectores con DDDP. 5 reuniones acuerdos avance diseño metodologías sectoriales. </t>
    </r>
    <r>
      <rPr>
        <u/>
        <sz val="11"/>
        <rFont val="Times New Roman"/>
        <family val="1"/>
      </rPr>
      <t>Cultura:</t>
    </r>
    <r>
      <rPr>
        <sz val="11"/>
        <rFont val="Times New Roman"/>
        <family val="1"/>
      </rPr>
      <t xml:space="preserve"> Sensibilización: masculinidades a S.Gob, IDIGER, Goles en paz; comunicación no sexista a S.Cult, IDRD, IDPC, IDARTES, FUGA, OFB; socialización manual comunicación en UTA y Oficinas Asesoras Comunicación entidades distritales. Ajustes material masculinidades sector privado y universidades. </t>
    </r>
    <r>
      <rPr>
        <u/>
        <sz val="11"/>
        <rFont val="Times New Roman"/>
        <family val="1"/>
      </rPr>
      <t>Hábitat:</t>
    </r>
    <r>
      <rPr>
        <sz val="11"/>
        <rFont val="Times New Roman"/>
        <family val="1"/>
      </rPr>
      <t xml:space="preserve"> Sensibilización funcionariado Empresa Renovación Urbana sobre derecho de las mujeres y diversidades a la ciudad. </t>
    </r>
    <r>
      <rPr>
        <u/>
        <sz val="11"/>
        <rFont val="Times New Roman"/>
        <family val="1"/>
      </rPr>
      <t>PyR-DHVD</t>
    </r>
    <r>
      <rPr>
        <sz val="11"/>
        <rFont val="Times New Roman"/>
        <family val="1"/>
      </rPr>
      <t xml:space="preserve">: Sensibilización enfoque género a S.Plan. </t>
    </r>
    <r>
      <rPr>
        <u/>
        <sz val="11"/>
        <rFont val="Times New Roman"/>
        <family val="1"/>
      </rPr>
      <t>PRIV:</t>
    </r>
    <r>
      <rPr>
        <sz val="11"/>
        <rFont val="Times New Roman"/>
        <family val="1"/>
      </rPr>
      <t xml:space="preserve"> Ajustes metodologías enfoque género, discriminación laboral, masculinidades, trabajo de cuidar, talento humano y cultura libre de sexismo para sector privado. </t>
    </r>
    <r>
      <rPr>
        <u/>
        <sz val="11"/>
        <rFont val="Times New Roman"/>
        <family val="1"/>
      </rPr>
      <t>Educación:</t>
    </r>
    <r>
      <rPr>
        <sz val="11"/>
        <rFont val="Times New Roman"/>
        <family val="1"/>
      </rPr>
      <t xml:space="preserve"> Sensibilización incorporación enfoque género en procesos educativos a S.Amb. </t>
    </r>
    <r>
      <rPr>
        <u/>
        <sz val="11"/>
        <rFont val="Times New Roman"/>
        <family val="1"/>
      </rPr>
      <t>Trabajo:</t>
    </r>
    <r>
      <rPr>
        <sz val="11"/>
        <rFont val="Times New Roman"/>
        <family val="1"/>
      </rPr>
      <t xml:space="preserve"> Metodología enfoque género e intermediación laboral; avance metodología economía y género</t>
    </r>
  </si>
  <si>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</si>
  <si>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r>
      <t>Sensibilización CCM</t>
    </r>
    <r>
      <rPr>
        <sz val="11"/>
        <rFont val="Times New Roman"/>
        <family val="1"/>
      </rPr>
      <t>: 7D: Concertación proceso con equipo Subsecretaría; ajustes material informativo para sensibilización al CCM; propuesta fortalecimiento y avances metodologías 7 derechos.</t>
    </r>
    <r>
      <rPr>
        <b/>
        <sz val="11"/>
        <rFont val="Times New Roman"/>
        <family val="1"/>
      </rPr>
      <t xml:space="preserve">
Sensibilización talento humano SDMuje</t>
    </r>
    <r>
      <rPr>
        <sz val="11"/>
        <rFont val="Times New Roman"/>
        <family val="1"/>
      </rPr>
      <t xml:space="preserve">r: </t>
    </r>
    <r>
      <rPr>
        <u/>
        <sz val="11"/>
        <rFont val="Times New Roman"/>
        <family val="1"/>
      </rPr>
      <t>7D:</t>
    </r>
    <r>
      <rPr>
        <sz val="11"/>
        <rFont val="Times New Roman"/>
        <family val="1"/>
      </rPr>
      <t xml:space="preserve"> Concertación cronograma y temáticas con Dir. Talento Humano. Insumos piezas gráficas convocatoria. 2 sensibilizaciones sobre derecho a la cultura (07.04.2022) y comunicación no sexista (06.05.2022). </t>
    </r>
    <r>
      <rPr>
        <u/>
        <sz val="11"/>
        <rFont val="Times New Roman"/>
        <family val="1"/>
      </rPr>
      <t>Salud:</t>
    </r>
    <r>
      <rPr>
        <sz val="11"/>
        <rFont val="Times New Roman"/>
        <family val="1"/>
      </rPr>
      <t xml:space="preserve"> Sensibilización IVE y barreras aborto a equipos psicosociales y primera atención línea púrpura. Socialización Sentencia C055/2022 a equipo psicólogas CIOM. </t>
    </r>
    <r>
      <rPr>
        <u/>
        <sz val="11"/>
        <rFont val="Times New Roman"/>
        <family val="1"/>
      </rPr>
      <t>Trabajo:</t>
    </r>
    <r>
      <rPr>
        <sz val="11"/>
        <rFont val="Times New Roman"/>
        <family val="1"/>
      </rPr>
      <t xml:space="preserve"> Sensibilización enfoque género y derecho al trabajo a equipo empleo y emprendimiento. Insumos sensibilización trabajo de cuidar.</t>
    </r>
    <r>
      <rPr>
        <b/>
        <sz val="11"/>
        <rFont val="Times New Roman"/>
        <family val="1"/>
      </rPr>
      <t xml:space="preserve">
Sensibilización ciudadanía</t>
    </r>
    <r>
      <rPr>
        <sz val="11"/>
        <rFont val="Times New Roman"/>
        <family val="1"/>
      </rPr>
      <t xml:space="preserve">: </t>
    </r>
    <r>
      <rPr>
        <u/>
        <sz val="11"/>
        <rFont val="Times New Roman"/>
        <family val="1"/>
      </rPr>
      <t>7D:</t>
    </r>
    <r>
      <rPr>
        <sz val="11"/>
        <rFont val="Times New Roman"/>
        <family val="1"/>
      </rPr>
      <t xml:space="preserve"> Ajustes metodologías para sensibilización a ciudadanía. Insumos piezas convocatoria y articulación Oficina Comunicaciones. 2 sensibilizaciones sobre derechos articulación CIOM Santa Fe: cultura y salud. </t>
    </r>
    <r>
      <rPr>
        <u/>
        <sz val="11"/>
        <rFont val="Times New Roman"/>
        <family val="1"/>
      </rPr>
      <t>Salud:</t>
    </r>
    <r>
      <rPr>
        <sz val="11"/>
        <rFont val="Times New Roman"/>
        <family val="1"/>
      </rPr>
      <t xml:space="preserve"> Insumos piezas comunicativas despenalización aborto. </t>
    </r>
    <r>
      <rPr>
        <u/>
        <sz val="11"/>
        <rFont val="Times New Roman"/>
        <family val="1"/>
      </rPr>
      <t>Cultura:</t>
    </r>
    <r>
      <rPr>
        <sz val="11"/>
        <rFont val="Times New Roman"/>
        <family val="1"/>
      </rPr>
      <t xml:space="preserve"> Sensibilización enfoque género y diferencial a Policía Nacional; comunicación no sexista a CLIP Kennedy. </t>
    </r>
    <r>
      <rPr>
        <u/>
        <sz val="11"/>
        <rFont val="Times New Roman"/>
        <family val="1"/>
      </rPr>
      <t>Educación:</t>
    </r>
    <r>
      <rPr>
        <sz val="11"/>
        <rFont val="Times New Roman"/>
        <family val="1"/>
      </rPr>
      <t xml:space="preserve"> Sensibilización derecho educación y acciones afirmativas a ICFES. Bullets e insumos evento ODS 5 – Fund. Univ. Ciencias Salud. </t>
    </r>
    <r>
      <rPr>
        <u/>
        <sz val="11"/>
        <rFont val="Times New Roman"/>
        <family val="1"/>
      </rPr>
      <t>Paz:</t>
    </r>
    <r>
      <rPr>
        <sz val="11"/>
        <rFont val="Times New Roman"/>
        <family val="1"/>
      </rPr>
      <t xml:space="preserve"> Implementación módulo participación política de mujeres en 2º y 3º curso paz y reconciliación; socialización propuesta Pruebas Saber con mujeres en reincorporación; ajustes proceso memorias y trayectorias políticas lideresas. </t>
    </r>
    <r>
      <rPr>
        <u/>
        <sz val="11"/>
        <rFont val="Times New Roman"/>
        <family val="1"/>
      </rPr>
      <t>Hábitat:</t>
    </r>
    <r>
      <rPr>
        <sz val="11"/>
        <rFont val="Times New Roman"/>
        <family val="1"/>
      </rPr>
      <t xml:space="preserve"> Socialización POT al CCM. </t>
    </r>
    <r>
      <rPr>
        <u/>
        <sz val="11"/>
        <rFont val="Times New Roman"/>
        <family val="1"/>
      </rPr>
      <t>Salud- Cultura</t>
    </r>
    <r>
      <rPr>
        <sz val="11"/>
        <rFont val="Times New Roman"/>
        <family val="1"/>
      </rPr>
      <t xml:space="preserve">: Sensibilización U.Nal PPMyEG, derechos sexuales y comunicación no sexista. </t>
    </r>
    <r>
      <rPr>
        <u/>
        <sz val="11"/>
        <rFont val="Times New Roman"/>
        <family val="1"/>
      </rPr>
      <t>Salud-Educación</t>
    </r>
    <r>
      <rPr>
        <sz val="11"/>
        <rFont val="Times New Roman"/>
        <family val="1"/>
      </rPr>
      <t xml:space="preserve">: Sensibilización estudiantes medicina U.Corpas PPMyEG e inducción curso virtual eliminación violencias. </t>
    </r>
  </si>
  <si>
    <t>13. Realizar acciones para la conmemoración de fechas emblemáticas en relación con la garantía de los 7 derechos de la PPMyEG (8 de Marzo, 28 de Mayo, 21 de junio, 22 de Julio, 28 de Septiembre, 10 de Diciembre (DDHH), semana paz)</t>
  </si>
  <si>
    <r>
      <t>8M:</t>
    </r>
    <r>
      <rPr>
        <sz val="11"/>
        <rFont val="Times New Roman"/>
        <family val="1"/>
      </rPr>
      <t xml:space="preserve"> </t>
    </r>
    <r>
      <rPr>
        <u/>
        <sz val="11"/>
        <rFont val="Times New Roman"/>
        <family val="1"/>
      </rPr>
      <t>Trabajo:</t>
    </r>
    <r>
      <rPr>
        <sz val="11"/>
        <rFont val="Times New Roman"/>
        <family val="1"/>
      </rPr>
      <t xml:space="preserve"> Construcción documento de sentido; insumos piezas comunicativas y bullets Despacho para eventos conmemoración 8M. </t>
    </r>
    <r>
      <rPr>
        <u/>
        <sz val="11"/>
        <rFont val="Times New Roman"/>
        <family val="1"/>
      </rPr>
      <t>TID-PRIV</t>
    </r>
    <r>
      <rPr>
        <sz val="11"/>
        <rFont val="Times New Roman"/>
        <family val="1"/>
      </rPr>
      <t xml:space="preserve">: Construcción documento blog de Pacto Global sobre 8M. Participación evento virtual conmemoración 8M con servidores y servidoras públicas del Distrito sobre redistribución del cuidado para autonomía económica. </t>
    </r>
    <r>
      <rPr>
        <u/>
        <sz val="11"/>
        <rFont val="Times New Roman"/>
        <family val="1"/>
      </rPr>
      <t>SP-PRIV</t>
    </r>
    <r>
      <rPr>
        <sz val="11"/>
        <rFont val="Times New Roman"/>
        <family val="1"/>
      </rPr>
      <t xml:space="preserve">: Participación conversatorio de United Airlines. </t>
    </r>
    <r>
      <rPr>
        <u/>
        <sz val="11"/>
        <rFont val="Times New Roman"/>
        <family val="1"/>
      </rPr>
      <t>PyR:</t>
    </r>
    <r>
      <rPr>
        <sz val="11"/>
        <rFont val="Times New Roman"/>
        <family val="1"/>
      </rPr>
      <t xml:space="preserve"> Ponencia evolución de los derechos humanos de las mujeres, historia, perspectiva y análisis, en evento DASCD.</t>
    </r>
    <r>
      <rPr>
        <b/>
        <sz val="11"/>
        <rFont val="Times New Roman"/>
        <family val="1"/>
      </rPr>
      <t xml:space="preserve">
28 Mayo</t>
    </r>
    <r>
      <rPr>
        <sz val="11"/>
        <rFont val="Times New Roman"/>
        <family val="1"/>
      </rPr>
      <t xml:space="preserve">: </t>
    </r>
    <r>
      <rPr>
        <u/>
        <sz val="11"/>
        <rFont val="Times New Roman"/>
        <family val="1"/>
      </rPr>
      <t>Salud:</t>
    </r>
    <r>
      <rPr>
        <sz val="11"/>
        <rFont val="Times New Roman"/>
        <family val="1"/>
      </rPr>
      <t xml:space="preserve"> Construcción documento de sentido e insumos piezas comunicativas para conmemoración. Articulación Dir. Territorialización para encuentros locales e interlocales. Construcción metodología taller para encuentros locales. Presentación conmemoración en UTA. Sensibilización en derechos sexuales en feria de servicios Santa Fe – Candelaria.</t>
    </r>
    <r>
      <rPr>
        <b/>
        <sz val="11"/>
        <rFont val="Times New Roman"/>
        <family val="1"/>
      </rPr>
      <t xml:space="preserve">
21 Juni</t>
    </r>
    <r>
      <rPr>
        <sz val="11"/>
        <rFont val="Times New Roman"/>
        <family val="1"/>
      </rPr>
      <t xml:space="preserve">o: </t>
    </r>
    <r>
      <rPr>
        <u/>
        <sz val="11"/>
        <rFont val="Times New Roman"/>
        <family val="1"/>
      </rPr>
      <t>Educación:</t>
    </r>
    <r>
      <rPr>
        <sz val="11"/>
        <rFont val="Times New Roman"/>
        <family val="1"/>
      </rPr>
      <t xml:space="preserve"> Propuesta agenda conmemoración día intern. educación no sexista. Construcción documento de sentido e insumos piezas comunicativas. Articulación Dir. Enf. Diferenc., S.Educ y Mesa Universidades para eventos conmemoración. Propuesta conversatorio en feria universidades.
Paz: Presentación conmemoración día nacional solidaridad con las víctimas para Concejo. </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</si>
  <si>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</si>
  <si>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</si>
  <si>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</si>
  <si>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</si>
  <si>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</si>
  <si>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</si>
  <si>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</si>
  <si>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</si>
  <si>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</si>
  <si>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</si>
  <si>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</si>
  <si>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</si>
  <si>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</si>
  <si>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</si>
  <si>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</si>
  <si>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</si>
  <si>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</si>
  <si>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</si>
  <si>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</si>
  <si>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</si>
  <si>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</si>
  <si>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</si>
  <si>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De enero a mayo de 2022 se realizaron 14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3 con dependencias internas de la Secretaría Distrital de la Mujer, 1 en COLMYG de Ciudad Bolívar,1 con Sector Desarrollo Económico, 1 con Secretaría Distrital del Hábitat, 1 con Concejo de Bogotá. Se desarrollaron 30 mesas técnicas de implementación de la PPMYEG con los siguientes sectores: Salud, Desarrollo Económico, 2 con Movilidad, educación, Gestión Pública, Gestió Jurídica, 2 con Gobierno, Hacienda, Planeación, Ambiente, 2 con Hábitat, Seguridad, Integracción Social, Cultura, 2 con el sector Mujeres, 1 Alta Consejería para las Víctimas, la Paz y la Reconciliación, 1 Secretaría Distrital de Gobierno, 1 con IDIPRON, 2 con IPES, 2 con Secretaría Distrital de Desarrollo Económico, 2 con el Institituo Distrital de Turismo y 1 con Secretaría Jurídica Distrital, 1 con DASC. Se elaboró 1 concepto técnico para incorporación de los enfoques de derechos de las mujeres, de género y diferencial en los productos 5.1.1 y 5.1.2 de la PPMyEG, responsabilidad del Instituto Distrital de Turismo.</t>
  </si>
  <si>
    <t xml:space="preserve">15. Apoyar técnicamente la implementación y socialización de la Pública de Actividades Sexuales Pagadas -PPASP-. </t>
  </si>
  <si>
    <t>De enero a mayo de 2022 se realizaron 60 mesas de trabajo con los 14sectores responsables de productos del plan de acción de la PPASP como parte del proceso de acompañamiento a la implementación. Se realizaron 22 jornadas de socialización de la PPASP: 7 con el personal de la MEBOG, 2 con Mesa Zesai, 8 con Personas que Realizan Actividades Sexuales Pagadas, 1 con Alcaldía Local de Chapinero, 2 con sector mujeres, 1 en Casa de Todas, 1 con sector Gestión Pública;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</si>
  <si>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</si>
  <si>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</si>
  <si>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</si>
  <si>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</si>
  <si>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</si>
  <si>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</si>
  <si>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</si>
  <si>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</si>
  <si>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</si>
  <si>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</si>
  <si>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</si>
  <si>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</si>
  <si>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</si>
  <si>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</si>
  <si>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</si>
  <si>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</si>
  <si>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</si>
  <si>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</si>
  <si>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</si>
  <si>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</si>
  <si>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</si>
  <si>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</si>
  <si>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</si>
  <si>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</si>
  <si>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</si>
  <si>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</si>
  <si>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</si>
  <si>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</si>
  <si>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</si>
  <si>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</si>
  <si>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</si>
  <si>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</si>
  <si>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</si>
  <si>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</si>
  <si>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</si>
  <si>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</si>
  <si>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</si>
  <si>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</si>
  <si>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</si>
  <si>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</si>
  <si>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</si>
  <si>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 xml:space="preserve">Se solicitó reporte de seguimiento de Plan de Acción primer trimestre de la PPMyEG y se realizó retroalimentación de la información recibida.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abril.
Se retroalimentó el reporte de plan de acción IV Trimestre 2021 de la PPMyEG, se consolidaron las matrices de plan de acción y se realizó informe de la política. 
De enero a mayo de 2022 se realizaron 14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3 con dependencias internas de la Secretaría Distrital de la Mujer, 1 en COLMYG de Ciudad Bolívar,1 con Sector Desarrollo Económico, 1 con Secretaría Distrital del Hábitat, 1 con Concejo de Bogotá. Se desarrollaron 30 mesas técnicas de implementación de la PPMYEG con los siguientes sectores: Salud, Desarrollo Económico, 2 con Movilidad, educación, Gestión Pública, Gestió Jurídica, 2 con Gobierno, Hacienda, Planeación, Ambiente, 2 con Hábitat, Seguridad, Integracción Social, Cultura, 2 con el sector Mujeres, 1 Alta Consejería para las Víctimas, la Paz y la Reconciliación, 1 Secretaría Distrital de Gobierno, 1 con IDIPRON, 2 con IPES, 2 con Secretaría Distrital de Desarrollo Económico, 2 con el Institituo Distrital de Turismo y 1 con Secretaría Jurídica Distrital, 1 con DASC. Se elaboró 1 concepto técnico para incorporación de los enfoques de derechos de las mujeres, de género y diferencial en los productos 5.1.1 y 5.1.2 de la PPMyEG, responsabilidad del Instituto Distrital de Turismo.
					</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</si>
  <si>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</si>
  <si>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</si>
  <si>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</si>
  <si>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</si>
  <si>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</si>
  <si>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MOV: ficha Sensib. Metro Línea, IDU y UMV. Sensib, estereotipos, derecho a una cultura libre de sexismo y lenguaje incluyente en el marco de los semilleros de la Gerencia de Taxis. Concepto Técnico sobre la modificación del decreto 495 Consejos de la Bicicleta. HAB: Ficha sensib. Comunicación no sexista y libre de discriminación. SEG: Doc. Téc. Encuesta UAECOB Bomberos. AMB: Ficha sens. GUIPA SDA. IDIGER masculinidades. SAL: Proyecto de acuerdo “Lineamiento para la creación del programa –manillas salvavidas. Sensib. derecho a la salud plena en el marco de feria de servicios de la Subred Sur. Sensib, maternidad libre en el marco de caminata de La SubRed Sur. Derecho a la Salud Plena a las referentas de género de las 4 Subredes. Concepto técnico a Proyecto de Ley 229 de 2021 EDU:  Mesa Téc. de Entornos Educativos. Mesa Téc. de Protocolos de atención integral: ajuste actualización y aprobación - CDCE 2022. Conc. Téc. “Protocolo de atención presunto racismo y discriminación étnico – racial” y protocolo de atención para situaciones de trabajo infantil o en riesgo de estarlo”. Reactivación Mesa Prevención de Violencias Instituciones de Edu Superior. CUL: Sensibi. del derecho a una cultura libre de sexismo, dirigida a la Dirección de Lectura y Biblioteca de la SCRD. Sensibi. en el marco de la resolución 2210 de 2021, de la Planeación dirigida a la subdirección de parques y recreación del IDRD. DEE: Sensib. lenguaje incluyente "Mujer Emprendedora y Productiva". Sensibi. equidad de género dirigido al IPES. GOB: Reunión con Secretaría Distrital de Gobierno articulación sobre participación en módulo 3 del curso "Primer Respondiente para la Seguridad y la Convivencia" del programa Goles en Paz 2.0 relacionado con las violencias basadas en género. GEP:  Sensibilización a las entidades del Distrito en Enfoque de género y violencias basadas en género en el marco del programa Ambientes Laborales, Amorosos, Diversos y Seguros liderado por el DASCD. INT SOC: Sub mesa técnica presencial de comunicaciones del comité operativo para las familias. TPIEG: Talleres de sensibilización uno a uno sobre el TPIEG, para socializar la propuesta de marcación en las 54 entidades de la Administración Distrital.
Elaboración doc. Téc. y matriz de propuesta de marcación de las metas-proyecto del TPIEG para 2022, para las 54 entidades de la Administración Distrital. MOV: ficha de Sens IDU estereotipos. segunda Fase del Proyecto Ecoconducción "cualificación y vinculación de mujeres en oficios". Sensib sobre género en el marco del programa de capacitación del IDU. Bullet sobre el Sistema de Bicicletas Compartidas. GOB: ficha de sens. Masculinidades en el marco del programa goles en paz 2.0. EDU: Reunión Comité Técnico SED - SDMujer Convenio 914 Estrategia de Educación Flexible. Bullet Comité Distrital de Convivencia Escolar. Mesa Interinstitucional Colegio Técnico Menorah situaciones de discriminación por causa de su identidad de género y orientación sexual. Mesa de trabajo Dirección de Inclusión de la (SED), IED Instituto Técnico Internacional, fortalecimiento manual de convivencia y Plan Educativo Institucional.  DEE: Con. Téc. incorporación del enfoque de género en las publicaciones del IDT participación de la mujer en el sector del turismo. AMB: módulo virtual de mujeres y ambiente, en el marco de la acción pedagógica "mujeres cuidadoras de humedales" MUJ: socialización de la ETG al DNP. GEP: sensibilización Sec. General en lenguaje incluyente y no sexista. Presentación ruta en acoso sexual y acoso laboral al DNP y presentación de la ETG y el MIPG. HAB: Construcción del formulario para matriculatón de inscripciones - Ruta de Formación y Empleabilidad. Bullet Mujeres Recicladoras, liderado por la UAESP, DED y con el SIDICU. Taller de Transversalización de Género PREVEC – UAESP. Socialización de Lenguaje incluyente y Comunicación no Sexita. PLA: taller incorporación del enfoque de género en el marco de la resolución 2210 de 2021 para el IDRD.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</si>
  <si>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</si>
  <si>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</si>
  <si>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</si>
  <si>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</si>
  <si>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</si>
  <si>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</si>
  <si>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</si>
  <si>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No se presentan avances en el período, ya que esta actividad está programadas para iniciar en el mes de julio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</si>
  <si>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</si>
  <si>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</si>
  <si>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</si>
  <si>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</si>
  <si>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</si>
  <si>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</si>
  <si>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</si>
  <si>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</si>
  <si>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</si>
  <si>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</si>
  <si>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S.Educ., Mesa Universidades, Colegio Técnico Internacional.
Portafolio asistencia técnica para transversalización género en sector privado. Ajustes documento estrategia sector privado, autodiagnóstico empresas y caja herramientas metodológica. Articulación con Alianzas Estratégicas y 19 empresas para presentación estrategia transversalización.</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</si>
  <si>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</si>
  <si>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</si>
  <si>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</si>
  <si>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</si>
  <si>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Propuesta preliminar estructura metodologías y temas estratégicos. Diseño formulario identificación temas clave por sector para equipo transversalizacón. Concertación temas clave para metodologías sectoriales con DDDP. Avances en construcción metodologías temas sectoriales.</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</si>
  <si>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</si>
  <si>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</si>
  <si>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</si>
  <si>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</si>
  <si>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Concertación proceso sensibilización CCM con equipo Subsecretaría; ajustes insumos de información por derechos para sensibilización al CCM; propuesta fortalecimiento CCM y avance ajustes metodologías 7 derechos.Socialización POT al CCM.
Insumos convocatoria sensibilización ciudadanía; articulación con DEVAJ para procesos de sensibilización. Concertación CIOM Santa Fe para realizar sensibilización a ciudadanía. 2 talleres de sensibilización sobre derechos a una cultura libre de sexismo y salud plena con ciudadanía CIOM Santa Fe. 1 taller DSDR a ciudadanía Candelaria. 1 sensibilización comunicación no sexista CLIP Kennedy. 1 conversatorio ODS 5 en Fund. Univ. Ciencias de Salud. Avances curso paz territorial a mujeres en reincorporación.</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</si>
  <si>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</si>
  <si>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</si>
  <si>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</si>
  <si>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</si>
  <si>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</si>
  <si>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 xml:space="preserve">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
</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</si>
  <si>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</si>
  <si>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</si>
  <si>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</si>
  <si>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</si>
  <si>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</si>
  <si>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Por agenda de la señora alcaldesa no se llevo a cabo la primera sesión de  la secretaría técnica de la CIM en el mes de abril como se tenia programda,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</si>
  <si>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</si>
  <si>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</si>
  <si>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</si>
  <si>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</si>
  <si>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quinta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</si>
  <si>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</si>
  <si>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</si>
  <si>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</si>
  <si>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</si>
  <si>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</si>
  <si>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</si>
  <si>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</si>
  <si>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</si>
  <si>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</si>
  <si>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</si>
  <si>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</si>
  <si>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</si>
  <si>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</si>
  <si>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</si>
  <si>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</si>
  <si>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</si>
  <si>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</si>
  <si>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</si>
  <si>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</si>
  <si>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</si>
  <si>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</si>
  <si>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</si>
  <si>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</si>
  <si>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</si>
  <si>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</si>
  <si>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</si>
  <si>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</si>
  <si>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</si>
  <si>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</si>
  <si>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</si>
  <si>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</si>
  <si>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</si>
  <si>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</si>
  <si>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</si>
  <si>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</si>
  <si>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</si>
  <si>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</si>
  <si>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</si>
  <si>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</si>
  <si>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</si>
  <si>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</si>
  <si>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</si>
  <si>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</si>
  <si>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</si>
  <si>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</si>
  <si>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</si>
  <si>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</si>
  <si>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</si>
  <si>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</si>
  <si>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</si>
  <si>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</si>
  <si>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</si>
  <si>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</si>
  <si>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</si>
  <si>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</si>
  <si>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</si>
  <si>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</si>
  <si>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</si>
  <si>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</si>
  <si>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</si>
  <si>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</si>
  <si>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</si>
  <si>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</si>
  <si>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</si>
  <si>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</si>
  <si>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</si>
  <si>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</si>
  <si>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</si>
  <si>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</si>
  <si>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</si>
  <si>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</si>
  <si>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</si>
  <si>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</si>
  <si>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</si>
  <si>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</si>
  <si>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</si>
  <si>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</si>
  <si>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</si>
  <si>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</si>
  <si>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</si>
  <si>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</si>
  <si>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</si>
  <si>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</si>
  <si>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</si>
  <si>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</si>
  <si>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</si>
  <si>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</si>
  <si>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</si>
  <si>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</si>
  <si>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</si>
  <si>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</si>
  <si>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</si>
  <si>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</si>
  <si>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</si>
  <si>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</si>
  <si>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</si>
  <si>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</si>
  <si>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</si>
  <si>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</si>
  <si>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</si>
  <si>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</si>
  <si>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</si>
  <si>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</si>
  <si>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</si>
  <si>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</si>
  <si>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</si>
  <si>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</si>
  <si>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</si>
  <si>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</si>
  <si>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</si>
  <si>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</si>
  <si>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</si>
  <si>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</si>
  <si>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</si>
  <si>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</si>
  <si>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</si>
  <si>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</si>
  <si>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</si>
  <si>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</si>
  <si>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</si>
  <si>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</si>
  <si>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</si>
  <si>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</si>
  <si>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</si>
  <si>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</si>
  <si>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</si>
  <si>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</si>
  <si>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</si>
  <si>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</si>
  <si>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</si>
  <si>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</si>
  <si>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</si>
  <si>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</si>
  <si>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</si>
  <si>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</si>
  <si>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</si>
  <si>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</si>
  <si>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</si>
  <si>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</si>
  <si>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</si>
  <si>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</si>
  <si>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</si>
  <si>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</si>
  <si>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</si>
  <si>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</si>
  <si>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</si>
  <si>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</si>
  <si>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</si>
  <si>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</si>
  <si>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</si>
  <si>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</si>
  <si>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</si>
  <si>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</si>
  <si>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</si>
  <si>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</si>
  <si>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</si>
  <si>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</si>
  <si>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</si>
  <si>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</si>
  <si>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</si>
  <si>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</si>
  <si>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</si>
  <si>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</si>
  <si>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</si>
  <si>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</si>
  <si>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</si>
  <si>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</si>
  <si>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</si>
  <si>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</si>
  <si>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</si>
  <si>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</si>
  <si>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</si>
  <si>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</si>
  <si>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</si>
  <si>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</si>
  <si>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</si>
  <si>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</si>
  <si>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</si>
  <si>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</si>
  <si>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</si>
  <si>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</si>
  <si>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</si>
  <si>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</si>
  <si>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</si>
  <si>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</si>
  <si>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</si>
  <si>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</si>
  <si>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</si>
  <si>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</si>
  <si>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</si>
  <si>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</si>
  <si>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</si>
  <si>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</si>
  <si>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</si>
  <si>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</si>
  <si>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</si>
  <si>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</si>
  <si>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</si>
  <si>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</si>
  <si>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</si>
  <si>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</si>
  <si>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</si>
  <si>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</si>
  <si>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</si>
  <si>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</si>
  <si>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</si>
  <si>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</si>
  <si>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</si>
  <si>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</si>
  <si>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</si>
  <si>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</si>
  <si>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</si>
  <si>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</si>
  <si>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</si>
  <si>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</si>
  <si>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</si>
  <si>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</si>
  <si>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</si>
  <si>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</si>
  <si>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</si>
  <si>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</si>
  <si>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</si>
  <si>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</si>
  <si>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</si>
  <si>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</si>
  <si>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</si>
  <si>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</si>
  <si>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</si>
  <si>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</si>
  <si>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</si>
  <si>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</si>
  <si>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</si>
  <si>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</si>
  <si>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</si>
  <si>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</si>
  <si>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</si>
  <si>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</si>
  <si>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</si>
  <si>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</si>
  <si>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</si>
  <si>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</si>
  <si>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</si>
  <si>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</si>
  <si>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</si>
  <si>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</si>
  <si>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</si>
  <si>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</si>
  <si>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</si>
  <si>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</si>
  <si>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</si>
  <si>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</si>
  <si>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</si>
  <si>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</si>
  <si>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</si>
  <si>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</si>
  <si>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</si>
  <si>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</si>
  <si>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</si>
  <si>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</si>
  <si>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</si>
  <si>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</si>
  <si>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</si>
  <si>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</si>
  <si>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</si>
  <si>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</si>
  <si>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</si>
  <si>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</si>
  <si>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</si>
  <si>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</si>
  <si>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</si>
  <si>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</si>
  <si>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</si>
  <si>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</si>
  <si>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</si>
  <si>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</si>
  <si>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</si>
  <si>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</si>
  <si>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</si>
  <si>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</si>
  <si>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</si>
  <si>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</si>
  <si>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</si>
  <si>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</si>
  <si>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</si>
  <si>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</si>
  <si>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</si>
  <si>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</si>
  <si>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</si>
  <si>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</si>
  <si>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</si>
  <si>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</si>
  <si>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SAL: Doc Téc plan de bienestar Subred sur. MOV: Doc Téc Operadora Distri de Transporte. MOV: Con téc Política de género para el TH. Doc. téc. Día internacional de los derechos de las mujeres 2022 y la Ficha metodológica 8M. JUR: Conc. téc. Circular para el abordaje disciplinario violencia o discriminación contra la mujer. PLA: Conc. téc. bullets y folleto implementación de metodología Res 2210 de 2021. TPIEG: bullets alcaldesa TPIEG. SAL: Doc. Téc. Plan de Bienestar salud. MOV: Conc. Tec. Modificación DTO. 495/2019. Conc. Téc PMR-IDU 2022. GOB: Conc. Téc. DTO 563 /2015. EDU: Mesa violencias en Unive SED y SDMujer. HAB:  plan de acción mesa con SDHT. CUL: Con Téc. indicadores ficha PMR de la SDH. MUJ: Ficha de sensib ETG- CIOM. Comité téc participación mesa SOFIA plan de acción 2022 PLA: Metodología y presentación UTL de la SDP.MOV ficha Sensib. Metro Línea, IDU y UMV. Sensib.Gerencia de Taxis. Conc. Téc. modif DTO 495 Cons de la Bicicleta. HAB: sensib.Comunicación no sexista. SEG Doc.Téc. Encuesta UAECOB. AMB: Ficha sens. GUIPA SDA. IDIGER masculinidades. SAL: programa –manillas salvavidas. Sensib. Sensib. maternidad libre SubRed Sur. Conc. Téc. Proyecto de Ley 229 de 2021 EDU Mesa Téc. Entornos Educativos.Protocolos de atención - CDCE 2022. Conc. Téc. “Protocolo atención Mesa Prevención de Violencias Instituciones de Edu Superior. CUL: Sensibi. del derecho cultura libre de sexismo, Direc. de Lectura y Biblioteca de la SCRD. Sensibi. resolución 2210 de 2021, de Planeación IDRD. DEE: Sensib."Mujer Emprendedora y Productiva". Sensibi. IPES. GOB módulo 3 del curso del programa Goles en Paz 2.0. GEP:  Sensib Ambientes Laborales DASCD. INT SOC: Sub mesa técnica comité operativo para las flias. Talleres de sensib TPIEG, propuesta de marcación de las 54 entidades de la Admon Dist Doc. Téc. y matriz de propuesta de marcación de las metas-proyecto del TPIEG, para las 54 entidades de la Administración Distrital</t>
  </si>
  <si>
    <t>INT- SAL: Propuesta de salud mental CODFA. SEG: Ficha metodológica y presentación Casa Libertad. HAC: Doc. Téc. caracterización mujeres loteras de la Lotería de Bogotá. HAB: Conc. téc. Instrumento socio- ocupacional de la SDDE dentro de la Estrategia de Mujeres que construyen. ED: Conc téc Comité Distrital de Convivencia Escolar sobre orientaciones a los Comités Institucionales de Convivencia Escolar. INT SOC: bullets para la participación de la directora de la DDDP “El Plan para las Familias de Bogotá".) HAB: Conc. Téc. PP de Ruralidad. Conc Téc.Politica Pública de Servicios Públicos   mujeres rurales.  SAL: informe de gestión del primer trimestre 2022 comité Intersectorial Distrital de salud. Bullets salud mental y saludSyR. Plan de acción comité de lactancia. Plan de acción comité intersectorial de salud. MUJ: Ficha de resultados de sensibilización ETG - CCM.  GOB: Ficha de resultados sensibilización "Goles en Paz 2.0” MOV: ficha de Sens IDU Ecoconducción. Bullet Sistema de Bicicletas Compartidas. GOB: ficha de sens. Masculinidades goles en paz 2.0. EDU: Comité Técnico SED - SDMujer Convenio 914 Estrategia de Educación Flexible. Bullet Comité Distri de Convivencia Escolar. Mesa Interinstitucional Colegio Técnico Menorah. Mesa de trabajo Direc de Inclusión de la (SED), IED Instituto Técnico Internacional.  DEE: Con. Téc. enfoque de género publicaciones del IDT. AMB: módulo virtual de mujeres y ambiente, "mujeres cuidadoras de humedales" MUJ: socialización de la ETG al DNP. GEP: sensib Sec. General en lenguaje incluyente y no sexista, ruta en acoso sexual y acoso laboral al DNP y presentación ETG y  MIPG. HAB: Ruta de Formación y Empleabilidad. Bullet Mujeres Recicladoras, liderado por la UAESP, DED y con el SIDICU. Taller de Transversalización de Género PREVEC – UAESP. Socialización de Lenguaje incluyente y Comunicación no Sexita. PLA: taller enfoque de género en el marco de la resolución 2210 de 2021 para el IDRD.</t>
  </si>
  <si>
    <t>Se remitió la versión final de las capsulas para socializar el lineamiento de transversalización del enfoque de género en los 15 sectores. Se pilotea el curso virtual de transversalización del enfoque de género y conceptos básicos sobre Trazador Presupuestal de Igualdad Y Equidad de Género. Se elaboró el documento técnico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Estrategia de cambio cultural frente a la discriminación racial y de género, clasismo y xenofobia (Encuesta). Se elaboró el documento técnico de la estrategia de transversalización, su respectivo lineamiento y la hoja de ruta para la implementación de la ETG</t>
  </si>
  <si>
    <t xml:space="preserve">Realización de la evaluación de las propuestas presentadas de la firma que ejecutará el sello en los sectores.  Se trabajó en la propuesta de criterios de elegibilidad de las 25 entidades para dar cuenta del inicio del diagnóstico de la primera fase del sello.  Contacto inicial con la consultora encargada de la puesta en marcha y pedagogía del SIGD, socialización de la estrategia de transversalización de la SDMujer y retroalimentación del plan de trabajo preliminar diseñado por la firma. Definición de listado de entidades a participar del pilotaje del SIGD, documento sobre articulación de módulos del SIGD con la ETGD, como insumo para la consultora, elaboración de bullets como parte de los preparativos del lanzamiento del SIGD. Se elaboró y envío a la consultora concepto técnico sobre el Producto 1. Informe metodológico – SIGD y anexos, con recomendaciones técnicas a tener en cuenta para garantizar la calidad y la transversalización de género en el proceso de implementación de instrumentos diagnósticos / Se generó revisión del III Informe Bimensual en el marco de la supervisión del Convenio 819-2021 / Se realizó el lanzamiento del SIGD en el marco de la Comisión Intersectorial de Mujeres el 27/05/22.
</t>
  </si>
  <si>
    <t>Se realizó revisión bibliográfica, de ejercicios de buenas prácticas y se cuenta con la formulación de una estructura preliminar. Por revisiones técnicas que se debieron realizar a los planes de acción de las dos políticas no fue posible avanzar en lo programado en el mes. Se avanzará en el mes de junio en el marco conceptural del documento y el desarrollo de de esta; para ello se programaron jornadas de trabajo con el quipo encargado.</t>
  </si>
  <si>
    <t>De enero a mayo se realizaron 14 jornadas de socialización de la PPMyEG con las candidatas al proceso eleccionario del CCM y funcionarios y funcionarias de 5 sectores de la administracion Distrital, igualmente se desarrollaron 60 mesas de trabajo para el acompañamiento técnico a la implementación de la PPASP y 30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De otro lado, se realizaron 2 documentos de revisión para Pre-CONPES DC de las Políticas de Lucha Contra la Trata de Personas y Gestión Integral del Hábitat; y se brindó acompañamiento a la formulación de productos en 5 políticas públicas distritales. Se dio respuesta a 17 solicitudes de seguimiento de políticas públicas distritales en las que la entidad tiene responsabilidad</t>
  </si>
  <si>
    <t>De enero a mayo se emitieron 4 conceptos técnicos para la PP de Salud Mental, Política Pública de Ruralidad, Política Pública de Servicios Públicos y la PP de Lucha Contra la Trata de Personas. Durante los meses de enero a abril se realizaron  17 reportes de seguimiento de políticas públicas distritales de: 2 de Adultez, 2 de Familias, 2 Fenómeno de Habitabilidad en Calle, 2 de Transparencia Integridad y no Tolerancia con la Corrupción, 2 de Servicio a la Ciudadanía, 2 de Juventud, 1 Política Pública LGBTI, 2 de Economía Cultural y 1 de Ruralidad;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Cualitatitvo de la Política Pública de Fenómeno de Habitabilidad en Calle. Para marzo se dio respuesta a la solicitud de ajustes para la matriz de plan de acción de las Políticas Públicas de Envejecimiento y Vejez y de Fenómeno de Habitabilidad en Calle, se realizó el resumen para Pre-CONPES DC de las Políticas Públicas de Gestión Integral del Hábitat y de Lucha Contra la Trata de Personas. Se brindó acompañamiento a la formulación de productos para las Política Públicas de: Acción comunal, Discapacidad, Lectura, escritura y oralidad; Deporte, recreación, actividad física y escenarios; y el Programa de Agricultura Urbana y Periurbana. Se consolidó concepto de inclusión de enfoque de género en 1 activad con mujeres rurales en la formulación de la Política Pública de Servicios Públicos. Se realizó la solicitud ajustes  la Política Pública de Transparencia y no Tolerancia contra la Corrupción; y se diligenció el formato de información para diagnóstico de las Políticas Públicas Étnicas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</si>
</sst>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6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9" fontId="7" fillId="0" borderId="1" xfId="28"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8" fillId="9" borderId="19" xfId="28" applyNumberFormat="1" applyFont="1" applyFill="1" applyBorder="1" applyAlignment="1" applyProtection="1">
      <alignment horizontal="center"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9" fontId="32" fillId="0" borderId="1" xfId="28" applyFont="1" applyBorder="1" applyAlignment="1">
      <alignment horizontal="left" vertical="top" wrapText="1"/>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7" fillId="0" borderId="5" xfId="0" applyFont="1" applyBorder="1" applyAlignment="1">
      <alignment vertical="center" wrapText="1"/>
    </xf>
    <xf numFmtId="0" fontId="38" fillId="0" borderId="5" xfId="0" applyFont="1" applyBorder="1" applyAlignment="1">
      <alignment vertical="center"/>
    </xf>
    <xf numFmtId="0" fontId="35" fillId="0" borderId="5" xfId="0" applyFont="1" applyBorder="1" applyAlignment="1">
      <alignment vertical="center" wrapText="1"/>
    </xf>
    <xf numFmtId="9" fontId="35" fillId="0" borderId="5" xfId="0" applyNumberFormat="1" applyFont="1" applyBorder="1" applyAlignment="1">
      <alignment vertical="center" wrapText="1"/>
    </xf>
    <xf numFmtId="9" fontId="7"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20" xfId="22" applyNumberFormat="1" applyFont="1" applyBorder="1" applyAlignment="1">
      <alignment horizontal="left" vertical="center" wrapText="1"/>
    </xf>
    <xf numFmtId="9" fontId="33" fillId="0" borderId="3" xfId="22" applyNumberFormat="1" applyFont="1" applyBorder="1" applyAlignment="1">
      <alignment horizontal="left" vertical="center" wrapText="1"/>
    </xf>
    <xf numFmtId="9" fontId="33" fillId="0" borderId="7" xfId="22" applyNumberFormat="1" applyFont="1" applyBorder="1" applyAlignment="1">
      <alignment horizontal="left"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5"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40"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2" xfId="22"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56" xfId="22" applyNumberFormat="1" applyFont="1" applyBorder="1" applyAlignment="1">
      <alignment horizontal="left" vertical="top" wrapText="1"/>
    </xf>
    <xf numFmtId="9" fontId="33" fillId="0" borderId="27" xfId="22" applyNumberFormat="1" applyFont="1" applyBorder="1" applyAlignment="1">
      <alignment horizontal="left" vertical="top" wrapText="1"/>
    </xf>
    <xf numFmtId="9" fontId="33" fillId="0" borderId="62" xfId="22" applyNumberFormat="1" applyFont="1" applyBorder="1" applyAlignment="1">
      <alignment horizontal="left" vertical="top" wrapText="1"/>
    </xf>
    <xf numFmtId="9" fontId="33" fillId="0" borderId="60" xfId="22" applyNumberFormat="1" applyFont="1" applyBorder="1" applyAlignment="1">
      <alignment horizontal="left" vertical="top" wrapText="1"/>
    </xf>
    <xf numFmtId="9" fontId="33" fillId="0" borderId="15" xfId="22" applyNumberFormat="1" applyFont="1" applyBorder="1" applyAlignment="1">
      <alignment horizontal="left" vertical="top" wrapText="1"/>
    </xf>
    <xf numFmtId="9" fontId="33" fillId="0" borderId="16" xfId="22" applyNumberFormat="1" applyFont="1" applyBorder="1" applyAlignment="1">
      <alignment horizontal="left" vertical="top"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34" xfId="22" applyNumberFormat="1" applyFont="1" applyBorder="1" applyAlignment="1">
      <alignment vertical="top" wrapText="1"/>
    </xf>
    <xf numFmtId="9" fontId="7" fillId="0" borderId="0" xfId="22" applyNumberFormat="1" applyFont="1" applyAlignment="1">
      <alignment vertical="top" wrapText="1"/>
    </xf>
    <xf numFmtId="9" fontId="7" fillId="0" borderId="14" xfId="22" applyNumberFormat="1" applyFont="1" applyBorder="1" applyAlignment="1">
      <alignment vertical="top"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center" wrapText="1"/>
    </xf>
    <xf numFmtId="9" fontId="7" fillId="0" borderId="3" xfId="22" applyNumberFormat="1" applyFont="1" applyBorder="1" applyAlignment="1">
      <alignment vertical="center" wrapText="1"/>
    </xf>
    <xf numFmtId="9" fontId="7" fillId="0" borderId="7" xfId="22" applyNumberFormat="1" applyFont="1" applyBorder="1" applyAlignment="1">
      <alignment vertical="center"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1" xfId="22" applyNumberFormat="1" applyFont="1" applyBorder="1" applyAlignment="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2" fontId="7" fillId="0" borderId="8" xfId="22" applyNumberFormat="1" applyFont="1" applyBorder="1" applyAlignment="1">
      <alignment vertical="center" wrapText="1"/>
    </xf>
    <xf numFmtId="0" fontId="41"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8" fillId="0" borderId="56" xfId="0" applyFont="1" applyBorder="1" applyAlignment="1">
      <alignment wrapText="1"/>
    </xf>
    <xf numFmtId="0" fontId="8" fillId="0" borderId="27" xfId="0" applyFont="1" applyBorder="1" applyAlignment="1">
      <alignment wrapText="1"/>
    </xf>
    <xf numFmtId="0" fontId="8" fillId="0" borderId="82" xfId="0" applyFont="1" applyBorder="1" applyAlignment="1">
      <alignment wrapText="1"/>
    </xf>
    <xf numFmtId="0" fontId="8" fillId="0" borderId="34" xfId="0" applyFont="1" applyBorder="1" applyAlignment="1">
      <alignment wrapText="1"/>
    </xf>
    <xf numFmtId="0" fontId="8" fillId="0" borderId="0" xfId="0" applyFont="1" applyAlignment="1">
      <alignment wrapText="1"/>
    </xf>
    <xf numFmtId="0" fontId="8" fillId="0" borderId="83" xfId="0" applyFont="1" applyBorder="1" applyAlignment="1">
      <alignment wrapText="1"/>
    </xf>
    <xf numFmtId="2" fontId="7" fillId="0" borderId="30" xfId="22" applyNumberFormat="1" applyFont="1" applyBorder="1" applyAlignment="1">
      <alignment vertical="center" wrapText="1"/>
    </xf>
    <xf numFmtId="0" fontId="41" fillId="0" borderId="56" xfId="0" applyFont="1" applyBorder="1" applyAlignment="1">
      <alignment wrapText="1"/>
    </xf>
    <xf numFmtId="0" fontId="41" fillId="0" borderId="27" xfId="0" applyFont="1" applyBorder="1" applyAlignment="1">
      <alignment wrapText="1"/>
    </xf>
    <xf numFmtId="0" fontId="41" fillId="0" borderId="82" xfId="0" applyFont="1" applyBorder="1" applyAlignment="1">
      <alignment wrapText="1"/>
    </xf>
    <xf numFmtId="0" fontId="41" fillId="0" borderId="34" xfId="0" applyFont="1" applyBorder="1" applyAlignment="1">
      <alignment wrapText="1"/>
    </xf>
    <xf numFmtId="0" fontId="41" fillId="0" borderId="0" xfId="0" applyFont="1" applyAlignment="1">
      <alignment wrapText="1"/>
    </xf>
    <xf numFmtId="0" fontId="41" fillId="0" borderId="83" xfId="0" applyFont="1" applyBorder="1" applyAlignment="1">
      <alignment wrapText="1"/>
    </xf>
    <xf numFmtId="0" fontId="41" fillId="0" borderId="78" xfId="0" applyFont="1" applyBorder="1" applyAlignment="1">
      <alignment wrapText="1"/>
    </xf>
    <xf numFmtId="0" fontId="41" fillId="0" borderId="79" xfId="0" applyFont="1" applyBorder="1" applyAlignment="1">
      <alignment wrapText="1"/>
    </xf>
    <xf numFmtId="0" fontId="41" fillId="0" borderId="80" xfId="0" applyFont="1" applyBorder="1" applyAlignment="1">
      <alignment wrapText="1"/>
    </xf>
    <xf numFmtId="0" fontId="41" fillId="0" borderId="81" xfId="0" applyFont="1" applyBorder="1" applyAlignment="1">
      <alignment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44"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9" fontId="33" fillId="0" borderId="60" xfId="22" applyNumberFormat="1" applyFont="1" applyBorder="1" applyAlignment="1">
      <alignment horizontal="left" vertical="center" wrapText="1"/>
    </xf>
    <xf numFmtId="9" fontId="33" fillId="0" borderId="15" xfId="22" applyNumberFormat="1" applyFont="1" applyBorder="1" applyAlignment="1">
      <alignment horizontal="left" vertical="center" wrapText="1"/>
    </xf>
    <xf numFmtId="9" fontId="33" fillId="0" borderId="16" xfId="22" applyNumberFormat="1" applyFont="1" applyBorder="1" applyAlignment="1">
      <alignment horizontal="left" vertical="center" wrapText="1"/>
    </xf>
    <xf numFmtId="9" fontId="33" fillId="0" borderId="27" xfId="22" applyNumberFormat="1" applyFont="1" applyBorder="1" applyAlignment="1">
      <alignment vertical="center" wrapText="1"/>
    </xf>
    <xf numFmtId="9" fontId="33" fillId="0" borderId="62" xfId="22" applyNumberFormat="1" applyFont="1" applyBorder="1" applyAlignment="1">
      <alignment vertical="center" wrapText="1"/>
    </xf>
    <xf numFmtId="9" fontId="33" fillId="0" borderId="34" xfId="22" applyNumberFormat="1" applyFont="1" applyBorder="1" applyAlignment="1">
      <alignment vertical="center" wrapText="1"/>
    </xf>
    <xf numFmtId="9" fontId="33" fillId="0" borderId="0" xfId="22" applyNumberFormat="1" applyFont="1" applyAlignment="1">
      <alignment vertical="center" wrapText="1"/>
    </xf>
    <xf numFmtId="9" fontId="33" fillId="0" borderId="14" xfId="22" applyNumberFormat="1" applyFont="1" applyBorder="1" applyAlignment="1">
      <alignment vertical="center" wrapText="1"/>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10"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9" borderId="2"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opLeftCell="Q27" zoomScale="70" zoomScaleNormal="70" workbookViewId="0">
      <selection activeCell="AA34" sqref="AA34:AD35"/>
    </sheetView>
  </sheetViews>
  <sheetFormatPr baseColWidth="10" defaultColWidth="10.77734375" defaultRowHeight="14.4" x14ac:dyDescent="0.3"/>
  <cols>
    <col min="1" max="1" width="40" style="50" customWidth="1"/>
    <col min="2" max="2" width="15.44140625" style="50" customWidth="1"/>
    <col min="3" max="3" width="13" style="50" customWidth="1"/>
    <col min="4" max="4" width="15.21875" style="50" customWidth="1"/>
    <col min="5" max="5" width="13.77734375" style="50" customWidth="1"/>
    <col min="6" max="6" width="14.44140625" style="50" customWidth="1"/>
    <col min="7" max="14" width="12.21875" style="50" customWidth="1"/>
    <col min="15" max="16" width="15" style="50" customWidth="1"/>
    <col min="17" max="17" width="18.21875" style="50" customWidth="1"/>
    <col min="18" max="18" width="14.77734375" style="50" customWidth="1"/>
    <col min="19" max="19" width="17" style="50" customWidth="1"/>
    <col min="20" max="20" width="18.5546875" style="50" customWidth="1"/>
    <col min="21" max="21" width="17.21875" style="50" customWidth="1"/>
    <col min="22" max="22" width="16.77734375" style="50" customWidth="1"/>
    <col min="23" max="23" width="17.21875" style="50" customWidth="1"/>
    <col min="24" max="24" width="16.77734375" style="50" customWidth="1"/>
    <col min="25" max="25" width="16.21875" style="50" customWidth="1"/>
    <col min="26" max="26" width="17" style="50" customWidth="1"/>
    <col min="27" max="27" width="16.77734375" style="50" customWidth="1"/>
    <col min="28" max="28" width="16.44140625" style="50" customWidth="1"/>
    <col min="29" max="29" width="17.21875" style="50" customWidth="1"/>
    <col min="30" max="30" width="14.777343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x14ac:dyDescent="0.3">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5" customHeight="1" thickBot="1" x14ac:dyDescent="0.35">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97" t="s">
        <v>7</v>
      </c>
      <c r="B7" s="298"/>
      <c r="C7" s="303"/>
      <c r="D7" s="297" t="s">
        <v>8</v>
      </c>
      <c r="E7" s="315"/>
      <c r="F7" s="315"/>
      <c r="G7" s="315"/>
      <c r="H7" s="298"/>
      <c r="I7" s="318">
        <v>44718</v>
      </c>
      <c r="J7" s="319"/>
      <c r="K7" s="297" t="s">
        <v>9</v>
      </c>
      <c r="L7" s="298"/>
      <c r="M7" s="334" t="s">
        <v>10</v>
      </c>
      <c r="N7" s="335"/>
      <c r="O7" s="324"/>
      <c r="P7" s="325"/>
      <c r="Q7" s="54"/>
      <c r="R7" s="54"/>
      <c r="S7" s="54"/>
      <c r="T7" s="54"/>
      <c r="U7" s="54"/>
      <c r="V7" s="54"/>
      <c r="W7" s="54"/>
      <c r="X7" s="54"/>
      <c r="Y7" s="54"/>
      <c r="Z7" s="55"/>
      <c r="AA7" s="54"/>
      <c r="AB7" s="54"/>
      <c r="AC7" s="60"/>
      <c r="AD7" s="61"/>
    </row>
    <row r="8" spans="1:30" x14ac:dyDescent="0.3">
      <c r="A8" s="299"/>
      <c r="B8" s="300"/>
      <c r="C8" s="304"/>
      <c r="D8" s="299"/>
      <c r="E8" s="316"/>
      <c r="F8" s="316"/>
      <c r="G8" s="316"/>
      <c r="H8" s="300"/>
      <c r="I8" s="320"/>
      <c r="J8" s="321"/>
      <c r="K8" s="299"/>
      <c r="L8" s="300"/>
      <c r="M8" s="326" t="s">
        <v>11</v>
      </c>
      <c r="N8" s="327"/>
      <c r="O8" s="328" t="s">
        <v>12</v>
      </c>
      <c r="P8" s="329"/>
      <c r="Q8" s="54"/>
      <c r="R8" s="54"/>
      <c r="S8" s="54"/>
      <c r="T8" s="54"/>
      <c r="U8" s="54"/>
      <c r="V8" s="54"/>
      <c r="W8" s="54"/>
      <c r="X8" s="54"/>
      <c r="Y8" s="54"/>
      <c r="Z8" s="55"/>
      <c r="AA8" s="54"/>
      <c r="AB8" s="54"/>
      <c r="AC8" s="60"/>
      <c r="AD8" s="61"/>
    </row>
    <row r="9" spans="1:30" ht="15.75" customHeight="1" x14ac:dyDescent="0.3">
      <c r="A9" s="301"/>
      <c r="B9" s="302"/>
      <c r="C9" s="305"/>
      <c r="D9" s="301"/>
      <c r="E9" s="317"/>
      <c r="F9" s="317"/>
      <c r="G9" s="317"/>
      <c r="H9" s="302"/>
      <c r="I9" s="322"/>
      <c r="J9" s="323"/>
      <c r="K9" s="301"/>
      <c r="L9" s="302"/>
      <c r="M9" s="330" t="s">
        <v>13</v>
      </c>
      <c r="N9" s="331"/>
      <c r="O9" s="332"/>
      <c r="P9" s="333"/>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97" t="s">
        <v>14</v>
      </c>
      <c r="B11" s="298"/>
      <c r="C11" s="306" t="s">
        <v>15</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35">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2" t="s">
        <v>16</v>
      </c>
      <c r="B15" s="363"/>
      <c r="C15" s="336" t="s">
        <v>17</v>
      </c>
      <c r="D15" s="337"/>
      <c r="E15" s="337"/>
      <c r="F15" s="337"/>
      <c r="G15" s="337"/>
      <c r="H15" s="337"/>
      <c r="I15" s="337"/>
      <c r="J15" s="337"/>
      <c r="K15" s="338"/>
      <c r="L15" s="286" t="s">
        <v>18</v>
      </c>
      <c r="M15" s="287"/>
      <c r="N15" s="287"/>
      <c r="O15" s="287"/>
      <c r="P15" s="287"/>
      <c r="Q15" s="288"/>
      <c r="R15" s="357" t="s">
        <v>19</v>
      </c>
      <c r="S15" s="358"/>
      <c r="T15" s="358"/>
      <c r="U15" s="358"/>
      <c r="V15" s="358"/>
      <c r="W15" s="358"/>
      <c r="X15" s="359"/>
      <c r="Y15" s="286" t="s">
        <v>20</v>
      </c>
      <c r="Z15" s="288"/>
      <c r="AA15" s="336" t="s">
        <v>21</v>
      </c>
      <c r="AB15" s="337"/>
      <c r="AC15" s="337"/>
      <c r="AD15" s="338"/>
    </row>
    <row r="16" spans="1:30" ht="9" customHeight="1" thickBot="1" x14ac:dyDescent="0.35">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35">
      <c r="A17" s="362" t="s">
        <v>22</v>
      </c>
      <c r="B17" s="363"/>
      <c r="C17" s="365" t="s">
        <v>23</v>
      </c>
      <c r="D17" s="366"/>
      <c r="E17" s="366"/>
      <c r="F17" s="366"/>
      <c r="G17" s="366"/>
      <c r="H17" s="366"/>
      <c r="I17" s="366"/>
      <c r="J17" s="366"/>
      <c r="K17" s="366"/>
      <c r="L17" s="366"/>
      <c r="M17" s="366"/>
      <c r="N17" s="366"/>
      <c r="O17" s="366"/>
      <c r="P17" s="366"/>
      <c r="Q17" s="367"/>
      <c r="R17" s="286" t="s">
        <v>24</v>
      </c>
      <c r="S17" s="287"/>
      <c r="T17" s="287"/>
      <c r="U17" s="287"/>
      <c r="V17" s="288"/>
      <c r="W17" s="360">
        <v>15</v>
      </c>
      <c r="X17" s="361"/>
      <c r="Y17" s="287" t="s">
        <v>25</v>
      </c>
      <c r="Z17" s="287"/>
      <c r="AA17" s="287"/>
      <c r="AB17" s="288"/>
      <c r="AC17" s="259">
        <v>0.45</v>
      </c>
      <c r="AD17" s="260"/>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86" t="s">
        <v>26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35">
      <c r="A20" s="82"/>
      <c r="B20" s="60"/>
      <c r="C20" s="292" t="s">
        <v>27</v>
      </c>
      <c r="D20" s="293"/>
      <c r="E20" s="293"/>
      <c r="F20" s="293"/>
      <c r="G20" s="293"/>
      <c r="H20" s="293"/>
      <c r="I20" s="293"/>
      <c r="J20" s="293"/>
      <c r="K20" s="293"/>
      <c r="L20" s="293"/>
      <c r="M20" s="293"/>
      <c r="N20" s="293"/>
      <c r="O20" s="293"/>
      <c r="P20" s="294"/>
      <c r="Q20" s="289" t="s">
        <v>28</v>
      </c>
      <c r="R20" s="290"/>
      <c r="S20" s="290"/>
      <c r="T20" s="290"/>
      <c r="U20" s="290"/>
      <c r="V20" s="290"/>
      <c r="W20" s="290"/>
      <c r="X20" s="290"/>
      <c r="Y20" s="290"/>
      <c r="Z20" s="290"/>
      <c r="AA20" s="290"/>
      <c r="AB20" s="290"/>
      <c r="AC20" s="290"/>
      <c r="AD20" s="291"/>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95" t="s">
        <v>43</v>
      </c>
      <c r="B22" s="296"/>
      <c r="C22" s="175"/>
      <c r="D22" s="173"/>
      <c r="E22" s="173"/>
      <c r="F22" s="173"/>
      <c r="G22" s="173"/>
      <c r="H22" s="173"/>
      <c r="I22" s="173"/>
      <c r="J22" s="173"/>
      <c r="K22" s="173"/>
      <c r="L22" s="173"/>
      <c r="M22" s="173"/>
      <c r="N22" s="173"/>
      <c r="O22" s="173">
        <f>SUM(C22:N22)</f>
        <v>0</v>
      </c>
      <c r="P22" s="176"/>
      <c r="Q22" s="217">
        <f>1403643083+39216000</f>
        <v>1442859083</v>
      </c>
      <c r="R22" s="218"/>
      <c r="S22" s="218"/>
      <c r="T22" s="218"/>
      <c r="U22" s="196">
        <f>20000000</f>
        <v>20000000</v>
      </c>
      <c r="V22" s="218"/>
      <c r="W22" s="218"/>
      <c r="X22" s="218">
        <v>1083213</v>
      </c>
      <c r="Y22" s="218"/>
      <c r="Z22" s="218"/>
      <c r="AA22" s="218"/>
      <c r="AB22" s="218"/>
      <c r="AC22" s="218">
        <f>SUM(Q22:AB22)</f>
        <v>1463942296</v>
      </c>
      <c r="AD22" s="180"/>
      <c r="AE22" s="3"/>
      <c r="AF22" s="3"/>
    </row>
    <row r="23" spans="1:41" ht="32.25" customHeight="1" x14ac:dyDescent="0.3">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7">
        <v>1403643083</v>
      </c>
      <c r="R23" s="219"/>
      <c r="S23" s="169">
        <v>-15352236</v>
      </c>
      <c r="T23" s="219"/>
      <c r="U23" s="219"/>
      <c r="V23" s="219"/>
      <c r="W23" s="219"/>
      <c r="X23" s="219"/>
      <c r="Y23" s="219"/>
      <c r="Z23" s="219"/>
      <c r="AA23" s="219"/>
      <c r="AB23" s="219"/>
      <c r="AC23" s="218">
        <f>SUM(Q23:AB23)</f>
        <v>1388290847</v>
      </c>
      <c r="AD23" s="178" t="str">
        <f>IFERROR(AC22/(SUMIF(Q22:AB22,"&gt;0",#REF!))," ")</f>
        <v xml:space="preserve"> </v>
      </c>
      <c r="AE23" s="3"/>
      <c r="AF23" s="3"/>
    </row>
    <row r="24" spans="1:41" ht="32.25" customHeight="1" x14ac:dyDescent="0.3">
      <c r="A24" s="265" t="s">
        <v>45</v>
      </c>
      <c r="B24" s="266"/>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2">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35">
      <c r="A25" s="267" t="s">
        <v>46</v>
      </c>
      <c r="B25" s="268"/>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c r="W25" s="172"/>
      <c r="X25" s="172"/>
      <c r="Y25" s="172"/>
      <c r="Z25" s="172"/>
      <c r="AA25" s="172"/>
      <c r="AB25" s="172"/>
      <c r="AC25" s="172">
        <f>SUM(Q25:AB25)</f>
        <v>432374846</v>
      </c>
      <c r="AD25" s="179">
        <f>IFERROR(AC25/(SUMIF(Q25:AB25,"&gt;0",Q24:AB24))," ")</f>
        <v>0.94079800147909276</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
      <c r="A29" s="270"/>
      <c r="B29" s="273"/>
      <c r="C29" s="274"/>
      <c r="D29" s="88" t="s">
        <v>29</v>
      </c>
      <c r="E29" s="88" t="s">
        <v>30</v>
      </c>
      <c r="F29" s="88" t="s">
        <v>31</v>
      </c>
      <c r="G29" s="88" t="s">
        <v>32</v>
      </c>
      <c r="H29" s="88" t="s">
        <v>33</v>
      </c>
      <c r="I29" s="88" t="s">
        <v>34</v>
      </c>
      <c r="J29" s="88" t="s">
        <v>35</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81" customHeight="1" thickBot="1" x14ac:dyDescent="0.35">
      <c r="A30" s="190" t="str">
        <f>C17</f>
        <v>1 - Acompañar técnicamente a 15 sectores de la Administración Distrital en la inclusión del enfoque de género en las políticas, planes,  programas y proyectos así como en su cultura organizacional e institucional</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53</v>
      </c>
      <c r="R30" s="281"/>
      <c r="S30" s="281"/>
      <c r="T30" s="281"/>
      <c r="U30" s="281"/>
      <c r="V30" s="281"/>
      <c r="W30" s="281"/>
      <c r="X30" s="281"/>
      <c r="Y30" s="281"/>
      <c r="Z30" s="281"/>
      <c r="AA30" s="281"/>
      <c r="AB30" s="281"/>
      <c r="AC30" s="281"/>
      <c r="AD30" s="282"/>
    </row>
    <row r="31" spans="1:41" ht="45" customHeight="1" x14ac:dyDescent="0.3">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
      <c r="A33" s="265"/>
      <c r="B33" s="277"/>
      <c r="C33" s="368"/>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42" customHeight="1" x14ac:dyDescent="0.3">
      <c r="A34" s="371" t="str">
        <f>A30</f>
        <v>1 - Acompañar técnicamente a 15 sectores de la Administración Distrital en la inclusión del enfoque de género en las políticas, planes,  programas y proyectos así como en su cultura organizacional e institucional</v>
      </c>
      <c r="B34" s="373">
        <v>0.45</v>
      </c>
      <c r="C34" s="90" t="s">
        <v>62</v>
      </c>
      <c r="D34" s="89">
        <v>15</v>
      </c>
      <c r="E34" s="89">
        <v>15</v>
      </c>
      <c r="F34" s="89">
        <v>15</v>
      </c>
      <c r="G34" s="89">
        <v>15</v>
      </c>
      <c r="H34" s="89">
        <v>15</v>
      </c>
      <c r="I34" s="89">
        <v>15</v>
      </c>
      <c r="J34" s="89">
        <v>15</v>
      </c>
      <c r="K34" s="89">
        <v>15</v>
      </c>
      <c r="L34" s="89">
        <v>15</v>
      </c>
      <c r="M34" s="89">
        <v>15</v>
      </c>
      <c r="N34" s="89">
        <v>15</v>
      </c>
      <c r="O34" s="89">
        <v>15</v>
      </c>
      <c r="P34" s="189">
        <v>15</v>
      </c>
      <c r="Q34" s="375" t="s">
        <v>63</v>
      </c>
      <c r="R34" s="376"/>
      <c r="S34" s="376"/>
      <c r="T34" s="376"/>
      <c r="U34" s="376"/>
      <c r="V34" s="377"/>
      <c r="W34" s="381" t="s">
        <v>64</v>
      </c>
      <c r="X34" s="382"/>
      <c r="Y34" s="382"/>
      <c r="Z34" s="383"/>
      <c r="AA34" s="387" t="s">
        <v>65</v>
      </c>
      <c r="AB34" s="388"/>
      <c r="AC34" s="388"/>
      <c r="AD34" s="389"/>
      <c r="AG34" s="87"/>
      <c r="AH34" s="87"/>
      <c r="AI34" s="87"/>
      <c r="AJ34" s="87"/>
      <c r="AK34" s="87"/>
      <c r="AL34" s="87"/>
      <c r="AM34" s="87"/>
      <c r="AN34" s="87"/>
      <c r="AO34" s="87"/>
    </row>
    <row r="35" spans="1:41" ht="83.25" customHeight="1" x14ac:dyDescent="0.3">
      <c r="A35" s="372"/>
      <c r="B35" s="374"/>
      <c r="C35" s="91" t="s">
        <v>66</v>
      </c>
      <c r="D35" s="239">
        <v>15</v>
      </c>
      <c r="E35" s="242">
        <v>15</v>
      </c>
      <c r="F35" s="242">
        <v>15</v>
      </c>
      <c r="G35" s="247">
        <v>15</v>
      </c>
      <c r="H35" s="247">
        <v>15</v>
      </c>
      <c r="I35" s="237"/>
      <c r="J35" s="237"/>
      <c r="K35" s="237"/>
      <c r="L35" s="237"/>
      <c r="M35" s="237"/>
      <c r="N35" s="237"/>
      <c r="O35" s="237"/>
      <c r="P35" s="238">
        <v>15</v>
      </c>
      <c r="Q35" s="378"/>
      <c r="R35" s="379"/>
      <c r="S35" s="379"/>
      <c r="T35" s="379"/>
      <c r="U35" s="379"/>
      <c r="V35" s="380"/>
      <c r="W35" s="384"/>
      <c r="X35" s="385"/>
      <c r="Y35" s="385"/>
      <c r="Z35" s="386"/>
      <c r="AA35" s="390"/>
      <c r="AB35" s="391"/>
      <c r="AC35" s="391"/>
      <c r="AD35" s="392"/>
      <c r="AE35" s="49"/>
      <c r="AG35" s="87"/>
      <c r="AH35" s="87"/>
      <c r="AI35" s="87"/>
      <c r="AJ35" s="87"/>
      <c r="AK35" s="87"/>
      <c r="AL35" s="87"/>
      <c r="AM35" s="87"/>
      <c r="AN35" s="87"/>
      <c r="AO35" s="87"/>
    </row>
    <row r="36" spans="1:41" ht="26.25" customHeight="1" x14ac:dyDescent="0.3">
      <c r="A36" s="295" t="s">
        <v>67</v>
      </c>
      <c r="B36" s="393" t="s">
        <v>68</v>
      </c>
      <c r="C36" s="395" t="s">
        <v>69</v>
      </c>
      <c r="D36" s="395"/>
      <c r="E36" s="395"/>
      <c r="F36" s="395"/>
      <c r="G36" s="395"/>
      <c r="H36" s="395"/>
      <c r="I36" s="395"/>
      <c r="J36" s="395"/>
      <c r="K36" s="395"/>
      <c r="L36" s="395"/>
      <c r="M36" s="395"/>
      <c r="N36" s="395"/>
      <c r="O36" s="395"/>
      <c r="P36" s="395"/>
      <c r="Q36" s="296" t="s">
        <v>70</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
      <c r="A37" s="265"/>
      <c r="B37" s="39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66" t="s">
        <v>85</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43.05" customHeight="1" x14ac:dyDescent="0.3">
      <c r="A38" s="399" t="s">
        <v>86</v>
      </c>
      <c r="B38" s="401">
        <v>2</v>
      </c>
      <c r="C38" s="90" t="s">
        <v>62</v>
      </c>
      <c r="D38" s="95">
        <v>0.35</v>
      </c>
      <c r="E38" s="194">
        <v>0.35</v>
      </c>
      <c r="F38" s="95">
        <v>0.3</v>
      </c>
      <c r="G38" s="95">
        <v>0</v>
      </c>
      <c r="H38" s="95">
        <v>0</v>
      </c>
      <c r="I38" s="95">
        <v>0</v>
      </c>
      <c r="J38" s="95">
        <v>0</v>
      </c>
      <c r="K38" s="95">
        <v>0</v>
      </c>
      <c r="L38" s="95">
        <v>0</v>
      </c>
      <c r="M38" s="95">
        <v>0</v>
      </c>
      <c r="N38" s="95">
        <v>0</v>
      </c>
      <c r="O38" s="95">
        <v>0</v>
      </c>
      <c r="P38" s="96">
        <f t="shared" ref="P38:P49" si="0">SUM(D38:O38)</f>
        <v>1</v>
      </c>
      <c r="Q38" s="403" t="s">
        <v>87</v>
      </c>
      <c r="R38" s="404"/>
      <c r="S38" s="404"/>
      <c r="T38" s="404"/>
      <c r="U38" s="404"/>
      <c r="V38" s="404"/>
      <c r="W38" s="404"/>
      <c r="X38" s="404"/>
      <c r="Y38" s="404"/>
      <c r="Z38" s="404"/>
      <c r="AA38" s="404"/>
      <c r="AB38" s="404"/>
      <c r="AC38" s="404"/>
      <c r="AD38" s="405"/>
      <c r="AE38" s="97"/>
      <c r="AG38" s="98"/>
      <c r="AH38" s="98"/>
      <c r="AI38" s="98"/>
      <c r="AJ38" s="98"/>
      <c r="AK38" s="98"/>
      <c r="AL38" s="98"/>
      <c r="AM38" s="98"/>
      <c r="AN38" s="98"/>
      <c r="AO38" s="98"/>
    </row>
    <row r="39" spans="1:41" ht="43.05" customHeight="1" x14ac:dyDescent="0.3">
      <c r="A39" s="400"/>
      <c r="B39" s="402"/>
      <c r="C39" s="99" t="s">
        <v>66</v>
      </c>
      <c r="D39" s="100">
        <v>0.35</v>
      </c>
      <c r="E39" s="100">
        <v>0.35</v>
      </c>
      <c r="F39" s="100">
        <v>0.3</v>
      </c>
      <c r="G39" s="100">
        <v>0</v>
      </c>
      <c r="H39" s="100">
        <v>0</v>
      </c>
      <c r="I39" s="100"/>
      <c r="J39" s="100"/>
      <c r="K39" s="100"/>
      <c r="L39" s="100"/>
      <c r="M39" s="100"/>
      <c r="N39" s="100"/>
      <c r="O39" s="100"/>
      <c r="P39" s="101">
        <f t="shared" si="0"/>
        <v>1</v>
      </c>
      <c r="Q39" s="406"/>
      <c r="R39" s="407"/>
      <c r="S39" s="407"/>
      <c r="T39" s="407"/>
      <c r="U39" s="407"/>
      <c r="V39" s="407"/>
      <c r="W39" s="407"/>
      <c r="X39" s="407"/>
      <c r="Y39" s="407"/>
      <c r="Z39" s="407"/>
      <c r="AA39" s="407"/>
      <c r="AB39" s="407"/>
      <c r="AC39" s="407"/>
      <c r="AD39" s="408"/>
      <c r="AE39" s="97"/>
    </row>
    <row r="40" spans="1:41" ht="93" customHeight="1" x14ac:dyDescent="0.3">
      <c r="A40" s="400" t="s">
        <v>88</v>
      </c>
      <c r="B40" s="411">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419" t="s">
        <v>528</v>
      </c>
      <c r="R40" s="420"/>
      <c r="S40" s="420"/>
      <c r="T40" s="420"/>
      <c r="U40" s="420"/>
      <c r="V40" s="420"/>
      <c r="W40" s="420"/>
      <c r="X40" s="420"/>
      <c r="Y40" s="420"/>
      <c r="Z40" s="420"/>
      <c r="AA40" s="420"/>
      <c r="AB40" s="420"/>
      <c r="AC40" s="420"/>
      <c r="AD40" s="421"/>
      <c r="AE40" s="97"/>
    </row>
    <row r="41" spans="1:41" ht="90.75" customHeight="1" x14ac:dyDescent="0.3">
      <c r="A41" s="400"/>
      <c r="B41" s="402"/>
      <c r="C41" s="99" t="s">
        <v>66</v>
      </c>
      <c r="D41" s="100">
        <v>0</v>
      </c>
      <c r="E41" s="100">
        <v>0.05</v>
      </c>
      <c r="F41" s="100">
        <v>0.1</v>
      </c>
      <c r="G41" s="100">
        <v>0.1</v>
      </c>
      <c r="H41" s="100">
        <v>0.1</v>
      </c>
      <c r="I41" s="100"/>
      <c r="J41" s="100"/>
      <c r="K41" s="100"/>
      <c r="L41" s="104"/>
      <c r="M41" s="104"/>
      <c r="N41" s="104"/>
      <c r="O41" s="104"/>
      <c r="P41" s="101">
        <f t="shared" si="0"/>
        <v>0.35</v>
      </c>
      <c r="Q41" s="422"/>
      <c r="R41" s="423"/>
      <c r="S41" s="423"/>
      <c r="T41" s="423"/>
      <c r="U41" s="423"/>
      <c r="V41" s="423"/>
      <c r="W41" s="423"/>
      <c r="X41" s="423"/>
      <c r="Y41" s="423"/>
      <c r="Z41" s="423"/>
      <c r="AA41" s="423"/>
      <c r="AB41" s="423"/>
      <c r="AC41" s="423"/>
      <c r="AD41" s="424"/>
      <c r="AE41" s="97"/>
    </row>
    <row r="42" spans="1:41" ht="61.5" customHeight="1" x14ac:dyDescent="0.3">
      <c r="A42" s="425" t="s">
        <v>89</v>
      </c>
      <c r="B42" s="411">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403" t="s">
        <v>529</v>
      </c>
      <c r="R42" s="404"/>
      <c r="S42" s="404"/>
      <c r="T42" s="404"/>
      <c r="U42" s="404"/>
      <c r="V42" s="404"/>
      <c r="W42" s="404"/>
      <c r="X42" s="404"/>
      <c r="Y42" s="404"/>
      <c r="Z42" s="404"/>
      <c r="AA42" s="404"/>
      <c r="AB42" s="404"/>
      <c r="AC42" s="404"/>
      <c r="AD42" s="405"/>
      <c r="AE42" s="97"/>
    </row>
    <row r="43" spans="1:41" ht="72" customHeight="1" x14ac:dyDescent="0.3">
      <c r="A43" s="399"/>
      <c r="B43" s="402"/>
      <c r="C43" s="99" t="s">
        <v>66</v>
      </c>
      <c r="D43" s="100">
        <v>0</v>
      </c>
      <c r="E43" s="100">
        <v>0.06</v>
      </c>
      <c r="F43" s="100">
        <v>0.09</v>
      </c>
      <c r="G43" s="100">
        <v>0.1</v>
      </c>
      <c r="H43" s="100">
        <v>0.09</v>
      </c>
      <c r="I43" s="100"/>
      <c r="J43" s="100"/>
      <c r="K43" s="100"/>
      <c r="L43" s="104"/>
      <c r="M43" s="104"/>
      <c r="N43" s="104"/>
      <c r="O43" s="104"/>
      <c r="P43" s="101">
        <f t="shared" si="0"/>
        <v>0.33999999999999997</v>
      </c>
      <c r="Q43" s="426"/>
      <c r="R43" s="427"/>
      <c r="S43" s="427"/>
      <c r="T43" s="427"/>
      <c r="U43" s="427"/>
      <c r="V43" s="427"/>
      <c r="W43" s="427"/>
      <c r="X43" s="427"/>
      <c r="Y43" s="427"/>
      <c r="Z43" s="427"/>
      <c r="AA43" s="427"/>
      <c r="AB43" s="427"/>
      <c r="AC43" s="427"/>
      <c r="AD43" s="428"/>
      <c r="AE43" s="97"/>
    </row>
    <row r="44" spans="1:41" ht="43.05" customHeight="1" x14ac:dyDescent="0.3">
      <c r="A44" s="430" t="s">
        <v>90</v>
      </c>
      <c r="B44" s="432">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253" t="s">
        <v>530</v>
      </c>
      <c r="R44" s="254"/>
      <c r="S44" s="254"/>
      <c r="T44" s="254"/>
      <c r="U44" s="254"/>
      <c r="V44" s="254"/>
      <c r="W44" s="254"/>
      <c r="X44" s="254"/>
      <c r="Y44" s="254"/>
      <c r="Z44" s="254"/>
      <c r="AA44" s="254"/>
      <c r="AB44" s="254"/>
      <c r="AC44" s="254"/>
      <c r="AD44" s="255"/>
      <c r="AE44" s="97"/>
    </row>
    <row r="45" spans="1:41" ht="64.5" customHeight="1" x14ac:dyDescent="0.3">
      <c r="A45" s="431"/>
      <c r="B45" s="433"/>
      <c r="C45" s="99" t="s">
        <v>66</v>
      </c>
      <c r="D45" s="100">
        <v>0</v>
      </c>
      <c r="E45" s="100">
        <v>0</v>
      </c>
      <c r="F45" s="100">
        <v>0.25</v>
      </c>
      <c r="G45" s="100">
        <v>0</v>
      </c>
      <c r="H45" s="100">
        <v>0</v>
      </c>
      <c r="I45" s="100"/>
      <c r="J45" s="100"/>
      <c r="K45" s="100"/>
      <c r="L45" s="100"/>
      <c r="M45" s="100"/>
      <c r="N45" s="100"/>
      <c r="O45" s="100"/>
      <c r="P45" s="101">
        <f t="shared" si="0"/>
        <v>0.25</v>
      </c>
      <c r="Q45" s="256"/>
      <c r="R45" s="257"/>
      <c r="S45" s="257"/>
      <c r="T45" s="257"/>
      <c r="U45" s="257"/>
      <c r="V45" s="257"/>
      <c r="W45" s="257"/>
      <c r="X45" s="257"/>
      <c r="Y45" s="257"/>
      <c r="Z45" s="257"/>
      <c r="AA45" s="257"/>
      <c r="AB45" s="257"/>
      <c r="AC45" s="257"/>
      <c r="AD45" s="258"/>
      <c r="AE45" s="97"/>
    </row>
    <row r="46" spans="1:41" ht="43.05" customHeight="1" x14ac:dyDescent="0.3">
      <c r="A46" s="429" t="s">
        <v>91</v>
      </c>
      <c r="B46" s="411">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253" t="s">
        <v>92</v>
      </c>
      <c r="R46" s="254"/>
      <c r="S46" s="254"/>
      <c r="T46" s="254"/>
      <c r="U46" s="254"/>
      <c r="V46" s="254"/>
      <c r="W46" s="254"/>
      <c r="X46" s="254"/>
      <c r="Y46" s="254"/>
      <c r="Z46" s="254"/>
      <c r="AA46" s="254"/>
      <c r="AB46" s="254"/>
      <c r="AC46" s="254"/>
      <c r="AD46" s="255"/>
      <c r="AE46" s="97"/>
    </row>
    <row r="47" spans="1:41" ht="43.05" customHeight="1" x14ac:dyDescent="0.3">
      <c r="A47" s="399"/>
      <c r="B47" s="402"/>
      <c r="C47" s="99" t="s">
        <v>66</v>
      </c>
      <c r="D47" s="100">
        <v>0.02</v>
      </c>
      <c r="E47" s="100">
        <v>0.06</v>
      </c>
      <c r="F47" s="100">
        <v>0.09</v>
      </c>
      <c r="G47" s="100">
        <v>0.1</v>
      </c>
      <c r="H47" s="100">
        <v>0.09</v>
      </c>
      <c r="I47" s="100"/>
      <c r="J47" s="100"/>
      <c r="K47" s="100"/>
      <c r="L47" s="104"/>
      <c r="M47" s="104"/>
      <c r="N47" s="104"/>
      <c r="O47" s="104"/>
      <c r="P47" s="101">
        <f t="shared" si="0"/>
        <v>0.36</v>
      </c>
      <c r="Q47" s="256"/>
      <c r="R47" s="257"/>
      <c r="S47" s="257"/>
      <c r="T47" s="257"/>
      <c r="U47" s="257"/>
      <c r="V47" s="257"/>
      <c r="W47" s="257"/>
      <c r="X47" s="257"/>
      <c r="Y47" s="257"/>
      <c r="Z47" s="257"/>
      <c r="AA47" s="257"/>
      <c r="AB47" s="257"/>
      <c r="AC47" s="257"/>
      <c r="AD47" s="258"/>
      <c r="AE47" s="97"/>
    </row>
    <row r="48" spans="1:41" ht="43.05" customHeight="1" x14ac:dyDescent="0.3">
      <c r="A48" s="409" t="s">
        <v>93</v>
      </c>
      <c r="B48" s="411">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413" t="s">
        <v>531</v>
      </c>
      <c r="R48" s="414"/>
      <c r="S48" s="414"/>
      <c r="T48" s="414"/>
      <c r="U48" s="414"/>
      <c r="V48" s="414"/>
      <c r="W48" s="414"/>
      <c r="X48" s="414"/>
      <c r="Y48" s="414"/>
      <c r="Z48" s="414"/>
      <c r="AA48" s="414"/>
      <c r="AB48" s="414"/>
      <c r="AC48" s="414"/>
      <c r="AD48" s="415"/>
      <c r="AE48" s="97"/>
    </row>
    <row r="49" spans="1:31" ht="43.05" customHeight="1" x14ac:dyDescent="0.3">
      <c r="A49" s="410"/>
      <c r="B49" s="412"/>
      <c r="C49" s="91" t="s">
        <v>66</v>
      </c>
      <c r="D49" s="105">
        <v>0.02</v>
      </c>
      <c r="E49" s="105">
        <v>0.08</v>
      </c>
      <c r="F49" s="105">
        <v>0.09</v>
      </c>
      <c r="G49" s="105">
        <v>0.09</v>
      </c>
      <c r="H49" s="105">
        <v>0.09</v>
      </c>
      <c r="I49" s="105"/>
      <c r="J49" s="105"/>
      <c r="K49" s="105"/>
      <c r="L49" s="106"/>
      <c r="M49" s="106"/>
      <c r="N49" s="106"/>
      <c r="O49" s="106"/>
      <c r="P49" s="226">
        <f t="shared" si="0"/>
        <v>0.37</v>
      </c>
      <c r="Q49" s="416"/>
      <c r="R49" s="417"/>
      <c r="S49" s="417"/>
      <c r="T49" s="417"/>
      <c r="U49" s="417"/>
      <c r="V49" s="417"/>
      <c r="W49" s="417"/>
      <c r="X49" s="417"/>
      <c r="Y49" s="417"/>
      <c r="Z49" s="417"/>
      <c r="AA49" s="417"/>
      <c r="AB49" s="417"/>
      <c r="AC49" s="417"/>
      <c r="AD49" s="418"/>
      <c r="AE49" s="97"/>
    </row>
    <row r="50" spans="1:31" x14ac:dyDescent="0.3">
      <c r="A50" s="50" t="s">
        <v>94</v>
      </c>
      <c r="P50" s="225"/>
    </row>
  </sheetData>
  <mergeCells count="86">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 ref="A36:A37"/>
    <mergeCell ref="B36:B37"/>
    <mergeCell ref="C36:P36"/>
    <mergeCell ref="Q36:AD36"/>
    <mergeCell ref="Q37:AD37"/>
    <mergeCell ref="A34:A35"/>
    <mergeCell ref="B34:B35"/>
    <mergeCell ref="Q34:V35"/>
    <mergeCell ref="W34:Z35"/>
    <mergeCell ref="AA34:AD35"/>
    <mergeCell ref="C32:C33"/>
    <mergeCell ref="D32:P32"/>
    <mergeCell ref="Q32:AD32"/>
    <mergeCell ref="Q33:V33"/>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Q38:Q44 Q46 Q48:AD49 R38:AD43 AA34 Q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77734375" defaultRowHeight="14.4" x14ac:dyDescent="0.3"/>
  <cols>
    <col min="1" max="256" width="11.44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77734375" defaultRowHeight="14.4" x14ac:dyDescent="0.3"/>
  <cols>
    <col min="1" max="2" width="11.44140625" customWidth="1"/>
    <col min="3" max="3" width="6.77734375" customWidth="1"/>
    <col min="4" max="4" width="8.77734375" customWidth="1"/>
    <col min="5" max="5" width="10.77734375" customWidth="1"/>
    <col min="6" max="256" width="11.44140625" customWidth="1"/>
  </cols>
  <sheetData>
    <row r="1" spans="1:14" x14ac:dyDescent="0.3">
      <c r="B1" t="s">
        <v>511</v>
      </c>
      <c r="C1" s="658" t="s">
        <v>512</v>
      </c>
      <c r="D1" s="658"/>
      <c r="E1" s="658"/>
      <c r="F1" s="658"/>
      <c r="G1" s="659" t="s">
        <v>513</v>
      </c>
      <c r="H1" s="660"/>
      <c r="I1" s="660"/>
      <c r="J1" s="661"/>
      <c r="K1" s="657" t="s">
        <v>514</v>
      </c>
      <c r="L1" s="657"/>
      <c r="M1" s="657"/>
      <c r="N1" s="657"/>
    </row>
    <row r="2" spans="1:14" x14ac:dyDescent="0.3">
      <c r="C2" s="4"/>
      <c r="D2" s="4"/>
      <c r="E2" s="4"/>
      <c r="F2" s="4" t="s">
        <v>515</v>
      </c>
      <c r="G2" s="30"/>
      <c r="H2" s="4"/>
      <c r="I2" s="4"/>
      <c r="J2" s="31" t="s">
        <v>515</v>
      </c>
      <c r="K2" s="4"/>
      <c r="L2" s="4"/>
      <c r="M2" s="4"/>
      <c r="N2" s="4" t="s">
        <v>515</v>
      </c>
    </row>
    <row r="3" spans="1:14" x14ac:dyDescent="0.3">
      <c r="A3" s="656" t="s">
        <v>516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5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56"/>
      <c r="B5" s="5">
        <v>3</v>
      </c>
      <c r="C5" s="6">
        <v>0.05</v>
      </c>
      <c r="D5" s="6">
        <v>0.05</v>
      </c>
      <c r="E5" s="6">
        <v>0.1</v>
      </c>
      <c r="F5" s="7">
        <f>(C5+D5+E5)</f>
        <v>0.2</v>
      </c>
      <c r="G5" s="32">
        <v>0.1</v>
      </c>
      <c r="H5" s="6">
        <v>0.1</v>
      </c>
      <c r="I5" s="6">
        <v>0.1</v>
      </c>
      <c r="J5" s="33">
        <f>(G5+H5+I5)</f>
        <v>0.30000000000000004</v>
      </c>
      <c r="K5" s="24"/>
      <c r="L5" s="5"/>
      <c r="M5" s="5"/>
      <c r="N5" s="5"/>
    </row>
    <row r="6" spans="1:14" x14ac:dyDescent="0.3">
      <c r="A6" s="656"/>
      <c r="B6" s="5">
        <v>4</v>
      </c>
      <c r="C6" s="6">
        <v>0.1</v>
      </c>
      <c r="D6" s="6">
        <v>0.1</v>
      </c>
      <c r="E6" s="6">
        <v>0.2</v>
      </c>
      <c r="F6" s="7">
        <f>(C6+D6+E6)</f>
        <v>0.4</v>
      </c>
      <c r="G6" s="32">
        <v>0</v>
      </c>
      <c r="H6" s="6">
        <v>0</v>
      </c>
      <c r="I6" s="6">
        <v>0.1</v>
      </c>
      <c r="J6" s="33">
        <f>(G6+H6+I6)</f>
        <v>0.1</v>
      </c>
      <c r="K6" s="24"/>
      <c r="L6" s="5"/>
      <c r="M6" s="5"/>
      <c r="N6" s="5"/>
    </row>
    <row r="7" spans="1:14" x14ac:dyDescent="0.3">
      <c r="A7" s="656"/>
      <c r="B7" s="5">
        <v>5</v>
      </c>
      <c r="C7" s="6">
        <v>0</v>
      </c>
      <c r="D7" s="6">
        <v>0</v>
      </c>
      <c r="E7" s="6">
        <v>0</v>
      </c>
      <c r="F7" s="7">
        <f>(C7+D7+E7)</f>
        <v>0</v>
      </c>
      <c r="G7" s="32">
        <v>0</v>
      </c>
      <c r="H7" s="6">
        <v>0</v>
      </c>
      <c r="I7" s="6">
        <v>0</v>
      </c>
      <c r="J7" s="33">
        <f>(G7+H7+I7)</f>
        <v>0</v>
      </c>
      <c r="K7" s="24"/>
      <c r="L7" s="5"/>
      <c r="M7" s="5"/>
      <c r="N7" s="5"/>
    </row>
    <row r="8" spans="1:14" x14ac:dyDescent="0.3">
      <c r="A8" s="656" t="s">
        <v>517</v>
      </c>
      <c r="B8" s="9">
        <v>6</v>
      </c>
      <c r="C8" s="10">
        <v>0.1</v>
      </c>
      <c r="D8" s="10">
        <v>0.1</v>
      </c>
      <c r="E8" s="10">
        <v>0.1</v>
      </c>
      <c r="F8" s="11">
        <f>C8+D8+E8</f>
        <v>0.30000000000000004</v>
      </c>
      <c r="G8" s="34"/>
      <c r="H8" s="9"/>
      <c r="I8" s="9"/>
      <c r="J8" s="35"/>
      <c r="K8" s="25"/>
      <c r="L8" s="9"/>
      <c r="M8" s="9"/>
      <c r="N8" s="9"/>
    </row>
    <row r="9" spans="1:14" x14ac:dyDescent="0.3">
      <c r="A9" s="656"/>
      <c r="B9" s="9">
        <v>7</v>
      </c>
      <c r="C9" s="9"/>
      <c r="D9" s="9"/>
      <c r="E9" s="9"/>
      <c r="F9" s="19"/>
      <c r="G9" s="36"/>
      <c r="H9" s="9"/>
      <c r="I9" s="9"/>
      <c r="J9" s="35"/>
      <c r="K9" s="25"/>
      <c r="L9" s="9"/>
      <c r="M9" s="9"/>
      <c r="N9" s="9"/>
    </row>
    <row r="10" spans="1:14" x14ac:dyDescent="0.3">
      <c r="A10" s="656"/>
      <c r="B10" s="9">
        <v>8</v>
      </c>
      <c r="C10" s="9"/>
      <c r="D10" s="9"/>
      <c r="E10" s="9"/>
      <c r="F10" s="19"/>
      <c r="G10" s="36"/>
      <c r="H10" s="9"/>
      <c r="I10" s="9"/>
      <c r="J10" s="35"/>
      <c r="K10" s="25"/>
      <c r="L10" s="9"/>
      <c r="M10" s="9"/>
      <c r="N10" s="9"/>
    </row>
    <row r="11" spans="1:14" x14ac:dyDescent="0.3">
      <c r="A11" s="656"/>
      <c r="B11" s="9">
        <v>9</v>
      </c>
      <c r="C11" s="9"/>
      <c r="D11" s="9"/>
      <c r="E11" s="9"/>
      <c r="F11" s="19"/>
      <c r="G11" s="36"/>
      <c r="H11" s="9"/>
      <c r="I11" s="9"/>
      <c r="J11" s="35"/>
      <c r="K11" s="25"/>
      <c r="L11" s="9"/>
      <c r="M11" s="9"/>
      <c r="N11" s="9"/>
    </row>
    <row r="12" spans="1:14" x14ac:dyDescent="0.3">
      <c r="A12" s="656" t="s">
        <v>518</v>
      </c>
      <c r="B12" s="14">
        <v>10</v>
      </c>
      <c r="C12" s="14"/>
      <c r="D12" s="14"/>
      <c r="E12" s="14"/>
      <c r="F12" s="20"/>
      <c r="G12" s="37"/>
      <c r="H12" s="14"/>
      <c r="I12" s="14"/>
      <c r="J12" s="38"/>
      <c r="K12" s="26"/>
      <c r="L12" s="14"/>
      <c r="M12" s="14"/>
      <c r="N12" s="14"/>
    </row>
    <row r="13" spans="1:14" x14ac:dyDescent="0.3">
      <c r="A13" s="656"/>
      <c r="B13" s="14">
        <v>11</v>
      </c>
      <c r="C13" s="14"/>
      <c r="D13" s="14"/>
      <c r="E13" s="14"/>
      <c r="F13" s="20"/>
      <c r="G13" s="37"/>
      <c r="H13" s="14"/>
      <c r="I13" s="14"/>
      <c r="J13" s="38"/>
      <c r="K13" s="26"/>
      <c r="L13" s="14"/>
      <c r="M13" s="14"/>
      <c r="N13" s="14"/>
    </row>
    <row r="14" spans="1:14" x14ac:dyDescent="0.3">
      <c r="A14" s="656"/>
      <c r="B14" s="14">
        <v>12</v>
      </c>
      <c r="C14" s="14"/>
      <c r="D14" s="14"/>
      <c r="E14" s="14"/>
      <c r="F14" s="20"/>
      <c r="G14" s="37"/>
      <c r="H14" s="14"/>
      <c r="I14" s="14"/>
      <c r="J14" s="38"/>
      <c r="K14" s="26"/>
      <c r="L14" s="14"/>
      <c r="M14" s="14"/>
      <c r="N14" s="14"/>
    </row>
    <row r="15" spans="1:14" x14ac:dyDescent="0.3">
      <c r="A15" s="656"/>
      <c r="B15" s="14">
        <v>13</v>
      </c>
      <c r="C15" s="14"/>
      <c r="D15" s="14"/>
      <c r="E15" s="14"/>
      <c r="F15" s="20"/>
      <c r="G15" s="37"/>
      <c r="H15" s="14"/>
      <c r="I15" s="14"/>
      <c r="J15" s="38"/>
      <c r="K15" s="26"/>
      <c r="L15" s="14"/>
      <c r="M15" s="14"/>
      <c r="N15" s="14"/>
    </row>
    <row r="16" spans="1:14" x14ac:dyDescent="0.3">
      <c r="A16" s="656" t="s">
        <v>519</v>
      </c>
      <c r="B16" s="15">
        <v>14</v>
      </c>
      <c r="C16" s="15"/>
      <c r="D16" s="15"/>
      <c r="E16" s="15"/>
      <c r="F16" s="21"/>
      <c r="G16" s="39"/>
      <c r="H16" s="15"/>
      <c r="I16" s="15"/>
      <c r="J16" s="40"/>
      <c r="K16" s="27"/>
      <c r="L16" s="15"/>
      <c r="M16" s="15"/>
      <c r="N16" s="15"/>
    </row>
    <row r="17" spans="1:14" x14ac:dyDescent="0.3">
      <c r="A17" s="656"/>
      <c r="B17" s="15">
        <v>15</v>
      </c>
      <c r="C17" s="15"/>
      <c r="D17" s="15"/>
      <c r="E17" s="15"/>
      <c r="F17" s="21"/>
      <c r="G17" s="39"/>
      <c r="H17" s="15"/>
      <c r="I17" s="15"/>
      <c r="J17" s="40"/>
      <c r="K17" s="27"/>
      <c r="L17" s="15"/>
      <c r="M17" s="15"/>
      <c r="N17" s="15"/>
    </row>
    <row r="18" spans="1:14" x14ac:dyDescent="0.3">
      <c r="A18" s="656"/>
      <c r="B18" s="15">
        <v>16</v>
      </c>
      <c r="C18" s="15"/>
      <c r="D18" s="15"/>
      <c r="E18" s="15"/>
      <c r="F18" s="21"/>
      <c r="G18" s="39"/>
      <c r="H18" s="15"/>
      <c r="I18" s="15"/>
      <c r="J18" s="40"/>
      <c r="K18" s="27"/>
      <c r="L18" s="15"/>
      <c r="M18" s="15"/>
      <c r="N18" s="15"/>
    </row>
    <row r="19" spans="1:14" x14ac:dyDescent="0.3">
      <c r="A19" s="656" t="s">
        <v>520</v>
      </c>
      <c r="B19" s="18">
        <v>17</v>
      </c>
      <c r="C19" s="18"/>
      <c r="D19" s="18"/>
      <c r="E19" s="18"/>
      <c r="F19" s="22"/>
      <c r="G19" s="41"/>
      <c r="H19" s="18"/>
      <c r="I19" s="18"/>
      <c r="J19" s="42"/>
      <c r="K19" s="28"/>
      <c r="L19" s="18"/>
      <c r="M19" s="18"/>
      <c r="N19" s="18"/>
    </row>
    <row r="20" spans="1:14" x14ac:dyDescent="0.3">
      <c r="A20" s="656"/>
      <c r="B20" s="18">
        <v>18</v>
      </c>
      <c r="C20" s="18"/>
      <c r="D20" s="18"/>
      <c r="E20" s="18"/>
      <c r="F20" s="22"/>
      <c r="G20" s="41"/>
      <c r="H20" s="18"/>
      <c r="I20" s="18"/>
      <c r="J20" s="42"/>
      <c r="K20" s="28"/>
      <c r="L20" s="18"/>
      <c r="M20" s="18"/>
      <c r="N20" s="18"/>
    </row>
    <row r="21" spans="1:14" x14ac:dyDescent="0.3">
      <c r="A21" s="656"/>
      <c r="B21" s="18">
        <v>19</v>
      </c>
      <c r="C21" s="18"/>
      <c r="D21" s="18"/>
      <c r="E21" s="18"/>
      <c r="F21" s="22"/>
      <c r="G21" s="41"/>
      <c r="H21" s="18"/>
      <c r="I21" s="18"/>
      <c r="J21" s="42"/>
      <c r="K21" s="28"/>
      <c r="L21" s="18"/>
      <c r="M21" s="18"/>
      <c r="N21" s="18"/>
    </row>
    <row r="22" spans="1:14" x14ac:dyDescent="0.3">
      <c r="A22" s="656"/>
      <c r="B22" s="18">
        <v>20</v>
      </c>
      <c r="C22" s="18"/>
      <c r="D22" s="18"/>
      <c r="E22" s="18"/>
      <c r="F22" s="22"/>
      <c r="G22" s="41"/>
      <c r="H22" s="18"/>
      <c r="I22" s="18"/>
      <c r="J22" s="42"/>
      <c r="K22" s="28"/>
      <c r="L22" s="18"/>
      <c r="M22" s="18"/>
      <c r="N22" s="18"/>
    </row>
    <row r="23" spans="1:14" x14ac:dyDescent="0.3">
      <c r="A23" s="656" t="s">
        <v>521</v>
      </c>
      <c r="B23" s="13">
        <v>21</v>
      </c>
      <c r="C23" s="13"/>
      <c r="D23" s="13"/>
      <c r="E23" s="13"/>
      <c r="F23" s="23"/>
      <c r="G23" s="43"/>
      <c r="H23" s="13"/>
      <c r="I23" s="13"/>
      <c r="J23" s="44"/>
      <c r="K23" s="29"/>
      <c r="L23" s="13"/>
      <c r="M23" s="13"/>
      <c r="N23" s="13"/>
    </row>
    <row r="24" spans="1:14" x14ac:dyDescent="0.3">
      <c r="A24" s="656"/>
      <c r="B24" s="13">
        <v>22</v>
      </c>
      <c r="C24" s="13"/>
      <c r="D24" s="13"/>
      <c r="E24" s="13"/>
      <c r="F24" s="23"/>
      <c r="G24" s="43"/>
      <c r="H24" s="13"/>
      <c r="I24" s="13"/>
      <c r="J24" s="44"/>
      <c r="K24" s="29"/>
      <c r="L24" s="13"/>
      <c r="M24" s="13"/>
      <c r="N24" s="13"/>
    </row>
    <row r="25" spans="1:14" x14ac:dyDescent="0.3">
      <c r="A25" s="656"/>
      <c r="B25" s="13">
        <v>23</v>
      </c>
      <c r="C25" s="13"/>
      <c r="D25" s="13"/>
      <c r="E25" s="13"/>
      <c r="F25" s="23"/>
      <c r="G25" s="43"/>
      <c r="H25" s="13"/>
      <c r="I25" s="13"/>
      <c r="J25" s="44"/>
      <c r="K25" s="29"/>
      <c r="L25" s="13"/>
      <c r="M25" s="13"/>
      <c r="N25" s="13"/>
    </row>
    <row r="26" spans="1:14" x14ac:dyDescent="0.3">
      <c r="A26" s="656"/>
      <c r="B26" s="13">
        <v>24</v>
      </c>
      <c r="C26" s="13"/>
      <c r="D26" s="13"/>
      <c r="E26" s="13"/>
      <c r="F26" s="23"/>
      <c r="G26" s="43"/>
      <c r="H26" s="13"/>
      <c r="I26" s="13"/>
      <c r="J26" s="44"/>
      <c r="K26" s="29"/>
      <c r="L26" s="13"/>
      <c r="M26" s="13"/>
      <c r="N26" s="13"/>
    </row>
    <row r="27" spans="1:14" x14ac:dyDescent="0.3">
      <c r="A27" s="656" t="s">
        <v>522</v>
      </c>
      <c r="B27" s="9">
        <v>25</v>
      </c>
      <c r="C27" s="9"/>
      <c r="D27" s="9"/>
      <c r="E27" s="9"/>
      <c r="F27" s="9"/>
      <c r="G27" s="9"/>
      <c r="H27" s="9"/>
      <c r="I27" s="9"/>
      <c r="J27" s="9"/>
      <c r="K27" s="9"/>
      <c r="L27" s="9"/>
      <c r="M27" s="9"/>
      <c r="N27" s="9"/>
    </row>
    <row r="28" spans="1:14" x14ac:dyDescent="0.3">
      <c r="A28" s="656"/>
      <c r="B28" s="9">
        <v>26</v>
      </c>
      <c r="C28" s="9"/>
      <c r="D28" s="9"/>
      <c r="E28" s="9"/>
      <c r="F28" s="9"/>
      <c r="G28" s="9"/>
      <c r="H28" s="9"/>
      <c r="I28" s="9"/>
      <c r="J28" s="9"/>
      <c r="K28" s="9"/>
      <c r="L28" s="9"/>
      <c r="M28" s="9"/>
      <c r="N28" s="9"/>
    </row>
    <row r="29" spans="1:14" x14ac:dyDescent="0.3">
      <c r="A29" s="656"/>
      <c r="B29" s="9">
        <v>27</v>
      </c>
      <c r="C29" s="9"/>
      <c r="D29" s="9"/>
      <c r="E29" s="9"/>
      <c r="F29" s="9"/>
      <c r="G29" s="9"/>
      <c r="H29" s="9"/>
      <c r="I29" s="9"/>
      <c r="J29" s="9"/>
      <c r="K29" s="9"/>
      <c r="L29" s="9"/>
      <c r="M29" s="9"/>
      <c r="N29" s="9"/>
    </row>
    <row r="30" spans="1:14" x14ac:dyDescent="0.3">
      <c r="A30" s="656"/>
      <c r="B30" s="9">
        <v>28</v>
      </c>
      <c r="C30" s="9"/>
      <c r="D30" s="9"/>
      <c r="E30" s="9"/>
      <c r="F30" s="9"/>
      <c r="G30" s="9"/>
      <c r="H30" s="9"/>
      <c r="I30" s="9"/>
      <c r="J30" s="9"/>
      <c r="K30" s="9"/>
      <c r="L30" s="9"/>
      <c r="M30" s="9"/>
      <c r="N30" s="9"/>
    </row>
    <row r="31" spans="1:14" x14ac:dyDescent="0.3">
      <c r="A31" s="656"/>
      <c r="B31" s="9">
        <v>29</v>
      </c>
      <c r="C31" s="9"/>
      <c r="D31" s="9"/>
      <c r="E31" s="9"/>
      <c r="F31" s="9"/>
      <c r="G31" s="9"/>
      <c r="H31" s="9"/>
      <c r="I31" s="9"/>
      <c r="J31" s="9"/>
      <c r="K31" s="9"/>
      <c r="L31" s="9"/>
      <c r="M31" s="9"/>
      <c r="N31" s="9"/>
    </row>
    <row r="32" spans="1:14" x14ac:dyDescent="0.3">
      <c r="A32" s="656" t="s">
        <v>523</v>
      </c>
      <c r="B32" s="16">
        <v>30</v>
      </c>
      <c r="C32" s="16"/>
      <c r="D32" s="16"/>
      <c r="E32" s="16"/>
      <c r="F32" s="16"/>
      <c r="G32" s="16"/>
      <c r="H32" s="16"/>
      <c r="I32" s="16"/>
      <c r="J32" s="16"/>
      <c r="K32" s="16"/>
      <c r="L32" s="16"/>
      <c r="M32" s="16"/>
      <c r="N32" s="16"/>
    </row>
    <row r="33" spans="1:14" x14ac:dyDescent="0.3">
      <c r="A33" s="656"/>
      <c r="B33" s="16">
        <v>31</v>
      </c>
      <c r="C33" s="16"/>
      <c r="D33" s="16"/>
      <c r="E33" s="16"/>
      <c r="F33" s="16"/>
      <c r="G33" s="16"/>
      <c r="H33" s="16"/>
      <c r="I33" s="16"/>
      <c r="J33" s="16"/>
      <c r="K33" s="16"/>
      <c r="L33" s="16"/>
      <c r="M33" s="16"/>
      <c r="N33" s="16"/>
    </row>
    <row r="34" spans="1:14" x14ac:dyDescent="0.3">
      <c r="A34" s="656"/>
      <c r="B34" s="16">
        <v>32</v>
      </c>
      <c r="C34" s="16"/>
      <c r="D34" s="16"/>
      <c r="E34" s="16"/>
      <c r="F34" s="16"/>
      <c r="G34" s="16"/>
      <c r="H34" s="16"/>
      <c r="I34" s="16"/>
      <c r="J34" s="16"/>
      <c r="K34" s="16"/>
      <c r="L34" s="16"/>
      <c r="M34" s="16"/>
      <c r="N34" s="16"/>
    </row>
    <row r="35" spans="1:14" x14ac:dyDescent="0.3">
      <c r="A35" s="656" t="s">
        <v>524</v>
      </c>
      <c r="B35" s="17">
        <v>33</v>
      </c>
      <c r="C35" s="14"/>
      <c r="D35" s="14"/>
      <c r="E35" s="14"/>
      <c r="F35" s="14"/>
      <c r="G35" s="14"/>
      <c r="H35" s="14"/>
      <c r="I35" s="14"/>
      <c r="J35" s="14"/>
      <c r="K35" s="14"/>
      <c r="L35" s="14"/>
      <c r="M35" s="14"/>
      <c r="N35" s="14"/>
    </row>
    <row r="36" spans="1:14" x14ac:dyDescent="0.3">
      <c r="A36" s="656"/>
      <c r="B36" s="14">
        <v>34</v>
      </c>
      <c r="C36" s="14"/>
      <c r="D36" s="14"/>
      <c r="E36" s="14"/>
      <c r="F36" s="14"/>
      <c r="G36" s="14"/>
      <c r="H36" s="14"/>
      <c r="I36" s="14"/>
      <c r="J36" s="14"/>
      <c r="K36" s="14"/>
      <c r="L36" s="14"/>
      <c r="M36" s="14"/>
      <c r="N36" s="14"/>
    </row>
    <row r="37" spans="1:14" x14ac:dyDescent="0.3">
      <c r="A37" s="656"/>
      <c r="B37" s="45">
        <v>35</v>
      </c>
      <c r="C37" s="14"/>
      <c r="D37" s="14"/>
      <c r="E37" s="14"/>
      <c r="F37" s="14"/>
      <c r="G37" s="14"/>
      <c r="H37" s="14"/>
      <c r="I37" s="14"/>
      <c r="J37" s="14"/>
      <c r="K37" s="14"/>
      <c r="L37" s="14"/>
      <c r="M37" s="14"/>
      <c r="N37" s="14"/>
    </row>
    <row r="38" spans="1:14" x14ac:dyDescent="0.3">
      <c r="A38" s="656" t="s">
        <v>525</v>
      </c>
      <c r="B38" s="8">
        <v>36</v>
      </c>
      <c r="C38" s="8"/>
      <c r="D38" s="8"/>
      <c r="E38" s="8"/>
      <c r="F38" s="8"/>
      <c r="G38" s="8"/>
      <c r="H38" s="8"/>
      <c r="I38" s="8"/>
      <c r="J38" s="8"/>
      <c r="K38" s="8"/>
      <c r="L38" s="8"/>
      <c r="M38" s="8"/>
      <c r="N38" s="8"/>
    </row>
    <row r="39" spans="1:14" x14ac:dyDescent="0.3">
      <c r="A39" s="656"/>
      <c r="B39" s="8">
        <v>37</v>
      </c>
      <c r="C39" s="8"/>
      <c r="D39" s="8"/>
      <c r="E39" s="8"/>
      <c r="F39" s="8"/>
      <c r="G39" s="8"/>
      <c r="H39" s="8"/>
      <c r="I39" s="8"/>
      <c r="J39" s="8"/>
      <c r="K39" s="8"/>
      <c r="L39" s="8"/>
      <c r="M39" s="8"/>
      <c r="N39" s="8"/>
    </row>
    <row r="40" spans="1:14" x14ac:dyDescent="0.3">
      <c r="A40" s="656"/>
      <c r="B40" s="8">
        <v>38</v>
      </c>
      <c r="C40" s="8"/>
      <c r="D40" s="8"/>
      <c r="E40" s="8"/>
      <c r="F40" s="8"/>
      <c r="G40" s="8"/>
      <c r="H40" s="8"/>
      <c r="I40" s="8"/>
      <c r="J40" s="8"/>
      <c r="K40" s="8"/>
      <c r="L40" s="8"/>
      <c r="M40" s="8"/>
      <c r="N40" s="8"/>
    </row>
    <row r="41" spans="1:14" x14ac:dyDescent="0.3">
      <c r="A41" s="662" t="s">
        <v>526</v>
      </c>
      <c r="B41" s="46">
        <v>39</v>
      </c>
      <c r="C41" s="47"/>
      <c r="D41" s="47"/>
      <c r="E41" s="47"/>
      <c r="F41" s="47"/>
      <c r="G41" s="47"/>
      <c r="H41" s="47"/>
      <c r="I41" s="47"/>
      <c r="J41" s="47"/>
      <c r="K41" s="47"/>
      <c r="L41" s="47"/>
      <c r="M41" s="47"/>
      <c r="N41" s="47"/>
    </row>
    <row r="42" spans="1:14" x14ac:dyDescent="0.3">
      <c r="A42" s="662"/>
      <c r="B42" s="47">
        <v>40</v>
      </c>
      <c r="C42" s="47"/>
      <c r="D42" s="47"/>
      <c r="E42" s="47"/>
      <c r="F42" s="47"/>
      <c r="G42" s="47"/>
      <c r="H42" s="47"/>
      <c r="I42" s="47"/>
      <c r="J42" s="47"/>
      <c r="K42" s="47"/>
      <c r="L42" s="47"/>
      <c r="M42" s="47"/>
      <c r="N42" s="47"/>
    </row>
    <row r="43" spans="1:14" x14ac:dyDescent="0.3">
      <c r="A43" s="662"/>
      <c r="B43" s="47">
        <v>41</v>
      </c>
      <c r="C43" s="47"/>
      <c r="D43" s="47"/>
      <c r="E43" s="47"/>
      <c r="F43" s="47"/>
      <c r="G43" s="47"/>
      <c r="H43" s="47"/>
      <c r="I43" s="47"/>
      <c r="J43" s="47"/>
      <c r="K43" s="47"/>
      <c r="L43" s="47"/>
      <c r="M43" s="47"/>
      <c r="N43" s="47"/>
    </row>
    <row r="44" spans="1:14" x14ac:dyDescent="0.3">
      <c r="A44" s="662"/>
      <c r="B44" s="48">
        <v>42</v>
      </c>
      <c r="C44" s="47"/>
      <c r="D44" s="47"/>
      <c r="E44" s="47"/>
      <c r="F44" s="47"/>
      <c r="G44" s="47"/>
      <c r="H44" s="47"/>
      <c r="I44" s="47"/>
      <c r="J44" s="47"/>
      <c r="K44" s="47"/>
      <c r="L44" s="47"/>
      <c r="M44" s="47"/>
      <c r="N44" s="47"/>
    </row>
    <row r="45" spans="1:14" x14ac:dyDescent="0.3">
      <c r="A45" s="655" t="s">
        <v>527</v>
      </c>
      <c r="B45" s="12">
        <v>43</v>
      </c>
      <c r="C45" s="12"/>
      <c r="D45" s="12"/>
      <c r="E45" s="12"/>
      <c r="F45" s="12"/>
      <c r="G45" s="12"/>
      <c r="H45" s="12"/>
      <c r="I45" s="12"/>
      <c r="J45" s="12"/>
      <c r="K45" s="12"/>
      <c r="L45" s="12"/>
      <c r="M45" s="12"/>
      <c r="N45" s="12"/>
    </row>
    <row r="46" spans="1:14" x14ac:dyDescent="0.3">
      <c r="A46" s="65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E35" zoomScale="60" zoomScaleNormal="60" workbookViewId="0">
      <selection activeCell="Q40" sqref="Q40:AD41"/>
    </sheetView>
  </sheetViews>
  <sheetFormatPr baseColWidth="10" defaultColWidth="10.77734375" defaultRowHeight="14.4" x14ac:dyDescent="0.3"/>
  <cols>
    <col min="1" max="1" width="40" style="50" customWidth="1"/>
    <col min="2" max="2" width="15.44140625" style="50" customWidth="1"/>
    <col min="3" max="4" width="13.77734375" style="50" customWidth="1"/>
    <col min="5" max="6" width="14.21875" style="50" customWidth="1"/>
    <col min="7" max="14" width="12.21875" style="50" customWidth="1"/>
    <col min="15" max="15" width="14.21875" style="50" customWidth="1"/>
    <col min="16" max="16" width="13.44140625" style="50" customWidth="1"/>
    <col min="17" max="17" width="15.77734375" style="50" customWidth="1"/>
    <col min="18" max="28" width="13.44140625" style="50" customWidth="1"/>
    <col min="29" max="30" width="15.77734375" style="50" customWidth="1"/>
    <col min="31" max="31" width="6.4414062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x14ac:dyDescent="0.3">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05" customHeight="1" thickBot="1" x14ac:dyDescent="0.35">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97" t="s">
        <v>7</v>
      </c>
      <c r="B7" s="298"/>
      <c r="C7" s="303"/>
      <c r="D7" s="297" t="s">
        <v>8</v>
      </c>
      <c r="E7" s="315"/>
      <c r="F7" s="315"/>
      <c r="G7" s="315"/>
      <c r="H7" s="298"/>
      <c r="I7" s="318">
        <v>44718</v>
      </c>
      <c r="J7" s="319"/>
      <c r="K7" s="297" t="s">
        <v>9</v>
      </c>
      <c r="L7" s="298"/>
      <c r="M7" s="334" t="s">
        <v>10</v>
      </c>
      <c r="N7" s="335"/>
      <c r="O7" s="324"/>
      <c r="P7" s="325"/>
      <c r="Q7" s="54"/>
      <c r="R7" s="54"/>
      <c r="S7" s="54"/>
      <c r="T7" s="54"/>
      <c r="U7" s="54"/>
      <c r="V7" s="54"/>
      <c r="W7" s="54"/>
      <c r="X7" s="54"/>
      <c r="Y7" s="54"/>
      <c r="Z7" s="55"/>
      <c r="AA7" s="54"/>
      <c r="AB7" s="54"/>
      <c r="AC7" s="60"/>
      <c r="AD7" s="61"/>
    </row>
    <row r="8" spans="1:30" x14ac:dyDescent="0.3">
      <c r="A8" s="299"/>
      <c r="B8" s="300"/>
      <c r="C8" s="304"/>
      <c r="D8" s="299"/>
      <c r="E8" s="316"/>
      <c r="F8" s="316"/>
      <c r="G8" s="316"/>
      <c r="H8" s="300"/>
      <c r="I8" s="320"/>
      <c r="J8" s="321"/>
      <c r="K8" s="299"/>
      <c r="L8" s="300"/>
      <c r="M8" s="326" t="s">
        <v>11</v>
      </c>
      <c r="N8" s="327"/>
      <c r="O8" s="328" t="s">
        <v>12</v>
      </c>
      <c r="P8" s="329"/>
      <c r="Q8" s="54"/>
      <c r="R8" s="54"/>
      <c r="S8" s="54"/>
      <c r="T8" s="54"/>
      <c r="U8" s="54"/>
      <c r="V8" s="54"/>
      <c r="W8" s="54"/>
      <c r="X8" s="54"/>
      <c r="Y8" s="54"/>
      <c r="Z8" s="55"/>
      <c r="AA8" s="54"/>
      <c r="AB8" s="54"/>
      <c r="AC8" s="60"/>
      <c r="AD8" s="61"/>
    </row>
    <row r="9" spans="1:30" ht="15.75" customHeight="1" x14ac:dyDescent="0.3">
      <c r="A9" s="301"/>
      <c r="B9" s="302"/>
      <c r="C9" s="305"/>
      <c r="D9" s="301"/>
      <c r="E9" s="317"/>
      <c r="F9" s="317"/>
      <c r="G9" s="317"/>
      <c r="H9" s="302"/>
      <c r="I9" s="322"/>
      <c r="J9" s="323"/>
      <c r="K9" s="301"/>
      <c r="L9" s="302"/>
      <c r="M9" s="330" t="s">
        <v>13</v>
      </c>
      <c r="N9" s="331"/>
      <c r="O9" s="332"/>
      <c r="P9" s="333"/>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97" t="s">
        <v>14</v>
      </c>
      <c r="B11" s="298"/>
      <c r="C11" s="306" t="s">
        <v>15</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35">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2" t="s">
        <v>16</v>
      </c>
      <c r="B15" s="363"/>
      <c r="C15" s="336" t="s">
        <v>17</v>
      </c>
      <c r="D15" s="337"/>
      <c r="E15" s="337"/>
      <c r="F15" s="337"/>
      <c r="G15" s="337"/>
      <c r="H15" s="337"/>
      <c r="I15" s="337"/>
      <c r="J15" s="337"/>
      <c r="K15" s="338"/>
      <c r="L15" s="286" t="s">
        <v>18</v>
      </c>
      <c r="M15" s="287"/>
      <c r="N15" s="287"/>
      <c r="O15" s="287"/>
      <c r="P15" s="287"/>
      <c r="Q15" s="288"/>
      <c r="R15" s="357" t="s">
        <v>19</v>
      </c>
      <c r="S15" s="358"/>
      <c r="T15" s="358"/>
      <c r="U15" s="358"/>
      <c r="V15" s="358"/>
      <c r="W15" s="358"/>
      <c r="X15" s="359"/>
      <c r="Y15" s="286" t="s">
        <v>20</v>
      </c>
      <c r="Z15" s="288"/>
      <c r="AA15" s="336" t="s">
        <v>21</v>
      </c>
      <c r="AB15" s="337"/>
      <c r="AC15" s="337"/>
      <c r="AD15" s="338"/>
    </row>
    <row r="16" spans="1:30" ht="9" customHeight="1" thickBot="1" x14ac:dyDescent="0.35">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35">
      <c r="A17" s="362" t="s">
        <v>22</v>
      </c>
      <c r="B17" s="363"/>
      <c r="C17" s="365" t="s">
        <v>95</v>
      </c>
      <c r="D17" s="366"/>
      <c r="E17" s="366"/>
      <c r="F17" s="366"/>
      <c r="G17" s="366"/>
      <c r="H17" s="366"/>
      <c r="I17" s="366"/>
      <c r="J17" s="366"/>
      <c r="K17" s="366"/>
      <c r="L17" s="366"/>
      <c r="M17" s="366"/>
      <c r="N17" s="366"/>
      <c r="O17" s="366"/>
      <c r="P17" s="366"/>
      <c r="Q17" s="367"/>
      <c r="R17" s="286" t="s">
        <v>24</v>
      </c>
      <c r="S17" s="287"/>
      <c r="T17" s="287"/>
      <c r="U17" s="287"/>
      <c r="V17" s="288"/>
      <c r="W17" s="449">
        <v>2</v>
      </c>
      <c r="X17" s="450"/>
      <c r="Y17" s="287" t="s">
        <v>25</v>
      </c>
      <c r="Z17" s="287"/>
      <c r="AA17" s="287"/>
      <c r="AB17" s="288"/>
      <c r="AC17" s="259">
        <v>0.15</v>
      </c>
      <c r="AD17" s="260"/>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86" t="s">
        <v>26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35">
      <c r="A20" s="82"/>
      <c r="B20" s="60"/>
      <c r="C20" s="292" t="s">
        <v>27</v>
      </c>
      <c r="D20" s="293"/>
      <c r="E20" s="293"/>
      <c r="F20" s="293"/>
      <c r="G20" s="293"/>
      <c r="H20" s="293"/>
      <c r="I20" s="293"/>
      <c r="J20" s="293"/>
      <c r="K20" s="293"/>
      <c r="L20" s="293"/>
      <c r="M20" s="293"/>
      <c r="N20" s="293"/>
      <c r="O20" s="293"/>
      <c r="P20" s="294"/>
      <c r="Q20" s="289" t="s">
        <v>28</v>
      </c>
      <c r="R20" s="290"/>
      <c r="S20" s="290"/>
      <c r="T20" s="290"/>
      <c r="U20" s="290"/>
      <c r="V20" s="290"/>
      <c r="W20" s="290"/>
      <c r="X20" s="290"/>
      <c r="Y20" s="290"/>
      <c r="Z20" s="290"/>
      <c r="AA20" s="290"/>
      <c r="AB20" s="290"/>
      <c r="AC20" s="290"/>
      <c r="AD20" s="291"/>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95" t="s">
        <v>43</v>
      </c>
      <c r="B22" s="296"/>
      <c r="C22" s="175"/>
      <c r="D22" s="173"/>
      <c r="E22" s="173"/>
      <c r="F22" s="173"/>
      <c r="G22" s="173"/>
      <c r="H22" s="173"/>
      <c r="I22" s="173"/>
      <c r="J22" s="173"/>
      <c r="K22" s="173"/>
      <c r="L22" s="173"/>
      <c r="M22" s="173"/>
      <c r="N22" s="173"/>
      <c r="O22" s="173">
        <f>SUM(C22:N22)</f>
        <v>0</v>
      </c>
      <c r="P22" s="176"/>
      <c r="Q22" s="217">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7">
        <v>315271250</v>
      </c>
      <c r="R23" s="219"/>
      <c r="S23" s="169">
        <v>-2954834</v>
      </c>
      <c r="T23" s="169">
        <v>1650000</v>
      </c>
      <c r="U23" s="248">
        <v>26721061</v>
      </c>
      <c r="V23" s="219"/>
      <c r="W23" s="219"/>
      <c r="X23" s="219"/>
      <c r="Y23" s="219"/>
      <c r="Z23" s="219"/>
      <c r="AA23" s="219"/>
      <c r="AB23" s="219"/>
      <c r="AC23" s="169">
        <f>SUM(Q23:AB23)</f>
        <v>340687477</v>
      </c>
      <c r="AD23" s="178" t="str">
        <f>IFERROR(AC22/(SUMIF(Q22:AB22,"&gt;0",#REF!))," ")</f>
        <v xml:space="preserve"> </v>
      </c>
      <c r="AE23" s="3"/>
      <c r="AF23" s="3"/>
    </row>
    <row r="24" spans="1:41" ht="32.25" customHeight="1" x14ac:dyDescent="0.3">
      <c r="A24" s="265" t="s">
        <v>45</v>
      </c>
      <c r="B24" s="266"/>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2">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
      <c r="A25" s="267" t="s">
        <v>46</v>
      </c>
      <c r="B25" s="268"/>
      <c r="C25" s="171"/>
      <c r="D25" s="172">
        <v>11971398</v>
      </c>
      <c r="E25" s="172">
        <f>132530+10000000+29364110</f>
        <v>39496640</v>
      </c>
      <c r="F25" s="172">
        <v>44075</v>
      </c>
      <c r="G25" s="172"/>
      <c r="H25" s="172"/>
      <c r="I25" s="172"/>
      <c r="J25" s="172"/>
      <c r="K25" s="172"/>
      <c r="L25" s="172"/>
      <c r="M25" s="172"/>
      <c r="N25" s="172"/>
      <c r="O25" s="169">
        <f>SUM(C25:N25)</f>
        <v>51512113</v>
      </c>
      <c r="P25" s="177">
        <f>O25/O24</f>
        <v>0.97146772436070672</v>
      </c>
      <c r="Q25" s="171"/>
      <c r="R25" s="172">
        <v>13345583</v>
      </c>
      <c r="S25" s="172">
        <v>25845832</v>
      </c>
      <c r="T25" s="172">
        <v>27312500</v>
      </c>
      <c r="U25" s="172">
        <v>27312500</v>
      </c>
      <c r="V25" s="172"/>
      <c r="W25" s="172"/>
      <c r="X25" s="172"/>
      <c r="Y25" s="172"/>
      <c r="Z25" s="172"/>
      <c r="AA25" s="172"/>
      <c r="AB25" s="172"/>
      <c r="AC25" s="172">
        <f>SUM(Q25:AB25)</f>
        <v>93816415</v>
      </c>
      <c r="AD25" s="179">
        <f>IFERROR(AC25/(SUMIF(Q25:AB25,"&gt;0",Q24:AB24))," ")</f>
        <v>0.9694657762506943</v>
      </c>
      <c r="AE25" s="3"/>
      <c r="AF25" s="3"/>
    </row>
    <row r="26" spans="1:41" ht="32.25" customHeigh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049999999999997" customHeight="1" x14ac:dyDescent="0.3">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
      <c r="A29" s="270"/>
      <c r="B29" s="273"/>
      <c r="C29" s="274"/>
      <c r="D29" s="88" t="s">
        <v>29</v>
      </c>
      <c r="E29" s="88" t="s">
        <v>30</v>
      </c>
      <c r="F29" s="88" t="s">
        <v>31</v>
      </c>
      <c r="G29" s="88" t="s">
        <v>32</v>
      </c>
      <c r="H29" s="88" t="s">
        <v>33</v>
      </c>
      <c r="I29" s="88" t="s">
        <v>34</v>
      </c>
      <c r="J29" s="88" t="s">
        <v>35</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62.25" customHeight="1" thickBot="1" x14ac:dyDescent="0.35">
      <c r="A30" s="190" t="str">
        <f>C17</f>
        <v>4 - Realizar el seguimiento de 2 Políticas Públicas lideradas por la Secretaría Distrital de la Mujer</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96</v>
      </c>
      <c r="R30" s="281"/>
      <c r="S30" s="281"/>
      <c r="T30" s="281"/>
      <c r="U30" s="281"/>
      <c r="V30" s="281"/>
      <c r="W30" s="281"/>
      <c r="X30" s="281"/>
      <c r="Y30" s="281"/>
      <c r="Z30" s="281"/>
      <c r="AA30" s="281"/>
      <c r="AB30" s="281"/>
      <c r="AC30" s="281"/>
      <c r="AD30" s="282"/>
    </row>
    <row r="31" spans="1:41" ht="45" customHeight="1" x14ac:dyDescent="0.3">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
      <c r="A33" s="265"/>
      <c r="B33" s="277"/>
      <c r="C33" s="368"/>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75" customHeight="1" x14ac:dyDescent="0.3">
      <c r="A34" s="371" t="str">
        <f>A30</f>
        <v>4 - Realizar el seguimiento de 2 Políticas Públicas lideradas por la Secretaría Distrital de la Mujer</v>
      </c>
      <c r="B34" s="373">
        <v>0.15</v>
      </c>
      <c r="C34" s="90" t="s">
        <v>62</v>
      </c>
      <c r="D34" s="89">
        <v>2</v>
      </c>
      <c r="E34" s="89">
        <v>2</v>
      </c>
      <c r="F34" s="89">
        <v>2</v>
      </c>
      <c r="G34" s="89">
        <v>2</v>
      </c>
      <c r="H34" s="89">
        <v>2</v>
      </c>
      <c r="I34" s="89">
        <v>2</v>
      </c>
      <c r="J34" s="89">
        <v>2</v>
      </c>
      <c r="K34" s="89">
        <v>2</v>
      </c>
      <c r="L34" s="89">
        <v>2</v>
      </c>
      <c r="M34" s="89">
        <v>2</v>
      </c>
      <c r="N34" s="89">
        <v>2</v>
      </c>
      <c r="O34" s="89">
        <v>2</v>
      </c>
      <c r="P34" s="189">
        <v>2</v>
      </c>
      <c r="Q34" s="441" t="s">
        <v>97</v>
      </c>
      <c r="R34" s="442"/>
      <c r="S34" s="442"/>
      <c r="T34" s="442"/>
      <c r="U34" s="442"/>
      <c r="V34" s="443"/>
      <c r="W34" s="441" t="s">
        <v>98</v>
      </c>
      <c r="X34" s="442"/>
      <c r="Y34" s="442"/>
      <c r="Z34" s="443"/>
      <c r="AA34" s="441" t="s">
        <v>99</v>
      </c>
      <c r="AB34" s="442"/>
      <c r="AC34" s="442"/>
      <c r="AD34" s="447"/>
      <c r="AG34" s="87"/>
      <c r="AH34" s="87"/>
      <c r="AI34" s="87"/>
      <c r="AJ34" s="87"/>
      <c r="AK34" s="87"/>
      <c r="AL34" s="87"/>
      <c r="AM34" s="87"/>
      <c r="AN34" s="87"/>
      <c r="AO34" s="87"/>
    </row>
    <row r="35" spans="1:41" ht="93.75" customHeight="1" x14ac:dyDescent="0.3">
      <c r="A35" s="372"/>
      <c r="B35" s="374"/>
      <c r="C35" s="91" t="s">
        <v>66</v>
      </c>
      <c r="D35" s="89">
        <v>2</v>
      </c>
      <c r="E35" s="89">
        <v>2</v>
      </c>
      <c r="F35" s="89">
        <v>2</v>
      </c>
      <c r="G35" s="89">
        <v>2</v>
      </c>
      <c r="H35" s="89">
        <v>2</v>
      </c>
      <c r="I35" s="93"/>
      <c r="J35" s="93"/>
      <c r="K35" s="93"/>
      <c r="L35" s="93"/>
      <c r="M35" s="93"/>
      <c r="N35" s="93"/>
      <c r="O35" s="93"/>
      <c r="P35" s="189">
        <v>2</v>
      </c>
      <c r="Q35" s="444"/>
      <c r="R35" s="445"/>
      <c r="S35" s="445"/>
      <c r="T35" s="445"/>
      <c r="U35" s="445"/>
      <c r="V35" s="446"/>
      <c r="W35" s="444"/>
      <c r="X35" s="445"/>
      <c r="Y35" s="445"/>
      <c r="Z35" s="446"/>
      <c r="AA35" s="444"/>
      <c r="AB35" s="445"/>
      <c r="AC35" s="445"/>
      <c r="AD35" s="448"/>
      <c r="AE35" s="49"/>
      <c r="AG35" s="87"/>
      <c r="AH35" s="87"/>
      <c r="AI35" s="87"/>
      <c r="AJ35" s="87"/>
      <c r="AK35" s="87"/>
      <c r="AL35" s="87"/>
      <c r="AM35" s="87"/>
      <c r="AN35" s="87"/>
      <c r="AO35" s="87"/>
    </row>
    <row r="36" spans="1:41" ht="26.25" customHeight="1" x14ac:dyDescent="0.3">
      <c r="A36" s="295" t="s">
        <v>67</v>
      </c>
      <c r="B36" s="393" t="s">
        <v>68</v>
      </c>
      <c r="C36" s="395" t="s">
        <v>69</v>
      </c>
      <c r="D36" s="395"/>
      <c r="E36" s="395"/>
      <c r="F36" s="395"/>
      <c r="G36" s="395"/>
      <c r="H36" s="395"/>
      <c r="I36" s="395"/>
      <c r="J36" s="395"/>
      <c r="K36" s="395"/>
      <c r="L36" s="395"/>
      <c r="M36" s="395"/>
      <c r="N36" s="395"/>
      <c r="O36" s="395"/>
      <c r="P36" s="395"/>
      <c r="Q36" s="296" t="s">
        <v>100</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
      <c r="A37" s="265"/>
      <c r="B37" s="39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66" t="s">
        <v>85</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72.75" customHeight="1" x14ac:dyDescent="0.3">
      <c r="A38" s="399" t="s">
        <v>101</v>
      </c>
      <c r="B38" s="401">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34" t="s">
        <v>102</v>
      </c>
      <c r="R38" s="435"/>
      <c r="S38" s="435"/>
      <c r="T38" s="435"/>
      <c r="U38" s="435"/>
      <c r="V38" s="435"/>
      <c r="W38" s="435"/>
      <c r="X38" s="435"/>
      <c r="Y38" s="435"/>
      <c r="Z38" s="435"/>
      <c r="AA38" s="435"/>
      <c r="AB38" s="435"/>
      <c r="AC38" s="435"/>
      <c r="AD38" s="436"/>
      <c r="AE38" s="97"/>
      <c r="AG38" s="98"/>
      <c r="AH38" s="98"/>
      <c r="AI38" s="98"/>
      <c r="AJ38" s="98"/>
      <c r="AK38" s="98"/>
      <c r="AL38" s="98"/>
      <c r="AM38" s="98"/>
      <c r="AN38" s="98"/>
      <c r="AO38" s="98"/>
    </row>
    <row r="39" spans="1:41" ht="63" customHeight="1" x14ac:dyDescent="0.3">
      <c r="A39" s="400"/>
      <c r="B39" s="402"/>
      <c r="C39" s="99" t="s">
        <v>66</v>
      </c>
      <c r="D39" s="100">
        <v>0.05</v>
      </c>
      <c r="E39" s="100">
        <v>0.08</v>
      </c>
      <c r="F39" s="100">
        <v>0.08</v>
      </c>
      <c r="G39" s="100">
        <v>0.09</v>
      </c>
      <c r="H39" s="100">
        <v>0.08</v>
      </c>
      <c r="I39" s="100"/>
      <c r="J39" s="100"/>
      <c r="K39" s="100"/>
      <c r="L39" s="100"/>
      <c r="M39" s="100"/>
      <c r="N39" s="100"/>
      <c r="O39" s="100"/>
      <c r="P39" s="101">
        <f t="shared" si="0"/>
        <v>0.38000000000000006</v>
      </c>
      <c r="Q39" s="437"/>
      <c r="R39" s="438"/>
      <c r="S39" s="438"/>
      <c r="T39" s="438"/>
      <c r="U39" s="438"/>
      <c r="V39" s="438"/>
      <c r="W39" s="438"/>
      <c r="X39" s="438"/>
      <c r="Y39" s="438"/>
      <c r="Z39" s="438"/>
      <c r="AA39" s="438"/>
      <c r="AB39" s="438"/>
      <c r="AC39" s="438"/>
      <c r="AD39" s="439"/>
      <c r="AE39" s="97"/>
    </row>
    <row r="40" spans="1:41" ht="51" customHeight="1" x14ac:dyDescent="0.3">
      <c r="A40" s="400" t="s">
        <v>103</v>
      </c>
      <c r="B40" s="411">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34" t="s">
        <v>104</v>
      </c>
      <c r="R40" s="435"/>
      <c r="S40" s="435"/>
      <c r="T40" s="435"/>
      <c r="U40" s="435"/>
      <c r="V40" s="435"/>
      <c r="W40" s="435"/>
      <c r="X40" s="435"/>
      <c r="Y40" s="435"/>
      <c r="Z40" s="435"/>
      <c r="AA40" s="435"/>
      <c r="AB40" s="435"/>
      <c r="AC40" s="435"/>
      <c r="AD40" s="436"/>
      <c r="AE40" s="97"/>
    </row>
    <row r="41" spans="1:41" ht="38.1" customHeight="1" x14ac:dyDescent="0.3">
      <c r="A41" s="400"/>
      <c r="B41" s="402"/>
      <c r="C41" s="99" t="s">
        <v>66</v>
      </c>
      <c r="D41" s="100">
        <v>0.05</v>
      </c>
      <c r="E41" s="100">
        <v>0.08</v>
      </c>
      <c r="F41" s="100">
        <v>0.08</v>
      </c>
      <c r="G41" s="100">
        <v>0.09</v>
      </c>
      <c r="H41" s="100">
        <v>0.08</v>
      </c>
      <c r="I41" s="100"/>
      <c r="J41" s="100"/>
      <c r="K41" s="100"/>
      <c r="L41" s="104"/>
      <c r="M41" s="104"/>
      <c r="N41" s="104"/>
      <c r="O41" s="104"/>
      <c r="P41" s="101">
        <f t="shared" si="0"/>
        <v>0.38000000000000006</v>
      </c>
      <c r="Q41" s="437"/>
      <c r="R41" s="438"/>
      <c r="S41" s="438"/>
      <c r="T41" s="438"/>
      <c r="U41" s="438"/>
      <c r="V41" s="438"/>
      <c r="W41" s="438"/>
      <c r="X41" s="438"/>
      <c r="Y41" s="438"/>
      <c r="Z41" s="438"/>
      <c r="AA41" s="438"/>
      <c r="AB41" s="438"/>
      <c r="AC41" s="438"/>
      <c r="AD41" s="439"/>
      <c r="AE41" s="97"/>
    </row>
    <row r="42" spans="1:41" ht="32.1" customHeight="1" x14ac:dyDescent="0.3">
      <c r="A42" s="425" t="s">
        <v>105</v>
      </c>
      <c r="B42" s="411">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40" t="s">
        <v>532</v>
      </c>
      <c r="R42" s="440"/>
      <c r="S42" s="440"/>
      <c r="T42" s="440"/>
      <c r="U42" s="440"/>
      <c r="V42" s="440"/>
      <c r="W42" s="440"/>
      <c r="X42" s="440"/>
      <c r="Y42" s="440"/>
      <c r="Z42" s="440"/>
      <c r="AA42" s="440"/>
      <c r="AB42" s="440"/>
      <c r="AC42" s="440"/>
      <c r="AD42" s="440"/>
      <c r="AE42" s="97"/>
    </row>
    <row r="43" spans="1:41" ht="32.1" customHeight="1" x14ac:dyDescent="0.3">
      <c r="A43" s="399"/>
      <c r="B43" s="402"/>
      <c r="C43" s="99" t="s">
        <v>66</v>
      </c>
      <c r="D43" s="100">
        <v>0</v>
      </c>
      <c r="E43" s="100">
        <v>0</v>
      </c>
      <c r="F43" s="100">
        <v>0</v>
      </c>
      <c r="G43" s="100">
        <v>0.1</v>
      </c>
      <c r="H43" s="100">
        <v>0</v>
      </c>
      <c r="I43" s="100"/>
      <c r="J43" s="100"/>
      <c r="K43" s="100"/>
      <c r="L43" s="104"/>
      <c r="M43" s="104"/>
      <c r="N43" s="104"/>
      <c r="O43" s="104"/>
      <c r="P43" s="101">
        <f t="shared" si="0"/>
        <v>0.1</v>
      </c>
      <c r="Q43" s="440"/>
      <c r="R43" s="440"/>
      <c r="S43" s="440"/>
      <c r="T43" s="440"/>
      <c r="U43" s="440"/>
      <c r="V43" s="440"/>
      <c r="W43" s="440"/>
      <c r="X43" s="440"/>
      <c r="Y43" s="440"/>
      <c r="Z43" s="440"/>
      <c r="AA43" s="440"/>
      <c r="AB43" s="440"/>
      <c r="AC43" s="440"/>
      <c r="AD43" s="440"/>
      <c r="AE43" s="97"/>
    </row>
    <row r="44" spans="1:41" x14ac:dyDescent="0.3">
      <c r="A44" s="50" t="s">
        <v>94</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B41" zoomScale="62" zoomScaleNormal="50" workbookViewId="0">
      <selection activeCell="M52" sqref="M52"/>
    </sheetView>
  </sheetViews>
  <sheetFormatPr baseColWidth="10" defaultColWidth="10.77734375" defaultRowHeight="14.4" x14ac:dyDescent="0.3"/>
  <cols>
    <col min="1" max="1" width="44.77734375" style="50" customWidth="1"/>
    <col min="2" max="2" width="15.44140625" style="50" customWidth="1"/>
    <col min="3" max="3" width="16" style="50" customWidth="1"/>
    <col min="4" max="13" width="15.44140625" style="50" customWidth="1"/>
    <col min="14" max="24" width="16.21875" style="50" customWidth="1"/>
    <col min="25" max="30" width="13.77734375" style="50" customWidth="1"/>
    <col min="31" max="31" width="6.4414062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x14ac:dyDescent="0.3">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05" customHeight="1" thickBot="1" x14ac:dyDescent="0.35">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97" t="s">
        <v>7</v>
      </c>
      <c r="B7" s="298"/>
      <c r="C7" s="303"/>
      <c r="D7" s="297" t="s">
        <v>8</v>
      </c>
      <c r="E7" s="315"/>
      <c r="F7" s="315"/>
      <c r="G7" s="315"/>
      <c r="H7" s="298"/>
      <c r="I7" s="318">
        <v>44718</v>
      </c>
      <c r="J7" s="319"/>
      <c r="K7" s="297" t="s">
        <v>9</v>
      </c>
      <c r="L7" s="298"/>
      <c r="M7" s="334" t="s">
        <v>10</v>
      </c>
      <c r="N7" s="335"/>
      <c r="O7" s="324"/>
      <c r="P7" s="325"/>
      <c r="Q7" s="54"/>
      <c r="R7" s="54"/>
      <c r="S7" s="54"/>
      <c r="T7" s="54"/>
      <c r="U7" s="54"/>
      <c r="V7" s="54"/>
      <c r="W7" s="54"/>
      <c r="X7" s="54"/>
      <c r="Y7" s="54"/>
      <c r="Z7" s="55"/>
      <c r="AA7" s="54"/>
      <c r="AB7" s="54"/>
      <c r="AC7" s="60"/>
      <c r="AD7" s="61"/>
    </row>
    <row r="8" spans="1:30" x14ac:dyDescent="0.3">
      <c r="A8" s="299"/>
      <c r="B8" s="300"/>
      <c r="C8" s="304"/>
      <c r="D8" s="299"/>
      <c r="E8" s="316"/>
      <c r="F8" s="316"/>
      <c r="G8" s="316"/>
      <c r="H8" s="300"/>
      <c r="I8" s="320"/>
      <c r="J8" s="321"/>
      <c r="K8" s="299"/>
      <c r="L8" s="300"/>
      <c r="M8" s="326" t="s">
        <v>11</v>
      </c>
      <c r="N8" s="327"/>
      <c r="O8" s="328" t="s">
        <v>12</v>
      </c>
      <c r="P8" s="329"/>
      <c r="Q8" s="54"/>
      <c r="R8" s="54"/>
      <c r="S8" s="54"/>
      <c r="T8" s="54"/>
      <c r="U8" s="54"/>
      <c r="V8" s="54"/>
      <c r="W8" s="54"/>
      <c r="X8" s="54"/>
      <c r="Y8" s="54"/>
      <c r="Z8" s="55"/>
      <c r="AA8" s="54"/>
      <c r="AB8" s="54"/>
      <c r="AC8" s="60"/>
      <c r="AD8" s="61"/>
    </row>
    <row r="9" spans="1:30" ht="15.75" customHeight="1" x14ac:dyDescent="0.3">
      <c r="A9" s="301"/>
      <c r="B9" s="302"/>
      <c r="C9" s="305"/>
      <c r="D9" s="301"/>
      <c r="E9" s="317"/>
      <c r="F9" s="317"/>
      <c r="G9" s="317"/>
      <c r="H9" s="302"/>
      <c r="I9" s="322"/>
      <c r="J9" s="323"/>
      <c r="K9" s="301"/>
      <c r="L9" s="302"/>
      <c r="M9" s="330" t="s">
        <v>13</v>
      </c>
      <c r="N9" s="331"/>
      <c r="O9" s="332"/>
      <c r="P9" s="333"/>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97" t="s">
        <v>14</v>
      </c>
      <c r="B11" s="298"/>
      <c r="C11" s="306" t="s">
        <v>15</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35">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2" t="s">
        <v>16</v>
      </c>
      <c r="B15" s="363"/>
      <c r="C15" s="336" t="s">
        <v>17</v>
      </c>
      <c r="D15" s="337"/>
      <c r="E15" s="337"/>
      <c r="F15" s="337"/>
      <c r="G15" s="337"/>
      <c r="H15" s="337"/>
      <c r="I15" s="337"/>
      <c r="J15" s="337"/>
      <c r="K15" s="338"/>
      <c r="L15" s="286" t="s">
        <v>18</v>
      </c>
      <c r="M15" s="287"/>
      <c r="N15" s="287"/>
      <c r="O15" s="287"/>
      <c r="P15" s="287"/>
      <c r="Q15" s="288"/>
      <c r="R15" s="357" t="s">
        <v>19</v>
      </c>
      <c r="S15" s="358"/>
      <c r="T15" s="358"/>
      <c r="U15" s="358"/>
      <c r="V15" s="358"/>
      <c r="W15" s="358"/>
      <c r="X15" s="359"/>
      <c r="Y15" s="286" t="s">
        <v>20</v>
      </c>
      <c r="Z15" s="288"/>
      <c r="AA15" s="336" t="s">
        <v>21</v>
      </c>
      <c r="AB15" s="337"/>
      <c r="AC15" s="337"/>
      <c r="AD15" s="338"/>
    </row>
    <row r="16" spans="1:30" ht="9" customHeight="1" thickBot="1" x14ac:dyDescent="0.35">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35">
      <c r="A17" s="362" t="s">
        <v>22</v>
      </c>
      <c r="B17" s="363"/>
      <c r="C17" s="365" t="s">
        <v>106</v>
      </c>
      <c r="D17" s="366"/>
      <c r="E17" s="366"/>
      <c r="F17" s="366"/>
      <c r="G17" s="366"/>
      <c r="H17" s="366"/>
      <c r="I17" s="366"/>
      <c r="J17" s="366"/>
      <c r="K17" s="366"/>
      <c r="L17" s="366"/>
      <c r="M17" s="366"/>
      <c r="N17" s="366"/>
      <c r="O17" s="366"/>
      <c r="P17" s="366"/>
      <c r="Q17" s="367"/>
      <c r="R17" s="286" t="s">
        <v>24</v>
      </c>
      <c r="S17" s="287"/>
      <c r="T17" s="287"/>
      <c r="U17" s="287"/>
      <c r="V17" s="288"/>
      <c r="W17" s="497">
        <v>1</v>
      </c>
      <c r="X17" s="498"/>
      <c r="Y17" s="287" t="s">
        <v>25</v>
      </c>
      <c r="Z17" s="287"/>
      <c r="AA17" s="287"/>
      <c r="AB17" s="288"/>
      <c r="AC17" s="259">
        <v>0.2</v>
      </c>
      <c r="AD17" s="260"/>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86" t="s">
        <v>26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35">
      <c r="A20" s="82"/>
      <c r="B20" s="60"/>
      <c r="C20" s="292" t="s">
        <v>27</v>
      </c>
      <c r="D20" s="293"/>
      <c r="E20" s="293"/>
      <c r="F20" s="293"/>
      <c r="G20" s="293"/>
      <c r="H20" s="293"/>
      <c r="I20" s="293"/>
      <c r="J20" s="293"/>
      <c r="K20" s="293"/>
      <c r="L20" s="293"/>
      <c r="M20" s="293"/>
      <c r="N20" s="293"/>
      <c r="O20" s="293"/>
      <c r="P20" s="294"/>
      <c r="Q20" s="289" t="s">
        <v>28</v>
      </c>
      <c r="R20" s="290"/>
      <c r="S20" s="290"/>
      <c r="T20" s="290"/>
      <c r="U20" s="290"/>
      <c r="V20" s="290"/>
      <c r="W20" s="290"/>
      <c r="X20" s="290"/>
      <c r="Y20" s="290"/>
      <c r="Z20" s="290"/>
      <c r="AA20" s="290"/>
      <c r="AB20" s="290"/>
      <c r="AC20" s="290"/>
      <c r="AD20" s="291"/>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95" t="s">
        <v>43</v>
      </c>
      <c r="B22" s="296"/>
      <c r="C22" s="175"/>
      <c r="D22" s="173"/>
      <c r="E22" s="173"/>
      <c r="F22" s="173"/>
      <c r="G22" s="173"/>
      <c r="H22" s="173"/>
      <c r="I22" s="173"/>
      <c r="J22" s="173"/>
      <c r="K22" s="173"/>
      <c r="L22" s="173"/>
      <c r="M22" s="173"/>
      <c r="N22" s="173"/>
      <c r="O22" s="173">
        <f>SUM(C22:N22)</f>
        <v>0</v>
      </c>
      <c r="P22" s="176"/>
      <c r="Q22" s="217">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7">
        <v>613351250</v>
      </c>
      <c r="R23" s="219"/>
      <c r="S23" s="169">
        <v>-4967833</v>
      </c>
      <c r="T23" s="219"/>
      <c r="U23" s="219"/>
      <c r="V23" s="219"/>
      <c r="W23" s="219"/>
      <c r="X23" s="219"/>
      <c r="Y23" s="219"/>
      <c r="Z23" s="219"/>
      <c r="AA23" s="219"/>
      <c r="AB23" s="219"/>
      <c r="AC23" s="169">
        <f>SUM(Q23:AB23)</f>
        <v>608383417</v>
      </c>
      <c r="AD23" s="178" t="str">
        <f>IFERROR(AC22/(SUMIF(Q22:AB22,"&gt;0",#REF!))," ")</f>
        <v xml:space="preserve"> </v>
      </c>
      <c r="AE23" s="3"/>
      <c r="AF23" s="3"/>
    </row>
    <row r="24" spans="1:41" ht="32.25" customHeight="1" x14ac:dyDescent="0.3">
      <c r="A24" s="265" t="s">
        <v>45</v>
      </c>
      <c r="B24" s="266"/>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35">
      <c r="A25" s="267" t="s">
        <v>46</v>
      </c>
      <c r="B25" s="268"/>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c r="W25" s="172"/>
      <c r="X25" s="172"/>
      <c r="Y25" s="172"/>
      <c r="Z25" s="172"/>
      <c r="AA25" s="172"/>
      <c r="AB25" s="172"/>
      <c r="AC25" s="172">
        <f>SUM(Q25:AB25)</f>
        <v>182523418</v>
      </c>
      <c r="AD25" s="179">
        <f>IFERROR(AC25/(SUMIF(Q25:AB25,"&gt;0",Q24:AB24))," ")</f>
        <v>0.97350365950411022</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049999999999997" customHeight="1" x14ac:dyDescent="0.3">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
      <c r="A29" s="270"/>
      <c r="B29" s="273"/>
      <c r="C29" s="274"/>
      <c r="D29" s="88" t="s">
        <v>29</v>
      </c>
      <c r="E29" s="88" t="s">
        <v>30</v>
      </c>
      <c r="F29" s="88" t="s">
        <v>31</v>
      </c>
      <c r="G29" s="88" t="s">
        <v>32</v>
      </c>
      <c r="H29" s="88" t="s">
        <v>33</v>
      </c>
      <c r="I29" s="88" t="s">
        <v>34</v>
      </c>
      <c r="J29" s="88" t="s">
        <v>35</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62.25" customHeight="1" thickBot="1" x14ac:dyDescent="0.35">
      <c r="A30" s="190" t="str">
        <f>C17</f>
        <v>5 - Acompañar el 100% la incorporación del enfoque de género y  la implementación de siete derechos de la PPMyEG</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53</v>
      </c>
      <c r="R30" s="281"/>
      <c r="S30" s="281"/>
      <c r="T30" s="281"/>
      <c r="U30" s="281"/>
      <c r="V30" s="281"/>
      <c r="W30" s="281"/>
      <c r="X30" s="281"/>
      <c r="Y30" s="281"/>
      <c r="Z30" s="281"/>
      <c r="AA30" s="281"/>
      <c r="AB30" s="281"/>
      <c r="AC30" s="281"/>
      <c r="AD30" s="282"/>
    </row>
    <row r="31" spans="1:41" ht="45" customHeight="1" x14ac:dyDescent="0.3">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
      <c r="A33" s="265"/>
      <c r="B33" s="277"/>
      <c r="C33" s="368"/>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113.55" customHeight="1" x14ac:dyDescent="0.3">
      <c r="A34" s="371" t="str">
        <f>A30</f>
        <v>5 - Acompañar el 100% la incorporación del enfoque de género y  la implementación de siete derechos de la PPMyEG</v>
      </c>
      <c r="B34" s="373">
        <v>0.2</v>
      </c>
      <c r="C34" s="90" t="s">
        <v>62</v>
      </c>
      <c r="D34" s="156">
        <v>1</v>
      </c>
      <c r="E34" s="156">
        <v>1</v>
      </c>
      <c r="F34" s="156">
        <v>1</v>
      </c>
      <c r="G34" s="156">
        <v>1</v>
      </c>
      <c r="H34" s="156">
        <v>1</v>
      </c>
      <c r="I34" s="156">
        <v>1</v>
      </c>
      <c r="J34" s="156">
        <v>1</v>
      </c>
      <c r="K34" s="156">
        <v>1</v>
      </c>
      <c r="L34" s="156">
        <v>1</v>
      </c>
      <c r="M34" s="156">
        <v>1</v>
      </c>
      <c r="N34" s="156">
        <v>1</v>
      </c>
      <c r="O34" s="156">
        <v>1</v>
      </c>
      <c r="P34" s="156">
        <v>1</v>
      </c>
      <c r="Q34" s="475" t="s">
        <v>107</v>
      </c>
      <c r="R34" s="476"/>
      <c r="S34" s="476"/>
      <c r="T34" s="476"/>
      <c r="U34" s="476"/>
      <c r="V34" s="481"/>
      <c r="W34" s="485" t="s">
        <v>108</v>
      </c>
      <c r="X34" s="486"/>
      <c r="Y34" s="486"/>
      <c r="Z34" s="487"/>
      <c r="AA34" s="491" t="s">
        <v>109</v>
      </c>
      <c r="AB34" s="492"/>
      <c r="AC34" s="492"/>
      <c r="AD34" s="493"/>
      <c r="AG34" s="87"/>
      <c r="AH34" s="87"/>
      <c r="AI34" s="87"/>
      <c r="AJ34" s="87"/>
      <c r="AK34" s="87"/>
      <c r="AL34" s="87"/>
      <c r="AM34" s="87"/>
      <c r="AN34" s="87"/>
      <c r="AO34" s="87"/>
    </row>
    <row r="35" spans="1:41" ht="139.5" customHeight="1" thickBot="1" x14ac:dyDescent="0.35">
      <c r="A35" s="372"/>
      <c r="B35" s="374"/>
      <c r="C35" s="91" t="s">
        <v>66</v>
      </c>
      <c r="D35" s="233">
        <v>1</v>
      </c>
      <c r="E35" s="240">
        <v>1</v>
      </c>
      <c r="F35" s="240">
        <v>1</v>
      </c>
      <c r="G35" s="240">
        <v>1</v>
      </c>
      <c r="H35" s="240">
        <v>1</v>
      </c>
      <c r="I35" s="93"/>
      <c r="J35" s="93"/>
      <c r="K35" s="93"/>
      <c r="L35" s="93"/>
      <c r="M35" s="93"/>
      <c r="N35" s="93"/>
      <c r="O35" s="93"/>
      <c r="P35" s="157">
        <f>SUM(D35:O35)</f>
        <v>5</v>
      </c>
      <c r="Q35" s="482"/>
      <c r="R35" s="483"/>
      <c r="S35" s="483"/>
      <c r="T35" s="483"/>
      <c r="U35" s="483"/>
      <c r="V35" s="484"/>
      <c r="W35" s="488"/>
      <c r="X35" s="489"/>
      <c r="Y35" s="489"/>
      <c r="Z35" s="490"/>
      <c r="AA35" s="494"/>
      <c r="AB35" s="495"/>
      <c r="AC35" s="495"/>
      <c r="AD35" s="496"/>
      <c r="AE35" s="49"/>
      <c r="AG35" s="87"/>
      <c r="AH35" s="87"/>
      <c r="AI35" s="87"/>
      <c r="AJ35" s="87"/>
      <c r="AK35" s="87"/>
      <c r="AL35" s="87"/>
      <c r="AM35" s="87"/>
      <c r="AN35" s="87"/>
      <c r="AO35" s="87"/>
    </row>
    <row r="36" spans="1:41" ht="26.25" hidden="1" customHeight="1" x14ac:dyDescent="0.3">
      <c r="A36" s="295" t="s">
        <v>67</v>
      </c>
      <c r="B36" s="393" t="s">
        <v>68</v>
      </c>
      <c r="C36" s="395" t="s">
        <v>69</v>
      </c>
      <c r="D36" s="395"/>
      <c r="E36" s="395"/>
      <c r="F36" s="395"/>
      <c r="G36" s="395"/>
      <c r="H36" s="395"/>
      <c r="I36" s="395"/>
      <c r="J36" s="395"/>
      <c r="K36" s="395"/>
      <c r="L36" s="395"/>
      <c r="M36" s="395"/>
      <c r="N36" s="395"/>
      <c r="O36" s="395"/>
      <c r="P36" s="395"/>
      <c r="Q36" s="296" t="s">
        <v>70</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
      <c r="A37" s="265"/>
      <c r="B37" s="39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66" t="s">
        <v>85</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60.75" customHeight="1" x14ac:dyDescent="0.3">
      <c r="A38" s="474" t="s">
        <v>110</v>
      </c>
      <c r="B38" s="453">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475" t="s">
        <v>111</v>
      </c>
      <c r="R38" s="476"/>
      <c r="S38" s="476"/>
      <c r="T38" s="476"/>
      <c r="U38" s="476"/>
      <c r="V38" s="476"/>
      <c r="W38" s="476"/>
      <c r="X38" s="476"/>
      <c r="Y38" s="476"/>
      <c r="Z38" s="476"/>
      <c r="AA38" s="476"/>
      <c r="AB38" s="476"/>
      <c r="AC38" s="476"/>
      <c r="AD38" s="477"/>
      <c r="AE38" s="97"/>
      <c r="AG38" s="98"/>
      <c r="AH38" s="98"/>
      <c r="AI38" s="98"/>
      <c r="AJ38" s="98"/>
      <c r="AK38" s="98"/>
      <c r="AL38" s="98"/>
      <c r="AM38" s="98"/>
      <c r="AN38" s="98"/>
      <c r="AO38" s="98"/>
    </row>
    <row r="39" spans="1:41" ht="70.5" customHeight="1" x14ac:dyDescent="0.3">
      <c r="A39" s="461"/>
      <c r="B39" s="454"/>
      <c r="C39" s="99" t="s">
        <v>66</v>
      </c>
      <c r="D39" s="100">
        <v>0.05</v>
      </c>
      <c r="E39" s="100">
        <v>0.09</v>
      </c>
      <c r="F39" s="100">
        <v>0.09</v>
      </c>
      <c r="G39" s="100">
        <v>0.09</v>
      </c>
      <c r="H39" s="100">
        <v>0.09</v>
      </c>
      <c r="I39" s="100"/>
      <c r="J39" s="100"/>
      <c r="K39" s="100"/>
      <c r="L39" s="100"/>
      <c r="M39" s="100"/>
      <c r="N39" s="100"/>
      <c r="O39" s="100"/>
      <c r="P39" s="101">
        <f t="shared" si="0"/>
        <v>0.41000000000000003</v>
      </c>
      <c r="Q39" s="478"/>
      <c r="R39" s="479"/>
      <c r="S39" s="479"/>
      <c r="T39" s="479"/>
      <c r="U39" s="479"/>
      <c r="V39" s="479"/>
      <c r="W39" s="479"/>
      <c r="X39" s="479"/>
      <c r="Y39" s="479"/>
      <c r="Z39" s="479"/>
      <c r="AA39" s="479"/>
      <c r="AB39" s="479"/>
      <c r="AC39" s="479"/>
      <c r="AD39" s="480"/>
      <c r="AE39" s="97"/>
    </row>
    <row r="40" spans="1:41" ht="54" customHeight="1" x14ac:dyDescent="0.3">
      <c r="A40" s="461" t="s">
        <v>112</v>
      </c>
      <c r="B40" s="453">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462" t="s">
        <v>113</v>
      </c>
      <c r="R40" s="463"/>
      <c r="S40" s="463"/>
      <c r="T40" s="463"/>
      <c r="U40" s="463"/>
      <c r="V40" s="463"/>
      <c r="W40" s="463"/>
      <c r="X40" s="463"/>
      <c r="Y40" s="463"/>
      <c r="Z40" s="463"/>
      <c r="AA40" s="463"/>
      <c r="AB40" s="463"/>
      <c r="AC40" s="463"/>
      <c r="AD40" s="464"/>
      <c r="AE40" s="97"/>
    </row>
    <row r="41" spans="1:41" ht="54" customHeight="1" x14ac:dyDescent="0.3">
      <c r="A41" s="461"/>
      <c r="B41" s="454"/>
      <c r="C41" s="99" t="s">
        <v>66</v>
      </c>
      <c r="D41" s="100">
        <v>0.05</v>
      </c>
      <c r="E41" s="100">
        <v>0.11</v>
      </c>
      <c r="F41" s="100">
        <v>0.11</v>
      </c>
      <c r="G41" s="100">
        <v>0.11</v>
      </c>
      <c r="H41" s="100">
        <v>0.11</v>
      </c>
      <c r="I41" s="100"/>
      <c r="J41" s="100"/>
      <c r="K41" s="100"/>
      <c r="L41" s="104"/>
      <c r="M41" s="104"/>
      <c r="N41" s="104"/>
      <c r="O41" s="104"/>
      <c r="P41" s="101">
        <f t="shared" si="0"/>
        <v>0.49</v>
      </c>
      <c r="Q41" s="465"/>
      <c r="R41" s="466"/>
      <c r="S41" s="466"/>
      <c r="T41" s="466"/>
      <c r="U41" s="466"/>
      <c r="V41" s="466"/>
      <c r="W41" s="466"/>
      <c r="X41" s="466"/>
      <c r="Y41" s="466"/>
      <c r="Z41" s="466"/>
      <c r="AA41" s="466"/>
      <c r="AB41" s="466"/>
      <c r="AC41" s="466"/>
      <c r="AD41" s="467"/>
      <c r="AE41" s="97"/>
    </row>
    <row r="42" spans="1:41" ht="66" customHeight="1" x14ac:dyDescent="0.3">
      <c r="A42" s="425" t="s">
        <v>114</v>
      </c>
      <c r="B42" s="453">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468" t="s">
        <v>115</v>
      </c>
      <c r="R42" s="469"/>
      <c r="S42" s="469"/>
      <c r="T42" s="469"/>
      <c r="U42" s="469"/>
      <c r="V42" s="469"/>
      <c r="W42" s="469"/>
      <c r="X42" s="469"/>
      <c r="Y42" s="469"/>
      <c r="Z42" s="469"/>
      <c r="AA42" s="469"/>
      <c r="AB42" s="469"/>
      <c r="AC42" s="469"/>
      <c r="AD42" s="470"/>
      <c r="AE42" s="97"/>
    </row>
    <row r="43" spans="1:41" ht="66" customHeight="1" x14ac:dyDescent="0.3">
      <c r="A43" s="399"/>
      <c r="B43" s="454"/>
      <c r="C43" s="99" t="s">
        <v>66</v>
      </c>
      <c r="D43" s="100">
        <v>0.02</v>
      </c>
      <c r="E43" s="100">
        <v>0.05</v>
      </c>
      <c r="F43" s="100">
        <v>0.1</v>
      </c>
      <c r="G43" s="100">
        <v>0.1</v>
      </c>
      <c r="H43" s="100">
        <v>0.1</v>
      </c>
      <c r="I43" s="100"/>
      <c r="J43" s="100"/>
      <c r="K43" s="100"/>
      <c r="L43" s="104"/>
      <c r="M43" s="104"/>
      <c r="N43" s="104"/>
      <c r="O43" s="104"/>
      <c r="P43" s="101">
        <f t="shared" si="0"/>
        <v>0.37</v>
      </c>
      <c r="Q43" s="471"/>
      <c r="R43" s="472"/>
      <c r="S43" s="472"/>
      <c r="T43" s="472"/>
      <c r="U43" s="472"/>
      <c r="V43" s="472"/>
      <c r="W43" s="472"/>
      <c r="X43" s="472"/>
      <c r="Y43" s="472"/>
      <c r="Z43" s="472"/>
      <c r="AA43" s="472"/>
      <c r="AB43" s="472"/>
      <c r="AC43" s="472"/>
      <c r="AD43" s="473"/>
      <c r="AE43" s="97"/>
    </row>
    <row r="44" spans="1:41" ht="58.5" customHeight="1" x14ac:dyDescent="0.3">
      <c r="A44" s="451" t="s">
        <v>116</v>
      </c>
      <c r="B44" s="453">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455" t="s">
        <v>117</v>
      </c>
      <c r="R44" s="456"/>
      <c r="S44" s="456"/>
      <c r="T44" s="456"/>
      <c r="U44" s="456"/>
      <c r="V44" s="456"/>
      <c r="W44" s="456"/>
      <c r="X44" s="456"/>
      <c r="Y44" s="456"/>
      <c r="Z44" s="456"/>
      <c r="AA44" s="456"/>
      <c r="AB44" s="456"/>
      <c r="AC44" s="456"/>
      <c r="AD44" s="457"/>
      <c r="AE44" s="97"/>
    </row>
    <row r="45" spans="1:41" ht="73.5" customHeight="1" x14ac:dyDescent="0.3">
      <c r="A45" s="452"/>
      <c r="B45" s="454"/>
      <c r="C45" s="91" t="s">
        <v>66</v>
      </c>
      <c r="D45" s="105">
        <v>0</v>
      </c>
      <c r="E45" s="105">
        <v>0.1</v>
      </c>
      <c r="F45" s="105">
        <v>0.1</v>
      </c>
      <c r="G45" s="105">
        <v>0.1</v>
      </c>
      <c r="H45" s="105">
        <v>0.1</v>
      </c>
      <c r="I45" s="105"/>
      <c r="J45" s="105"/>
      <c r="K45" s="105"/>
      <c r="L45" s="106"/>
      <c r="M45" s="106"/>
      <c r="N45" s="106"/>
      <c r="O45" s="106"/>
      <c r="P45" s="107">
        <f t="shared" si="0"/>
        <v>0.4</v>
      </c>
      <c r="Q45" s="458"/>
      <c r="R45" s="459"/>
      <c r="S45" s="459"/>
      <c r="T45" s="459"/>
      <c r="U45" s="459"/>
      <c r="V45" s="459"/>
      <c r="W45" s="459"/>
      <c r="X45" s="459"/>
      <c r="Y45" s="459"/>
      <c r="Z45" s="459"/>
      <c r="AA45" s="459"/>
      <c r="AB45" s="459"/>
      <c r="AC45" s="459"/>
      <c r="AD45" s="460"/>
      <c r="AE45" s="97"/>
    </row>
    <row r="46" spans="1:41" x14ac:dyDescent="0.3">
      <c r="A46" s="50" t="s">
        <v>94</v>
      </c>
    </row>
  </sheetData>
  <mergeCells count="8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4:A45"/>
    <mergeCell ref="B44:B45"/>
    <mergeCell ref="Q44:AD45"/>
    <mergeCell ref="A40:A41"/>
    <mergeCell ref="B40:B41"/>
    <mergeCell ref="Q40:AD41"/>
    <mergeCell ref="A42:A43"/>
    <mergeCell ref="B42:B43"/>
    <mergeCell ref="Q42:AD4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7734375" defaultRowHeight="14.4" x14ac:dyDescent="0.3"/>
  <cols>
    <col min="1" max="1" width="38.44140625" style="50" customWidth="1"/>
    <col min="2" max="2" width="15.44140625" style="50" customWidth="1"/>
    <col min="3" max="3" width="16.21875" style="50" customWidth="1"/>
    <col min="4" max="6" width="7" style="50" customWidth="1"/>
    <col min="7" max="15" width="7.77734375" style="50" customWidth="1"/>
    <col min="16" max="16" width="13.21875" style="50" customWidth="1"/>
    <col min="17" max="17" width="10.77734375" style="50"/>
    <col min="18" max="18" width="7.44140625" style="50" customWidth="1"/>
    <col min="19" max="20" width="10.77734375" style="50"/>
    <col min="21" max="21" width="13" style="50" customWidth="1"/>
    <col min="22" max="22" width="7.77734375" style="50" customWidth="1"/>
    <col min="23" max="28" width="12.21875" style="50" customWidth="1"/>
    <col min="29" max="29" width="6.21875" style="50" bestFit="1" customWidth="1"/>
    <col min="30" max="30" width="22.77734375" style="50" customWidth="1"/>
    <col min="31" max="31" width="18.44140625" style="50" bestFit="1" customWidth="1"/>
    <col min="32" max="32" width="8.44140625" style="50" customWidth="1"/>
    <col min="33" max="33" width="18.44140625" style="50" bestFit="1" customWidth="1"/>
    <col min="34" max="34" width="5.77734375" style="50" customWidth="1"/>
    <col min="35" max="35" width="18.44140625" style="50" bestFit="1" customWidth="1"/>
    <col min="36" max="36" width="4.77734375" style="50" customWidth="1"/>
    <col min="37" max="37" width="23" style="50" bestFit="1" customWidth="1"/>
    <col min="38" max="38" width="10.77734375" style="50"/>
    <col min="39" max="39" width="18.44140625" style="50" bestFit="1" customWidth="1"/>
    <col min="40" max="40" width="16.21875" style="50" customWidth="1"/>
    <col min="41" max="16384" width="10.77734375" style="50"/>
  </cols>
  <sheetData>
    <row r="1" spans="1:28" ht="32.25" customHeight="1" x14ac:dyDescent="0.3">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4"/>
      <c r="Z1" s="345" t="s">
        <v>1</v>
      </c>
      <c r="AA1" s="346"/>
      <c r="AB1" s="347"/>
    </row>
    <row r="2" spans="1:28" ht="30.75" customHeight="1" x14ac:dyDescent="0.3">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50"/>
      <c r="Z2" s="517" t="s">
        <v>118</v>
      </c>
      <c r="AA2" s="518"/>
      <c r="AB2" s="519"/>
    </row>
    <row r="3" spans="1:28" ht="24" customHeight="1" x14ac:dyDescent="0.3">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1"/>
      <c r="Z3" s="517" t="s">
        <v>119</v>
      </c>
      <c r="AA3" s="518"/>
      <c r="AB3" s="519"/>
    </row>
    <row r="4" spans="1:28" ht="15.75" customHeight="1" thickBot="1" x14ac:dyDescent="0.35">
      <c r="A4" s="341"/>
      <c r="B4" s="312"/>
      <c r="C4" s="313"/>
      <c r="D4" s="313"/>
      <c r="E4" s="313"/>
      <c r="F4" s="313"/>
      <c r="G4" s="313"/>
      <c r="H4" s="313"/>
      <c r="I4" s="313"/>
      <c r="J4" s="313"/>
      <c r="K4" s="313"/>
      <c r="L4" s="313"/>
      <c r="M4" s="313"/>
      <c r="N4" s="313"/>
      <c r="O4" s="313"/>
      <c r="P4" s="313"/>
      <c r="Q4" s="313"/>
      <c r="R4" s="313"/>
      <c r="S4" s="313"/>
      <c r="T4" s="313"/>
      <c r="U4" s="313"/>
      <c r="V4" s="313"/>
      <c r="W4" s="313"/>
      <c r="X4" s="313"/>
      <c r="Y4" s="314"/>
      <c r="Z4" s="354" t="s">
        <v>6</v>
      </c>
      <c r="AA4" s="355"/>
      <c r="AB4" s="356"/>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297" t="s">
        <v>14</v>
      </c>
      <c r="B7" s="298"/>
      <c r="C7" s="306"/>
      <c r="D7" s="307"/>
      <c r="E7" s="307"/>
      <c r="F7" s="307"/>
      <c r="G7" s="307"/>
      <c r="H7" s="307"/>
      <c r="I7" s="307"/>
      <c r="J7" s="307"/>
      <c r="K7" s="308"/>
      <c r="L7" s="62"/>
      <c r="M7" s="63"/>
      <c r="N7" s="63"/>
      <c r="O7" s="63"/>
      <c r="P7" s="63"/>
      <c r="Q7" s="64"/>
      <c r="R7" s="520" t="s">
        <v>8</v>
      </c>
      <c r="S7" s="521"/>
      <c r="T7" s="522"/>
      <c r="U7" s="556" t="s">
        <v>120</v>
      </c>
      <c r="V7" s="319"/>
      <c r="W7" s="520" t="s">
        <v>9</v>
      </c>
      <c r="X7" s="522"/>
      <c r="Y7" s="334" t="s">
        <v>10</v>
      </c>
      <c r="Z7" s="335"/>
      <c r="AA7" s="324"/>
      <c r="AB7" s="325"/>
    </row>
    <row r="8" spans="1:28" ht="15" customHeight="1" x14ac:dyDescent="0.3">
      <c r="A8" s="299"/>
      <c r="B8" s="300"/>
      <c r="C8" s="309"/>
      <c r="D8" s="310"/>
      <c r="E8" s="310"/>
      <c r="F8" s="310"/>
      <c r="G8" s="310"/>
      <c r="H8" s="310"/>
      <c r="I8" s="310"/>
      <c r="J8" s="310"/>
      <c r="K8" s="311"/>
      <c r="L8" s="62"/>
      <c r="M8" s="63"/>
      <c r="N8" s="63"/>
      <c r="O8" s="63"/>
      <c r="P8" s="63"/>
      <c r="Q8" s="64"/>
      <c r="R8" s="289"/>
      <c r="S8" s="290"/>
      <c r="T8" s="291"/>
      <c r="U8" s="320"/>
      <c r="V8" s="321"/>
      <c r="W8" s="289"/>
      <c r="X8" s="291"/>
      <c r="Y8" s="326" t="s">
        <v>11</v>
      </c>
      <c r="Z8" s="327"/>
      <c r="AA8" s="328"/>
      <c r="AB8" s="329"/>
    </row>
    <row r="9" spans="1:28" ht="15" customHeight="1" thickBot="1" x14ac:dyDescent="0.35">
      <c r="A9" s="301"/>
      <c r="B9" s="302"/>
      <c r="C9" s="312"/>
      <c r="D9" s="313"/>
      <c r="E9" s="313"/>
      <c r="F9" s="313"/>
      <c r="G9" s="313"/>
      <c r="H9" s="313"/>
      <c r="I9" s="313"/>
      <c r="J9" s="313"/>
      <c r="K9" s="314"/>
      <c r="L9" s="62"/>
      <c r="M9" s="63"/>
      <c r="N9" s="63"/>
      <c r="O9" s="63"/>
      <c r="P9" s="63"/>
      <c r="Q9" s="64"/>
      <c r="R9" s="292"/>
      <c r="S9" s="293"/>
      <c r="T9" s="294"/>
      <c r="U9" s="322"/>
      <c r="V9" s="323"/>
      <c r="W9" s="292"/>
      <c r="X9" s="294"/>
      <c r="Y9" s="330" t="s">
        <v>13</v>
      </c>
      <c r="Z9" s="331"/>
      <c r="AA9" s="332"/>
      <c r="AB9" s="333"/>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62" t="s">
        <v>16</v>
      </c>
      <c r="B11" s="363"/>
      <c r="C11" s="557"/>
      <c r="D11" s="558"/>
      <c r="E11" s="558"/>
      <c r="F11" s="558"/>
      <c r="G11" s="558"/>
      <c r="H11" s="558"/>
      <c r="I11" s="558"/>
      <c r="J11" s="558"/>
      <c r="K11" s="559"/>
      <c r="L11" s="72"/>
      <c r="M11" s="286" t="s">
        <v>18</v>
      </c>
      <c r="N11" s="287"/>
      <c r="O11" s="287"/>
      <c r="P11" s="287"/>
      <c r="Q11" s="288"/>
      <c r="R11" s="357"/>
      <c r="S11" s="358"/>
      <c r="T11" s="358"/>
      <c r="U11" s="358"/>
      <c r="V11" s="359"/>
      <c r="W11" s="286" t="s">
        <v>20</v>
      </c>
      <c r="X11" s="288"/>
      <c r="Y11" s="336"/>
      <c r="Z11" s="337"/>
      <c r="AA11" s="337"/>
      <c r="AB11" s="338"/>
    </row>
    <row r="12" spans="1:28" ht="9" customHeight="1" thickBot="1" x14ac:dyDescent="0.35">
      <c r="A12" s="59"/>
      <c r="B12" s="5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73"/>
      <c r="AB12" s="74"/>
    </row>
    <row r="13" spans="1:28" s="76" customFormat="1" ht="37.5" customHeight="1" thickBot="1" x14ac:dyDescent="0.35">
      <c r="A13" s="362" t="s">
        <v>22</v>
      </c>
      <c r="B13" s="363"/>
      <c r="C13" s="365"/>
      <c r="D13" s="366"/>
      <c r="E13" s="366"/>
      <c r="F13" s="366"/>
      <c r="G13" s="366"/>
      <c r="H13" s="366"/>
      <c r="I13" s="366"/>
      <c r="J13" s="366"/>
      <c r="K13" s="366"/>
      <c r="L13" s="366"/>
      <c r="M13" s="366"/>
      <c r="N13" s="366"/>
      <c r="O13" s="366"/>
      <c r="P13" s="366"/>
      <c r="Q13" s="367"/>
      <c r="R13" s="54"/>
      <c r="S13" s="525" t="s">
        <v>121</v>
      </c>
      <c r="T13" s="525"/>
      <c r="U13" s="75"/>
      <c r="V13" s="524" t="s">
        <v>25</v>
      </c>
      <c r="W13" s="525"/>
      <c r="X13" s="525"/>
      <c r="Y13" s="525"/>
      <c r="Z13" s="54"/>
      <c r="AA13" s="259"/>
      <c r="AB13" s="260"/>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297" t="s">
        <v>7</v>
      </c>
      <c r="B15" s="298"/>
      <c r="C15" s="535" t="s">
        <v>122</v>
      </c>
      <c r="D15" s="80"/>
      <c r="E15" s="80"/>
      <c r="F15" s="80"/>
      <c r="G15" s="80"/>
      <c r="H15" s="80"/>
      <c r="I15" s="80"/>
      <c r="J15" s="70"/>
      <c r="K15" s="81"/>
      <c r="L15" s="70"/>
      <c r="M15" s="60"/>
      <c r="N15" s="60"/>
      <c r="O15" s="60"/>
      <c r="P15" s="60"/>
      <c r="Q15" s="526" t="s">
        <v>26</v>
      </c>
      <c r="R15" s="527"/>
      <c r="S15" s="527"/>
      <c r="T15" s="527"/>
      <c r="U15" s="527"/>
      <c r="V15" s="527"/>
      <c r="W15" s="527"/>
      <c r="X15" s="527"/>
      <c r="Y15" s="527"/>
      <c r="Z15" s="527"/>
      <c r="AA15" s="527"/>
      <c r="AB15" s="528"/>
    </row>
    <row r="16" spans="1:28" ht="35.25" customHeight="1" thickBot="1" x14ac:dyDescent="0.35">
      <c r="A16" s="301"/>
      <c r="B16" s="302"/>
      <c r="C16" s="536"/>
      <c r="D16" s="80"/>
      <c r="E16" s="80"/>
      <c r="F16" s="80"/>
      <c r="G16" s="80"/>
      <c r="H16" s="80"/>
      <c r="I16" s="80"/>
      <c r="J16" s="70"/>
      <c r="K16" s="70"/>
      <c r="L16" s="70"/>
      <c r="M16" s="60"/>
      <c r="N16" s="60"/>
      <c r="O16" s="60"/>
      <c r="P16" s="60"/>
      <c r="Q16" s="550" t="s">
        <v>123</v>
      </c>
      <c r="R16" s="551"/>
      <c r="S16" s="551"/>
      <c r="T16" s="551"/>
      <c r="U16" s="551"/>
      <c r="V16" s="552"/>
      <c r="W16" s="554" t="s">
        <v>124</v>
      </c>
      <c r="X16" s="551"/>
      <c r="Y16" s="551"/>
      <c r="Z16" s="551"/>
      <c r="AA16" s="551"/>
      <c r="AB16" s="555"/>
    </row>
    <row r="17" spans="1:39" ht="27" customHeight="1" x14ac:dyDescent="0.3">
      <c r="A17" s="82"/>
      <c r="B17" s="60"/>
      <c r="C17" s="60"/>
      <c r="D17" s="80"/>
      <c r="E17" s="80"/>
      <c r="F17" s="80"/>
      <c r="G17" s="80"/>
      <c r="H17" s="80"/>
      <c r="I17" s="80"/>
      <c r="J17" s="80"/>
      <c r="K17" s="80"/>
      <c r="L17" s="80"/>
      <c r="M17" s="60"/>
      <c r="N17" s="60"/>
      <c r="O17" s="60"/>
      <c r="P17" s="60"/>
      <c r="Q17" s="563" t="s">
        <v>125</v>
      </c>
      <c r="R17" s="564"/>
      <c r="S17" s="512"/>
      <c r="T17" s="513" t="s">
        <v>126</v>
      </c>
      <c r="U17" s="548"/>
      <c r="V17" s="549"/>
      <c r="W17" s="511" t="s">
        <v>125</v>
      </c>
      <c r="X17" s="512"/>
      <c r="Y17" s="511" t="s">
        <v>127</v>
      </c>
      <c r="Z17" s="512"/>
      <c r="AA17" s="513" t="s">
        <v>128</v>
      </c>
      <c r="AB17" s="514"/>
      <c r="AC17" s="83"/>
      <c r="AD17" s="83"/>
    </row>
    <row r="18" spans="1:39" ht="27" customHeight="1" x14ac:dyDescent="0.3">
      <c r="A18" s="82"/>
      <c r="B18" s="60"/>
      <c r="C18" s="60"/>
      <c r="D18" s="80"/>
      <c r="E18" s="80"/>
      <c r="F18" s="80"/>
      <c r="G18" s="80"/>
      <c r="H18" s="80"/>
      <c r="I18" s="80"/>
      <c r="J18" s="80"/>
      <c r="K18" s="80"/>
      <c r="L18" s="80"/>
      <c r="M18" s="60"/>
      <c r="N18" s="60"/>
      <c r="O18" s="60"/>
      <c r="P18" s="60"/>
      <c r="Q18" s="158"/>
      <c r="R18" s="159"/>
      <c r="S18" s="160"/>
      <c r="T18" s="513"/>
      <c r="U18" s="548"/>
      <c r="V18" s="549"/>
      <c r="W18" s="136"/>
      <c r="X18" s="137"/>
      <c r="Y18" s="136"/>
      <c r="Z18" s="137"/>
      <c r="AA18" s="138"/>
      <c r="AB18" s="139"/>
      <c r="AC18" s="83"/>
      <c r="AD18" s="83"/>
    </row>
    <row r="19" spans="1:39" ht="18" customHeight="1" thickBot="1" x14ac:dyDescent="0.35">
      <c r="A19" s="59"/>
      <c r="B19" s="54"/>
      <c r="C19" s="80"/>
      <c r="D19" s="80"/>
      <c r="E19" s="80"/>
      <c r="F19" s="80"/>
      <c r="G19" s="84"/>
      <c r="H19" s="84"/>
      <c r="I19" s="84"/>
      <c r="J19" s="84"/>
      <c r="K19" s="84"/>
      <c r="L19" s="84"/>
      <c r="M19" s="80"/>
      <c r="N19" s="80"/>
      <c r="O19" s="80"/>
      <c r="P19" s="80"/>
      <c r="Q19" s="560"/>
      <c r="R19" s="561"/>
      <c r="S19" s="562"/>
      <c r="T19" s="567"/>
      <c r="U19" s="561"/>
      <c r="V19" s="562"/>
      <c r="W19" s="529"/>
      <c r="X19" s="530"/>
      <c r="Y19" s="515"/>
      <c r="Z19" s="516"/>
      <c r="AA19" s="565"/>
      <c r="AB19" s="566"/>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261" t="s">
        <v>47</v>
      </c>
      <c r="B21" s="262"/>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4"/>
    </row>
    <row r="22" spans="1:39" ht="15" customHeight="1" x14ac:dyDescent="0.3">
      <c r="A22" s="269" t="s">
        <v>48</v>
      </c>
      <c r="B22" s="271" t="s">
        <v>49</v>
      </c>
      <c r="C22" s="272"/>
      <c r="D22" s="266" t="s">
        <v>129</v>
      </c>
      <c r="E22" s="275"/>
      <c r="F22" s="275"/>
      <c r="G22" s="275"/>
      <c r="H22" s="275"/>
      <c r="I22" s="275"/>
      <c r="J22" s="275"/>
      <c r="K22" s="275"/>
      <c r="L22" s="275"/>
      <c r="M22" s="275"/>
      <c r="N22" s="275"/>
      <c r="O22" s="276"/>
      <c r="P22" s="277" t="s">
        <v>41</v>
      </c>
      <c r="Q22" s="277" t="s">
        <v>51</v>
      </c>
      <c r="R22" s="277"/>
      <c r="S22" s="277"/>
      <c r="T22" s="277"/>
      <c r="U22" s="277"/>
      <c r="V22" s="277"/>
      <c r="W22" s="277"/>
      <c r="X22" s="277"/>
      <c r="Y22" s="277"/>
      <c r="Z22" s="277"/>
      <c r="AA22" s="277"/>
      <c r="AB22" s="278"/>
    </row>
    <row r="23" spans="1:39" ht="27" customHeight="1" x14ac:dyDescent="0.3">
      <c r="A23" s="270"/>
      <c r="B23" s="273"/>
      <c r="C23" s="274"/>
      <c r="D23" s="88" t="s">
        <v>29</v>
      </c>
      <c r="E23" s="88" t="s">
        <v>30</v>
      </c>
      <c r="F23" s="88" t="s">
        <v>31</v>
      </c>
      <c r="G23" s="88" t="s">
        <v>32</v>
      </c>
      <c r="H23" s="88" t="s">
        <v>33</v>
      </c>
      <c r="I23" s="88" t="s">
        <v>34</v>
      </c>
      <c r="J23" s="88" t="s">
        <v>35</v>
      </c>
      <c r="K23" s="88" t="s">
        <v>36</v>
      </c>
      <c r="L23" s="88" t="s">
        <v>37</v>
      </c>
      <c r="M23" s="88" t="s">
        <v>38</v>
      </c>
      <c r="N23" s="88" t="s">
        <v>39</v>
      </c>
      <c r="O23" s="88" t="s">
        <v>40</v>
      </c>
      <c r="P23" s="276"/>
      <c r="Q23" s="277"/>
      <c r="R23" s="277"/>
      <c r="S23" s="277"/>
      <c r="T23" s="277"/>
      <c r="U23" s="277"/>
      <c r="V23" s="277"/>
      <c r="W23" s="277"/>
      <c r="X23" s="277"/>
      <c r="Y23" s="277"/>
      <c r="Z23" s="277"/>
      <c r="AA23" s="277"/>
      <c r="AB23" s="278"/>
    </row>
    <row r="24" spans="1:39" ht="42" customHeight="1" thickBot="1" x14ac:dyDescent="0.35">
      <c r="A24" s="85"/>
      <c r="B24" s="279"/>
      <c r="C24" s="280"/>
      <c r="D24" s="89"/>
      <c r="E24" s="89"/>
      <c r="F24" s="89"/>
      <c r="G24" s="89"/>
      <c r="H24" s="89"/>
      <c r="I24" s="89"/>
      <c r="J24" s="89"/>
      <c r="K24" s="89"/>
      <c r="L24" s="89"/>
      <c r="M24" s="89"/>
      <c r="N24" s="89"/>
      <c r="O24" s="89"/>
      <c r="P24" s="86">
        <f>SUM(D24:O24)</f>
        <v>0</v>
      </c>
      <c r="Q24" s="503" t="s">
        <v>130</v>
      </c>
      <c r="R24" s="503"/>
      <c r="S24" s="503"/>
      <c r="T24" s="503"/>
      <c r="U24" s="503"/>
      <c r="V24" s="503"/>
      <c r="W24" s="503"/>
      <c r="X24" s="503"/>
      <c r="Y24" s="503"/>
      <c r="Z24" s="503"/>
      <c r="AA24" s="503"/>
      <c r="AB24" s="504"/>
    </row>
    <row r="25" spans="1:39" ht="22.5" customHeight="1" x14ac:dyDescent="0.3">
      <c r="A25" s="283" t="s">
        <v>54</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5"/>
    </row>
    <row r="26" spans="1:39" ht="23.25" customHeight="1" x14ac:dyDescent="0.3">
      <c r="A26" s="265" t="s">
        <v>55</v>
      </c>
      <c r="B26" s="277" t="s">
        <v>56</v>
      </c>
      <c r="C26" s="277" t="s">
        <v>49</v>
      </c>
      <c r="D26" s="277" t="s">
        <v>57</v>
      </c>
      <c r="E26" s="277"/>
      <c r="F26" s="277"/>
      <c r="G26" s="277"/>
      <c r="H26" s="277"/>
      <c r="I26" s="277"/>
      <c r="J26" s="277"/>
      <c r="K26" s="277"/>
      <c r="L26" s="277"/>
      <c r="M26" s="277"/>
      <c r="N26" s="277"/>
      <c r="O26" s="277"/>
      <c r="P26" s="277"/>
      <c r="Q26" s="277" t="s">
        <v>58</v>
      </c>
      <c r="R26" s="277"/>
      <c r="S26" s="277"/>
      <c r="T26" s="277"/>
      <c r="U26" s="277"/>
      <c r="V26" s="277"/>
      <c r="W26" s="277"/>
      <c r="X26" s="277"/>
      <c r="Y26" s="277"/>
      <c r="Z26" s="277"/>
      <c r="AA26" s="277"/>
      <c r="AB26" s="278"/>
      <c r="AE26" s="87"/>
      <c r="AF26" s="87"/>
      <c r="AG26" s="87"/>
      <c r="AH26" s="87"/>
      <c r="AI26" s="87"/>
      <c r="AJ26" s="87"/>
      <c r="AK26" s="87"/>
      <c r="AL26" s="87"/>
      <c r="AM26" s="87"/>
    </row>
    <row r="27" spans="1:39" ht="23.25" customHeight="1" x14ac:dyDescent="0.3">
      <c r="A27" s="265"/>
      <c r="B27" s="277"/>
      <c r="C27" s="368"/>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273" t="s">
        <v>59</v>
      </c>
      <c r="R27" s="369"/>
      <c r="S27" s="369"/>
      <c r="T27" s="274"/>
      <c r="U27" s="273" t="s">
        <v>60</v>
      </c>
      <c r="V27" s="369"/>
      <c r="W27" s="369"/>
      <c r="X27" s="274"/>
      <c r="Y27" s="273" t="s">
        <v>61</v>
      </c>
      <c r="Z27" s="369"/>
      <c r="AA27" s="369"/>
      <c r="AB27" s="370"/>
      <c r="AE27" s="87"/>
      <c r="AF27" s="87"/>
      <c r="AG27" s="87"/>
      <c r="AH27" s="87"/>
      <c r="AI27" s="87"/>
      <c r="AJ27" s="87"/>
      <c r="AK27" s="87"/>
      <c r="AL27" s="87"/>
      <c r="AM27" s="87"/>
    </row>
    <row r="28" spans="1:39" ht="33" customHeight="1" x14ac:dyDescent="0.3">
      <c r="A28" s="501"/>
      <c r="B28" s="553"/>
      <c r="C28" s="90" t="s">
        <v>62</v>
      </c>
      <c r="D28" s="89"/>
      <c r="E28" s="89"/>
      <c r="F28" s="89"/>
      <c r="G28" s="89"/>
      <c r="H28" s="89"/>
      <c r="I28" s="89"/>
      <c r="J28" s="89"/>
      <c r="K28" s="89"/>
      <c r="L28" s="89"/>
      <c r="M28" s="89"/>
      <c r="N28" s="89"/>
      <c r="O28" s="89"/>
      <c r="P28" s="156">
        <f>SUM(D28:O28)</f>
        <v>0</v>
      </c>
      <c r="Q28" s="505" t="s">
        <v>131</v>
      </c>
      <c r="R28" s="506"/>
      <c r="S28" s="506"/>
      <c r="T28" s="507"/>
      <c r="U28" s="505" t="s">
        <v>132</v>
      </c>
      <c r="V28" s="506"/>
      <c r="W28" s="506"/>
      <c r="X28" s="507"/>
      <c r="Y28" s="505" t="s">
        <v>133</v>
      </c>
      <c r="Z28" s="506"/>
      <c r="AA28" s="506"/>
      <c r="AB28" s="546"/>
      <c r="AE28" s="87"/>
      <c r="AF28" s="87"/>
      <c r="AG28" s="87"/>
      <c r="AH28" s="87"/>
      <c r="AI28" s="87"/>
      <c r="AJ28" s="87"/>
      <c r="AK28" s="87"/>
      <c r="AL28" s="87"/>
      <c r="AM28" s="87"/>
    </row>
    <row r="29" spans="1:39" ht="34.5" customHeight="1" thickBot="1" x14ac:dyDescent="0.35">
      <c r="A29" s="502"/>
      <c r="B29" s="374"/>
      <c r="C29" s="91" t="s">
        <v>66</v>
      </c>
      <c r="D29" s="92"/>
      <c r="E29" s="92"/>
      <c r="F29" s="92"/>
      <c r="G29" s="93"/>
      <c r="H29" s="93"/>
      <c r="I29" s="93"/>
      <c r="J29" s="93"/>
      <c r="K29" s="93"/>
      <c r="L29" s="93"/>
      <c r="M29" s="93"/>
      <c r="N29" s="93"/>
      <c r="O29" s="93"/>
      <c r="P29" s="157">
        <f>SUM(D29:O29)</f>
        <v>0</v>
      </c>
      <c r="Q29" s="508"/>
      <c r="R29" s="509"/>
      <c r="S29" s="509"/>
      <c r="T29" s="510"/>
      <c r="U29" s="508"/>
      <c r="V29" s="509"/>
      <c r="W29" s="509"/>
      <c r="X29" s="510"/>
      <c r="Y29" s="508"/>
      <c r="Z29" s="509"/>
      <c r="AA29" s="509"/>
      <c r="AB29" s="547"/>
      <c r="AC29" s="49"/>
      <c r="AE29" s="87"/>
      <c r="AF29" s="87"/>
      <c r="AG29" s="87"/>
      <c r="AH29" s="87"/>
      <c r="AI29" s="87"/>
      <c r="AJ29" s="87"/>
      <c r="AK29" s="87"/>
      <c r="AL29" s="87"/>
      <c r="AM29" s="87"/>
    </row>
    <row r="30" spans="1:39" ht="26.25" customHeight="1" x14ac:dyDescent="0.3">
      <c r="A30" s="295" t="s">
        <v>67</v>
      </c>
      <c r="B30" s="393" t="s">
        <v>68</v>
      </c>
      <c r="C30" s="395" t="s">
        <v>69</v>
      </c>
      <c r="D30" s="395"/>
      <c r="E30" s="395"/>
      <c r="F30" s="395"/>
      <c r="G30" s="395"/>
      <c r="H30" s="395"/>
      <c r="I30" s="395"/>
      <c r="J30" s="395"/>
      <c r="K30" s="395"/>
      <c r="L30" s="395"/>
      <c r="M30" s="395"/>
      <c r="N30" s="395"/>
      <c r="O30" s="395"/>
      <c r="P30" s="395"/>
      <c r="Q30" s="296" t="s">
        <v>70</v>
      </c>
      <c r="R30" s="396"/>
      <c r="S30" s="396"/>
      <c r="T30" s="396"/>
      <c r="U30" s="396"/>
      <c r="V30" s="396"/>
      <c r="W30" s="396"/>
      <c r="X30" s="396"/>
      <c r="Y30" s="396"/>
      <c r="Z30" s="396"/>
      <c r="AA30" s="396"/>
      <c r="AB30" s="397"/>
      <c r="AE30" s="87"/>
      <c r="AF30" s="87"/>
      <c r="AG30" s="87"/>
      <c r="AH30" s="87"/>
      <c r="AI30" s="87"/>
      <c r="AJ30" s="87"/>
      <c r="AK30" s="87"/>
      <c r="AL30" s="87"/>
      <c r="AM30" s="87"/>
    </row>
    <row r="31" spans="1:39" ht="26.25" customHeight="1" x14ac:dyDescent="0.3">
      <c r="A31" s="265"/>
      <c r="B31" s="394"/>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266" t="s">
        <v>85</v>
      </c>
      <c r="R31" s="275"/>
      <c r="S31" s="275"/>
      <c r="T31" s="275"/>
      <c r="U31" s="275"/>
      <c r="V31" s="275"/>
      <c r="W31" s="275"/>
      <c r="X31" s="275"/>
      <c r="Y31" s="275"/>
      <c r="Z31" s="275"/>
      <c r="AA31" s="275"/>
      <c r="AB31" s="398"/>
      <c r="AE31" s="94"/>
      <c r="AF31" s="94"/>
      <c r="AG31" s="94"/>
      <c r="AH31" s="94"/>
      <c r="AI31" s="94"/>
      <c r="AJ31" s="94"/>
      <c r="AK31" s="94"/>
      <c r="AL31" s="94"/>
      <c r="AM31" s="94"/>
    </row>
    <row r="32" spans="1:39" ht="28.5" customHeight="1" x14ac:dyDescent="0.3">
      <c r="A32" s="474"/>
      <c r="B32" s="401"/>
      <c r="C32" s="90" t="s">
        <v>62</v>
      </c>
      <c r="D32" s="95"/>
      <c r="E32" s="95"/>
      <c r="F32" s="95"/>
      <c r="G32" s="95"/>
      <c r="H32" s="95"/>
      <c r="I32" s="95"/>
      <c r="J32" s="95"/>
      <c r="K32" s="95"/>
      <c r="L32" s="95"/>
      <c r="M32" s="95"/>
      <c r="N32" s="95"/>
      <c r="O32" s="95"/>
      <c r="P32" s="96">
        <f t="shared" ref="P32:P39" si="0">SUM(D32:O32)</f>
        <v>0</v>
      </c>
      <c r="Q32" s="531" t="s">
        <v>134</v>
      </c>
      <c r="R32" s="254"/>
      <c r="S32" s="254"/>
      <c r="T32" s="254"/>
      <c r="U32" s="254"/>
      <c r="V32" s="254"/>
      <c r="W32" s="254"/>
      <c r="X32" s="254"/>
      <c r="Y32" s="254"/>
      <c r="Z32" s="254"/>
      <c r="AA32" s="254"/>
      <c r="AB32" s="255"/>
      <c r="AC32" s="97"/>
      <c r="AE32" s="98"/>
      <c r="AF32" s="98"/>
      <c r="AG32" s="98"/>
      <c r="AH32" s="98"/>
      <c r="AI32" s="98"/>
      <c r="AJ32" s="98"/>
      <c r="AK32" s="98"/>
      <c r="AL32" s="98"/>
      <c r="AM32" s="98"/>
    </row>
    <row r="33" spans="1:29" ht="28.5" customHeight="1" x14ac:dyDescent="0.3">
      <c r="A33" s="461"/>
      <c r="B33" s="402"/>
      <c r="C33" s="99" t="s">
        <v>66</v>
      </c>
      <c r="D33" s="100"/>
      <c r="E33" s="100"/>
      <c r="F33" s="100"/>
      <c r="G33" s="100"/>
      <c r="H33" s="100"/>
      <c r="I33" s="100"/>
      <c r="J33" s="100"/>
      <c r="K33" s="100"/>
      <c r="L33" s="100"/>
      <c r="M33" s="100"/>
      <c r="N33" s="100"/>
      <c r="O33" s="100"/>
      <c r="P33" s="101">
        <f t="shared" si="0"/>
        <v>0</v>
      </c>
      <c r="Q33" s="532"/>
      <c r="R33" s="533"/>
      <c r="S33" s="533"/>
      <c r="T33" s="533"/>
      <c r="U33" s="533"/>
      <c r="V33" s="533"/>
      <c r="W33" s="533"/>
      <c r="X33" s="533"/>
      <c r="Y33" s="533"/>
      <c r="Z33" s="533"/>
      <c r="AA33" s="533"/>
      <c r="AB33" s="534"/>
      <c r="AC33" s="97"/>
    </row>
    <row r="34" spans="1:29" ht="28.5" customHeight="1" x14ac:dyDescent="0.3">
      <c r="A34" s="461"/>
      <c r="B34" s="411"/>
      <c r="C34" s="102" t="s">
        <v>62</v>
      </c>
      <c r="D34" s="103"/>
      <c r="E34" s="103"/>
      <c r="F34" s="103"/>
      <c r="G34" s="103"/>
      <c r="H34" s="103"/>
      <c r="I34" s="103"/>
      <c r="J34" s="103"/>
      <c r="K34" s="103"/>
      <c r="L34" s="103"/>
      <c r="M34" s="103"/>
      <c r="N34" s="103"/>
      <c r="O34" s="103"/>
      <c r="P34" s="101">
        <f t="shared" si="0"/>
        <v>0</v>
      </c>
      <c r="Q34" s="537"/>
      <c r="R34" s="538"/>
      <c r="S34" s="538"/>
      <c r="T34" s="538"/>
      <c r="U34" s="538"/>
      <c r="V34" s="538"/>
      <c r="W34" s="538"/>
      <c r="X34" s="538"/>
      <c r="Y34" s="538"/>
      <c r="Z34" s="538"/>
      <c r="AA34" s="538"/>
      <c r="AB34" s="539"/>
      <c r="AC34" s="97"/>
    </row>
    <row r="35" spans="1:29" ht="28.5" customHeight="1" x14ac:dyDescent="0.3">
      <c r="A35" s="461"/>
      <c r="B35" s="402"/>
      <c r="C35" s="99" t="s">
        <v>66</v>
      </c>
      <c r="D35" s="100"/>
      <c r="E35" s="100"/>
      <c r="F35" s="100"/>
      <c r="G35" s="100"/>
      <c r="H35" s="100"/>
      <c r="I35" s="100"/>
      <c r="J35" s="100"/>
      <c r="K35" s="100"/>
      <c r="L35" s="104"/>
      <c r="M35" s="104"/>
      <c r="N35" s="104"/>
      <c r="O35" s="104"/>
      <c r="P35" s="101">
        <f t="shared" si="0"/>
        <v>0</v>
      </c>
      <c r="Q35" s="543"/>
      <c r="R35" s="544"/>
      <c r="S35" s="544"/>
      <c r="T35" s="544"/>
      <c r="U35" s="544"/>
      <c r="V35" s="544"/>
      <c r="W35" s="544"/>
      <c r="X35" s="544"/>
      <c r="Y35" s="544"/>
      <c r="Z35" s="544"/>
      <c r="AA35" s="544"/>
      <c r="AB35" s="545"/>
      <c r="AC35" s="97"/>
    </row>
    <row r="36" spans="1:29" ht="28.5" customHeight="1" x14ac:dyDescent="0.3">
      <c r="A36" s="499"/>
      <c r="B36" s="411"/>
      <c r="C36" s="102" t="s">
        <v>62</v>
      </c>
      <c r="D36" s="103"/>
      <c r="E36" s="103"/>
      <c r="F36" s="103"/>
      <c r="G36" s="103"/>
      <c r="H36" s="103"/>
      <c r="I36" s="103"/>
      <c r="J36" s="103"/>
      <c r="K36" s="103"/>
      <c r="L36" s="103"/>
      <c r="M36" s="103"/>
      <c r="N36" s="103"/>
      <c r="O36" s="103"/>
      <c r="P36" s="101">
        <f t="shared" si="0"/>
        <v>0</v>
      </c>
      <c r="Q36" s="537"/>
      <c r="R36" s="538"/>
      <c r="S36" s="538"/>
      <c r="T36" s="538"/>
      <c r="U36" s="538"/>
      <c r="V36" s="538"/>
      <c r="W36" s="538"/>
      <c r="X36" s="538"/>
      <c r="Y36" s="538"/>
      <c r="Z36" s="538"/>
      <c r="AA36" s="538"/>
      <c r="AB36" s="539"/>
      <c r="AC36" s="97"/>
    </row>
    <row r="37" spans="1:29" ht="28.5" customHeight="1" x14ac:dyDescent="0.3">
      <c r="A37" s="500"/>
      <c r="B37" s="402"/>
      <c r="C37" s="99" t="s">
        <v>66</v>
      </c>
      <c r="D37" s="100"/>
      <c r="E37" s="100"/>
      <c r="F37" s="100"/>
      <c r="G37" s="100"/>
      <c r="H37" s="100"/>
      <c r="I37" s="100"/>
      <c r="J37" s="100"/>
      <c r="K37" s="100"/>
      <c r="L37" s="104"/>
      <c r="M37" s="104"/>
      <c r="N37" s="104"/>
      <c r="O37" s="104"/>
      <c r="P37" s="101">
        <f t="shared" si="0"/>
        <v>0</v>
      </c>
      <c r="Q37" s="543"/>
      <c r="R37" s="544"/>
      <c r="S37" s="544"/>
      <c r="T37" s="544"/>
      <c r="U37" s="544"/>
      <c r="V37" s="544"/>
      <c r="W37" s="544"/>
      <c r="X37" s="544"/>
      <c r="Y37" s="544"/>
      <c r="Z37" s="544"/>
      <c r="AA37" s="544"/>
      <c r="AB37" s="545"/>
      <c r="AC37" s="97"/>
    </row>
    <row r="38" spans="1:29" ht="28.5" customHeight="1" x14ac:dyDescent="0.3">
      <c r="A38" s="451"/>
      <c r="B38" s="411"/>
      <c r="C38" s="102" t="s">
        <v>62</v>
      </c>
      <c r="D38" s="103"/>
      <c r="E38" s="103"/>
      <c r="F38" s="103"/>
      <c r="G38" s="103"/>
      <c r="H38" s="103"/>
      <c r="I38" s="103"/>
      <c r="J38" s="103"/>
      <c r="K38" s="103"/>
      <c r="L38" s="103"/>
      <c r="M38" s="103"/>
      <c r="N38" s="103"/>
      <c r="O38" s="103"/>
      <c r="P38" s="101">
        <f t="shared" si="0"/>
        <v>0</v>
      </c>
      <c r="Q38" s="537"/>
      <c r="R38" s="538"/>
      <c r="S38" s="538"/>
      <c r="T38" s="538"/>
      <c r="U38" s="538"/>
      <c r="V38" s="538"/>
      <c r="W38" s="538"/>
      <c r="X38" s="538"/>
      <c r="Y38" s="538"/>
      <c r="Z38" s="538"/>
      <c r="AA38" s="538"/>
      <c r="AB38" s="539"/>
      <c r="AC38" s="97"/>
    </row>
    <row r="39" spans="1:29" ht="28.5" customHeight="1" thickBot="1" x14ac:dyDescent="0.35">
      <c r="A39" s="523"/>
      <c r="B39" s="412"/>
      <c r="C39" s="91" t="s">
        <v>66</v>
      </c>
      <c r="D39" s="105"/>
      <c r="E39" s="105"/>
      <c r="F39" s="105"/>
      <c r="G39" s="105"/>
      <c r="H39" s="105"/>
      <c r="I39" s="105"/>
      <c r="J39" s="105"/>
      <c r="K39" s="105"/>
      <c r="L39" s="106"/>
      <c r="M39" s="106"/>
      <c r="N39" s="106"/>
      <c r="O39" s="106"/>
      <c r="P39" s="107">
        <f t="shared" si="0"/>
        <v>0</v>
      </c>
      <c r="Q39" s="540"/>
      <c r="R39" s="541"/>
      <c r="S39" s="541"/>
      <c r="T39" s="541"/>
      <c r="U39" s="541"/>
      <c r="V39" s="541"/>
      <c r="W39" s="541"/>
      <c r="X39" s="541"/>
      <c r="Y39" s="541"/>
      <c r="Z39" s="541"/>
      <c r="AA39" s="541"/>
      <c r="AB39" s="542"/>
      <c r="AC39" s="97"/>
    </row>
    <row r="40" spans="1:29" x14ac:dyDescent="0.3">
      <c r="A40" s="50" t="s">
        <v>94</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400-000000000000}">
      <formula1>2000</formula1>
    </dataValidation>
    <dataValidation type="textLength" operator="lessThanOrEqual" allowBlank="1" showInputMessage="1" showErrorMessage="1" errorTitle="Máximo 2.000 caracteres" error="Máximo 2.000 caracteres" sqref="Q32:AB39 Q28 U28 Y28" xr:uid="{00000000-0002-0000-04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abSelected="1" topLeftCell="Q32" zoomScale="75" zoomScaleNormal="60" workbookViewId="0">
      <selection activeCell="Q34" sqref="Q34:V35"/>
    </sheetView>
  </sheetViews>
  <sheetFormatPr baseColWidth="10" defaultColWidth="10.77734375" defaultRowHeight="14.4" x14ac:dyDescent="0.3"/>
  <cols>
    <col min="1" max="1" width="40" style="50" customWidth="1"/>
    <col min="2" max="2" width="15.44140625" style="50" customWidth="1"/>
    <col min="3" max="3" width="17.21875" style="50" customWidth="1"/>
    <col min="4" max="10" width="16.44140625" style="50" customWidth="1"/>
    <col min="11" max="21" width="13.77734375" style="50" customWidth="1"/>
    <col min="22" max="29" width="14.77734375" style="50" customWidth="1"/>
    <col min="30" max="30" width="19.55468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x14ac:dyDescent="0.3">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05" customHeight="1" thickBot="1" x14ac:dyDescent="0.35">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97" t="s">
        <v>7</v>
      </c>
      <c r="B7" s="298"/>
      <c r="C7" s="303"/>
      <c r="D7" s="297" t="s">
        <v>8</v>
      </c>
      <c r="E7" s="315"/>
      <c r="F7" s="315"/>
      <c r="G7" s="315"/>
      <c r="H7" s="298"/>
      <c r="I7" s="318">
        <v>44718</v>
      </c>
      <c r="J7" s="319"/>
      <c r="K7" s="297" t="s">
        <v>9</v>
      </c>
      <c r="L7" s="298"/>
      <c r="M7" s="334" t="s">
        <v>10</v>
      </c>
      <c r="N7" s="335"/>
      <c r="O7" s="324"/>
      <c r="P7" s="325"/>
      <c r="Q7" s="54"/>
      <c r="R7" s="54"/>
      <c r="S7" s="54"/>
      <c r="T7" s="54"/>
      <c r="U7" s="54"/>
      <c r="V7" s="54"/>
      <c r="W7" s="54"/>
      <c r="X7" s="54"/>
      <c r="Y7" s="54"/>
      <c r="Z7" s="55"/>
      <c r="AA7" s="54"/>
      <c r="AB7" s="54"/>
      <c r="AC7" s="60"/>
      <c r="AD7" s="61"/>
    </row>
    <row r="8" spans="1:30" x14ac:dyDescent="0.3">
      <c r="A8" s="299"/>
      <c r="B8" s="300"/>
      <c r="C8" s="304"/>
      <c r="D8" s="299"/>
      <c r="E8" s="316"/>
      <c r="F8" s="316"/>
      <c r="G8" s="316"/>
      <c r="H8" s="300"/>
      <c r="I8" s="320"/>
      <c r="J8" s="321"/>
      <c r="K8" s="299"/>
      <c r="L8" s="300"/>
      <c r="M8" s="326" t="s">
        <v>11</v>
      </c>
      <c r="N8" s="327"/>
      <c r="O8" s="328" t="s">
        <v>12</v>
      </c>
      <c r="P8" s="329"/>
      <c r="Q8" s="54"/>
      <c r="R8" s="54"/>
      <c r="S8" s="54"/>
      <c r="T8" s="54"/>
      <c r="U8" s="54"/>
      <c r="V8" s="54"/>
      <c r="W8" s="54"/>
      <c r="X8" s="54"/>
      <c r="Y8" s="54"/>
      <c r="Z8" s="55"/>
      <c r="AA8" s="54"/>
      <c r="AB8" s="54"/>
      <c r="AC8" s="60"/>
      <c r="AD8" s="61"/>
    </row>
    <row r="9" spans="1:30" ht="15" thickBot="1" x14ac:dyDescent="0.35">
      <c r="A9" s="301"/>
      <c r="B9" s="302"/>
      <c r="C9" s="305"/>
      <c r="D9" s="301"/>
      <c r="E9" s="317"/>
      <c r="F9" s="317"/>
      <c r="G9" s="317"/>
      <c r="H9" s="302"/>
      <c r="I9" s="322"/>
      <c r="J9" s="323"/>
      <c r="K9" s="301"/>
      <c r="L9" s="302"/>
      <c r="M9" s="330" t="s">
        <v>13</v>
      </c>
      <c r="N9" s="331"/>
      <c r="O9" s="332"/>
      <c r="P9" s="333"/>
      <c r="Q9" s="54"/>
      <c r="R9" s="54"/>
      <c r="S9" s="54"/>
      <c r="T9" s="54"/>
      <c r="U9" s="54"/>
      <c r="V9" s="54"/>
      <c r="W9" s="54"/>
      <c r="X9" s="54"/>
      <c r="Y9" s="54"/>
      <c r="Z9" s="55"/>
      <c r="AA9" s="54"/>
      <c r="AB9" s="54"/>
      <c r="AC9" s="60"/>
      <c r="AD9" s="61"/>
    </row>
    <row r="10" spans="1:30" ht="15" customHeight="1" thickBo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97" t="s">
        <v>14</v>
      </c>
      <c r="B11" s="298"/>
      <c r="C11" s="306" t="s">
        <v>15</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35">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2" t="s">
        <v>16</v>
      </c>
      <c r="B15" s="363"/>
      <c r="C15" s="336" t="s">
        <v>17</v>
      </c>
      <c r="D15" s="337"/>
      <c r="E15" s="337"/>
      <c r="F15" s="337"/>
      <c r="G15" s="337"/>
      <c r="H15" s="337"/>
      <c r="I15" s="337"/>
      <c r="J15" s="337"/>
      <c r="K15" s="338"/>
      <c r="L15" s="286" t="s">
        <v>18</v>
      </c>
      <c r="M15" s="287"/>
      <c r="N15" s="287"/>
      <c r="O15" s="287"/>
      <c r="P15" s="287"/>
      <c r="Q15" s="288"/>
      <c r="R15" s="357" t="s">
        <v>19</v>
      </c>
      <c r="S15" s="358"/>
      <c r="T15" s="358"/>
      <c r="U15" s="358"/>
      <c r="V15" s="358"/>
      <c r="W15" s="358"/>
      <c r="X15" s="359"/>
      <c r="Y15" s="286" t="s">
        <v>20</v>
      </c>
      <c r="Z15" s="288"/>
      <c r="AA15" s="336" t="s">
        <v>21</v>
      </c>
      <c r="AB15" s="337"/>
      <c r="AC15" s="337"/>
      <c r="AD15" s="338"/>
    </row>
    <row r="16" spans="1:30" ht="9" customHeight="1" thickBot="1" x14ac:dyDescent="0.35">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35">
      <c r="A17" s="362" t="s">
        <v>22</v>
      </c>
      <c r="B17" s="363"/>
      <c r="C17" s="365" t="s">
        <v>135</v>
      </c>
      <c r="D17" s="366"/>
      <c r="E17" s="366"/>
      <c r="F17" s="366"/>
      <c r="G17" s="366"/>
      <c r="H17" s="366"/>
      <c r="I17" s="366"/>
      <c r="J17" s="366"/>
      <c r="K17" s="366"/>
      <c r="L17" s="366"/>
      <c r="M17" s="366"/>
      <c r="N17" s="366"/>
      <c r="O17" s="366"/>
      <c r="P17" s="366"/>
      <c r="Q17" s="367"/>
      <c r="R17" s="286" t="s">
        <v>24</v>
      </c>
      <c r="S17" s="287"/>
      <c r="T17" s="287"/>
      <c r="U17" s="287"/>
      <c r="V17" s="288"/>
      <c r="W17" s="497">
        <v>1</v>
      </c>
      <c r="X17" s="498"/>
      <c r="Y17" s="287" t="s">
        <v>25</v>
      </c>
      <c r="Z17" s="287"/>
      <c r="AA17" s="287"/>
      <c r="AB17" s="288"/>
      <c r="AC17" s="259">
        <v>0.2</v>
      </c>
      <c r="AD17" s="260"/>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86" t="s">
        <v>26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35">
      <c r="A20" s="82"/>
      <c r="B20" s="60"/>
      <c r="C20" s="292" t="s">
        <v>27</v>
      </c>
      <c r="D20" s="293"/>
      <c r="E20" s="293"/>
      <c r="F20" s="293"/>
      <c r="G20" s="293"/>
      <c r="H20" s="293"/>
      <c r="I20" s="293"/>
      <c r="J20" s="293"/>
      <c r="K20" s="293"/>
      <c r="L20" s="293"/>
      <c r="M20" s="293"/>
      <c r="N20" s="293"/>
      <c r="O20" s="293"/>
      <c r="P20" s="294"/>
      <c r="Q20" s="289" t="s">
        <v>28</v>
      </c>
      <c r="R20" s="290"/>
      <c r="S20" s="290"/>
      <c r="T20" s="290"/>
      <c r="U20" s="290"/>
      <c r="V20" s="290"/>
      <c r="W20" s="290"/>
      <c r="X20" s="290"/>
      <c r="Y20" s="290"/>
      <c r="Z20" s="290"/>
      <c r="AA20" s="290"/>
      <c r="AB20" s="290"/>
      <c r="AC20" s="290"/>
      <c r="AD20" s="291"/>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95" t="s">
        <v>43</v>
      </c>
      <c r="B22" s="296"/>
      <c r="C22" s="175"/>
      <c r="D22" s="173"/>
      <c r="E22" s="173"/>
      <c r="F22" s="173"/>
      <c r="G22" s="173"/>
      <c r="H22" s="173"/>
      <c r="I22" s="173"/>
      <c r="J22" s="173"/>
      <c r="K22" s="173"/>
      <c r="L22" s="173"/>
      <c r="M22" s="173"/>
      <c r="N22" s="173"/>
      <c r="O22" s="173">
        <f>SUM(C22:N22)</f>
        <v>0</v>
      </c>
      <c r="P22" s="176"/>
      <c r="Q22" s="217">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7">
        <v>401533383</v>
      </c>
      <c r="R23" s="219"/>
      <c r="S23" s="169">
        <v>-2641099</v>
      </c>
      <c r="T23" s="219"/>
      <c r="U23" s="219"/>
      <c r="V23" s="219"/>
      <c r="W23" s="219"/>
      <c r="X23" s="219"/>
      <c r="Y23" s="219"/>
      <c r="Z23" s="219"/>
      <c r="AA23" s="219"/>
      <c r="AB23" s="219"/>
      <c r="AC23" s="169">
        <f>SUM(Q23:AB23)</f>
        <v>398892284</v>
      </c>
      <c r="AD23" s="178" t="str">
        <f>IFERROR(AC22/(SUMIF(Q22:AB22,"&gt;0",#REF!))," ")</f>
        <v xml:space="preserve"> </v>
      </c>
      <c r="AE23" s="3"/>
      <c r="AF23" s="3"/>
    </row>
    <row r="24" spans="1:41" ht="32.25" customHeight="1" x14ac:dyDescent="0.3">
      <c r="A24" s="265" t="s">
        <v>45</v>
      </c>
      <c r="B24" s="266"/>
      <c r="C24" s="170"/>
      <c r="D24" s="169">
        <f>1951058+687500+729667</f>
        <v>3368225</v>
      </c>
      <c r="E24" s="169"/>
      <c r="F24" s="169">
        <f>33132+2500000</f>
        <v>2533132</v>
      </c>
      <c r="G24" s="169"/>
      <c r="H24" s="169"/>
      <c r="I24" s="169"/>
      <c r="J24" s="169"/>
      <c r="K24" s="169"/>
      <c r="L24" s="169"/>
      <c r="M24" s="169"/>
      <c r="N24" s="169"/>
      <c r="O24" s="169">
        <f>SUM(C24:N24)</f>
        <v>5901357</v>
      </c>
      <c r="P24" s="174"/>
      <c r="Q24" s="227"/>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35">
      <c r="A25" s="267" t="s">
        <v>46</v>
      </c>
      <c r="B25" s="268"/>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c r="W25" s="172"/>
      <c r="X25" s="172"/>
      <c r="Y25" s="172"/>
      <c r="Z25" s="172"/>
      <c r="AA25" s="172"/>
      <c r="AB25" s="172"/>
      <c r="AC25" s="172">
        <f>SUM(Q25:AB25)</f>
        <v>119960285</v>
      </c>
      <c r="AD25" s="179">
        <f>IFERROR(AC25/(SUMIF(Q25:AB25,"&gt;0",Q24:AB24))," ")</f>
        <v>0.91919798434674527</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049999999999997" customHeight="1" x14ac:dyDescent="0.3">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
      <c r="A29" s="270"/>
      <c r="B29" s="273"/>
      <c r="C29" s="274"/>
      <c r="D29" s="88" t="s">
        <v>29</v>
      </c>
      <c r="E29" s="88" t="s">
        <v>30</v>
      </c>
      <c r="F29" s="88" t="s">
        <v>31</v>
      </c>
      <c r="G29" s="88" t="s">
        <v>32</v>
      </c>
      <c r="H29" s="88" t="s">
        <v>33</v>
      </c>
      <c r="I29" s="88" t="s">
        <v>34</v>
      </c>
      <c r="J29" s="88" t="s">
        <v>35</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62.25" customHeight="1" thickBot="1" x14ac:dyDescent="0.35">
      <c r="A30" s="190" t="str">
        <f>C17</f>
        <v>6 - Acompañar el 100 por ciento  la implementación de las  Políticas Públicas de PPMYEG y PPASP y de los productos que la SDMujer es responsable</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53</v>
      </c>
      <c r="R30" s="281"/>
      <c r="S30" s="281"/>
      <c r="T30" s="281"/>
      <c r="U30" s="281"/>
      <c r="V30" s="281"/>
      <c r="W30" s="281"/>
      <c r="X30" s="281"/>
      <c r="Y30" s="281"/>
      <c r="Z30" s="281"/>
      <c r="AA30" s="281"/>
      <c r="AB30" s="281"/>
      <c r="AC30" s="281"/>
      <c r="AD30" s="282"/>
    </row>
    <row r="31" spans="1:41" ht="45" customHeight="1" x14ac:dyDescent="0.3">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
      <c r="A33" s="265"/>
      <c r="B33" s="277"/>
      <c r="C33" s="368"/>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59.25" customHeight="1" x14ac:dyDescent="0.3">
      <c r="A34" s="371" t="str">
        <f>A30</f>
        <v>6 - Acompañar el 100 por ciento  la implementación de las  Políticas Públicas de PPMYEG y PPASP y de los productos que la SDMujer es responsable</v>
      </c>
      <c r="B34" s="373">
        <v>0.2</v>
      </c>
      <c r="C34" s="90" t="s">
        <v>62</v>
      </c>
      <c r="D34" s="156">
        <v>1</v>
      </c>
      <c r="E34" s="156">
        <v>1</v>
      </c>
      <c r="F34" s="156">
        <v>1</v>
      </c>
      <c r="G34" s="156">
        <v>1</v>
      </c>
      <c r="H34" s="156">
        <v>1</v>
      </c>
      <c r="I34" s="156">
        <v>1</v>
      </c>
      <c r="J34" s="156">
        <v>1</v>
      </c>
      <c r="K34" s="156">
        <v>1</v>
      </c>
      <c r="L34" s="156">
        <v>1</v>
      </c>
      <c r="M34" s="156">
        <v>1</v>
      </c>
      <c r="N34" s="156">
        <v>1</v>
      </c>
      <c r="O34" s="156">
        <v>1</v>
      </c>
      <c r="P34" s="156">
        <v>1</v>
      </c>
      <c r="Q34" s="441" t="s">
        <v>533</v>
      </c>
      <c r="R34" s="442"/>
      <c r="S34" s="442"/>
      <c r="T34" s="442"/>
      <c r="U34" s="442"/>
      <c r="V34" s="443"/>
      <c r="W34" s="441" t="s">
        <v>136</v>
      </c>
      <c r="X34" s="442"/>
      <c r="Y34" s="442"/>
      <c r="Z34" s="443"/>
      <c r="AA34" s="441" t="s">
        <v>137</v>
      </c>
      <c r="AB34" s="442"/>
      <c r="AC34" s="442"/>
      <c r="AD34" s="447"/>
      <c r="AE34" s="50" t="s">
        <v>138</v>
      </c>
      <c r="AG34" s="87"/>
      <c r="AH34" s="87"/>
      <c r="AI34" s="87"/>
      <c r="AJ34" s="87"/>
      <c r="AK34" s="87"/>
      <c r="AL34" s="87"/>
      <c r="AM34" s="87"/>
      <c r="AN34" s="87"/>
      <c r="AO34" s="87"/>
    </row>
    <row r="35" spans="1:41" ht="69.75" customHeight="1" x14ac:dyDescent="0.3">
      <c r="A35" s="372"/>
      <c r="B35" s="374"/>
      <c r="C35" s="91" t="s">
        <v>66</v>
      </c>
      <c r="D35" s="240">
        <v>1</v>
      </c>
      <c r="E35" s="240">
        <v>1</v>
      </c>
      <c r="F35" s="240">
        <v>1</v>
      </c>
      <c r="G35" s="240">
        <v>1</v>
      </c>
      <c r="H35" s="240">
        <v>1</v>
      </c>
      <c r="I35" s="93"/>
      <c r="J35" s="93"/>
      <c r="K35" s="93"/>
      <c r="L35" s="93"/>
      <c r="M35" s="93"/>
      <c r="N35" s="93"/>
      <c r="O35" s="93"/>
      <c r="P35" s="157">
        <v>1</v>
      </c>
      <c r="Q35" s="444"/>
      <c r="R35" s="445"/>
      <c r="S35" s="445"/>
      <c r="T35" s="445"/>
      <c r="U35" s="445"/>
      <c r="V35" s="446"/>
      <c r="W35" s="444"/>
      <c r="X35" s="445"/>
      <c r="Y35" s="445"/>
      <c r="Z35" s="446"/>
      <c r="AA35" s="444"/>
      <c r="AB35" s="445"/>
      <c r="AC35" s="445"/>
      <c r="AD35" s="448"/>
      <c r="AE35" s="49"/>
      <c r="AG35" s="87"/>
      <c r="AH35" s="87"/>
      <c r="AI35" s="87"/>
      <c r="AJ35" s="87"/>
      <c r="AK35" s="87"/>
      <c r="AL35" s="87"/>
      <c r="AM35" s="87"/>
      <c r="AN35" s="87"/>
      <c r="AO35" s="87"/>
    </row>
    <row r="36" spans="1:41" ht="26.25" customHeight="1" x14ac:dyDescent="0.3">
      <c r="A36" s="295" t="s">
        <v>67</v>
      </c>
      <c r="B36" s="393" t="s">
        <v>68</v>
      </c>
      <c r="C36" s="395" t="s">
        <v>69</v>
      </c>
      <c r="D36" s="395"/>
      <c r="E36" s="395"/>
      <c r="F36" s="395"/>
      <c r="G36" s="395"/>
      <c r="H36" s="395"/>
      <c r="I36" s="395"/>
      <c r="J36" s="395"/>
      <c r="K36" s="395"/>
      <c r="L36" s="395"/>
      <c r="M36" s="395"/>
      <c r="N36" s="395"/>
      <c r="O36" s="395"/>
      <c r="P36" s="395"/>
      <c r="Q36" s="296" t="s">
        <v>70</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
      <c r="A37" s="265"/>
      <c r="B37" s="39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66" t="s">
        <v>85</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36" customHeight="1" x14ac:dyDescent="0.3">
      <c r="A38" s="474" t="s">
        <v>139</v>
      </c>
      <c r="B38" s="568">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403" t="s">
        <v>140</v>
      </c>
      <c r="R38" s="576"/>
      <c r="S38" s="576"/>
      <c r="T38" s="576"/>
      <c r="U38" s="576"/>
      <c r="V38" s="576"/>
      <c r="W38" s="576"/>
      <c r="X38" s="576"/>
      <c r="Y38" s="576"/>
      <c r="Z38" s="576"/>
      <c r="AA38" s="576"/>
      <c r="AB38" s="576"/>
      <c r="AC38" s="576"/>
      <c r="AD38" s="577"/>
      <c r="AE38" s="97"/>
      <c r="AG38" s="98"/>
      <c r="AH38" s="98"/>
      <c r="AI38" s="98"/>
      <c r="AJ38" s="98"/>
      <c r="AK38" s="98"/>
      <c r="AL38" s="98"/>
      <c r="AM38" s="98"/>
      <c r="AN38" s="98"/>
      <c r="AO38" s="98"/>
    </row>
    <row r="39" spans="1:41" ht="36" customHeight="1" x14ac:dyDescent="0.3">
      <c r="A39" s="461"/>
      <c r="B39" s="569"/>
      <c r="C39" s="99" t="s">
        <v>66</v>
      </c>
      <c r="D39" s="100">
        <v>0.05</v>
      </c>
      <c r="E39" s="100">
        <v>0.08</v>
      </c>
      <c r="F39" s="100">
        <v>0.08</v>
      </c>
      <c r="G39" s="100">
        <v>0.09</v>
      </c>
      <c r="H39" s="100">
        <v>0.08</v>
      </c>
      <c r="I39" s="100"/>
      <c r="J39" s="100"/>
      <c r="K39" s="100"/>
      <c r="L39" s="100"/>
      <c r="M39" s="100"/>
      <c r="N39" s="100"/>
      <c r="O39" s="100"/>
      <c r="P39" s="101">
        <f t="shared" si="0"/>
        <v>0.38000000000000006</v>
      </c>
      <c r="Q39" s="578"/>
      <c r="R39" s="579"/>
      <c r="S39" s="579"/>
      <c r="T39" s="579"/>
      <c r="U39" s="579"/>
      <c r="V39" s="579"/>
      <c r="W39" s="579"/>
      <c r="X39" s="579"/>
      <c r="Y39" s="579"/>
      <c r="Z39" s="579"/>
      <c r="AA39" s="579"/>
      <c r="AB39" s="579"/>
      <c r="AC39" s="579"/>
      <c r="AD39" s="580"/>
      <c r="AE39" s="97"/>
    </row>
    <row r="40" spans="1:41" ht="36" customHeight="1" x14ac:dyDescent="0.3">
      <c r="A40" s="461" t="s">
        <v>141</v>
      </c>
      <c r="B40" s="568">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53" t="s">
        <v>142</v>
      </c>
      <c r="R40" s="254"/>
      <c r="S40" s="254"/>
      <c r="T40" s="254"/>
      <c r="U40" s="254"/>
      <c r="V40" s="254"/>
      <c r="W40" s="254"/>
      <c r="X40" s="254"/>
      <c r="Y40" s="254"/>
      <c r="Z40" s="254"/>
      <c r="AA40" s="254"/>
      <c r="AB40" s="254"/>
      <c r="AC40" s="254"/>
      <c r="AD40" s="255"/>
      <c r="AE40" s="97"/>
    </row>
    <row r="41" spans="1:41" ht="36" customHeight="1" x14ac:dyDescent="0.3">
      <c r="A41" s="461"/>
      <c r="B41" s="569"/>
      <c r="C41" s="99" t="s">
        <v>66</v>
      </c>
      <c r="D41" s="100">
        <v>0.05</v>
      </c>
      <c r="E41" s="100">
        <v>0.08</v>
      </c>
      <c r="F41" s="100">
        <v>0.08</v>
      </c>
      <c r="G41" s="100">
        <v>0.09</v>
      </c>
      <c r="H41" s="100">
        <v>0.08</v>
      </c>
      <c r="I41" s="100"/>
      <c r="J41" s="100"/>
      <c r="K41" s="100"/>
      <c r="L41" s="104"/>
      <c r="M41" s="104"/>
      <c r="N41" s="104"/>
      <c r="O41" s="104"/>
      <c r="P41" s="101">
        <f t="shared" si="0"/>
        <v>0.38000000000000006</v>
      </c>
      <c r="Q41" s="532"/>
      <c r="R41" s="533"/>
      <c r="S41" s="533"/>
      <c r="T41" s="533"/>
      <c r="U41" s="533"/>
      <c r="V41" s="533"/>
      <c r="W41" s="533"/>
      <c r="X41" s="533"/>
      <c r="Y41" s="533"/>
      <c r="Z41" s="533"/>
      <c r="AA41" s="533"/>
      <c r="AB41" s="533"/>
      <c r="AC41" s="533"/>
      <c r="AD41" s="534"/>
      <c r="AE41" s="97"/>
    </row>
    <row r="42" spans="1:41" ht="58.05" customHeight="1" x14ac:dyDescent="0.3">
      <c r="A42" s="461" t="s">
        <v>143</v>
      </c>
      <c r="B42" s="571">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53" t="s">
        <v>534</v>
      </c>
      <c r="R42" s="254"/>
      <c r="S42" s="254"/>
      <c r="T42" s="254"/>
      <c r="U42" s="254"/>
      <c r="V42" s="254"/>
      <c r="W42" s="254"/>
      <c r="X42" s="254"/>
      <c r="Y42" s="254"/>
      <c r="Z42" s="254"/>
      <c r="AA42" s="254"/>
      <c r="AB42" s="254"/>
      <c r="AC42" s="254"/>
      <c r="AD42" s="255"/>
      <c r="AE42" s="97"/>
    </row>
    <row r="43" spans="1:41" ht="58.05" customHeight="1" thickBot="1" x14ac:dyDescent="0.35">
      <c r="A43" s="570"/>
      <c r="B43" s="572"/>
      <c r="C43" s="91" t="s">
        <v>66</v>
      </c>
      <c r="D43" s="105">
        <v>0.11</v>
      </c>
      <c r="E43" s="105">
        <v>7.0000000000000007E-2</v>
      </c>
      <c r="F43" s="105">
        <v>7.0000000000000007E-2</v>
      </c>
      <c r="G43" s="105">
        <v>0.11</v>
      </c>
      <c r="H43" s="105">
        <v>7.0000000000000007E-2</v>
      </c>
      <c r="I43" s="105"/>
      <c r="J43" s="105"/>
      <c r="K43" s="105"/>
      <c r="L43" s="106"/>
      <c r="M43" s="106"/>
      <c r="N43" s="106"/>
      <c r="O43" s="106"/>
      <c r="P43" s="107">
        <f t="shared" si="0"/>
        <v>0.43</v>
      </c>
      <c r="Q43" s="573"/>
      <c r="R43" s="574"/>
      <c r="S43" s="574"/>
      <c r="T43" s="574"/>
      <c r="U43" s="574"/>
      <c r="V43" s="574"/>
      <c r="W43" s="574"/>
      <c r="X43" s="574"/>
      <c r="Y43" s="574"/>
      <c r="Z43" s="574"/>
      <c r="AA43" s="574"/>
      <c r="AB43" s="574"/>
      <c r="AC43" s="574"/>
      <c r="AD43" s="575"/>
      <c r="AE43" s="97"/>
    </row>
    <row r="44" spans="1:41" x14ac:dyDescent="0.3">
      <c r="A44" s="50" t="s">
        <v>94</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Q38:AD43 AA34 Q34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Z5" zoomScale="70" zoomScaleNormal="70" workbookViewId="0">
      <selection activeCell="AT13" sqref="AT13"/>
    </sheetView>
  </sheetViews>
  <sheetFormatPr baseColWidth="10" defaultColWidth="10.77734375" defaultRowHeight="13.8" x14ac:dyDescent="0.3"/>
  <cols>
    <col min="1" max="1" width="7" style="113" customWidth="1"/>
    <col min="2" max="2" width="8.77734375" style="108" customWidth="1"/>
    <col min="3" max="3" width="9.44140625" style="108" customWidth="1"/>
    <col min="4" max="4" width="10.44140625" style="108" customWidth="1"/>
    <col min="5" max="5" width="6.21875" style="108" customWidth="1"/>
    <col min="6" max="6" width="9" style="108" customWidth="1"/>
    <col min="7" max="7" width="7" style="108" customWidth="1"/>
    <col min="8" max="8" width="15.44140625" style="108" customWidth="1"/>
    <col min="9" max="9" width="14.77734375" style="108" customWidth="1"/>
    <col min="10" max="11" width="29.21875" style="108" customWidth="1"/>
    <col min="12" max="12" width="16.77734375" style="108" customWidth="1"/>
    <col min="13" max="14" width="15.21875" style="108" customWidth="1"/>
    <col min="15" max="15" width="37.77734375" style="108" customWidth="1"/>
    <col min="16" max="16" width="7.5546875" style="108" customWidth="1"/>
    <col min="17" max="17" width="8.21875" style="108" customWidth="1"/>
    <col min="18" max="18" width="7.5546875" style="108" customWidth="1"/>
    <col min="19" max="19" width="7.21875" style="108" customWidth="1"/>
    <col min="20" max="20" width="6.77734375" style="108" customWidth="1"/>
    <col min="21" max="21" width="17.44140625" style="108" customWidth="1"/>
    <col min="22" max="22" width="27.77734375" style="108" customWidth="1"/>
    <col min="23" max="46" width="5.77734375" style="108" customWidth="1"/>
    <col min="47" max="47" width="11.77734375" style="108" customWidth="1"/>
    <col min="48" max="48" width="10.77734375" style="108"/>
    <col min="49" max="49" width="70.21875" style="108" customWidth="1"/>
    <col min="50" max="51" width="24.44140625" style="108" customWidth="1"/>
    <col min="52" max="16384" width="10.77734375" style="108"/>
  </cols>
  <sheetData>
    <row r="1" spans="1:51" ht="16.5" customHeight="1" x14ac:dyDescent="0.3">
      <c r="B1" s="581" t="s">
        <v>0</v>
      </c>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c r="AW1" s="583"/>
      <c r="AX1" s="345" t="s">
        <v>1</v>
      </c>
      <c r="AY1" s="346"/>
    </row>
    <row r="2" spans="1:51" ht="16.5" customHeight="1" x14ac:dyDescent="0.3">
      <c r="B2" s="584" t="s">
        <v>2</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585"/>
      <c r="AW2" s="586"/>
      <c r="AX2" s="351" t="s">
        <v>3</v>
      </c>
      <c r="AY2" s="352"/>
    </row>
    <row r="3" spans="1:51" ht="15" customHeight="1" x14ac:dyDescent="0.3">
      <c r="B3" s="587" t="s">
        <v>144</v>
      </c>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U3" s="588"/>
      <c r="AV3" s="588"/>
      <c r="AW3" s="589"/>
      <c r="AX3" s="351" t="s">
        <v>5</v>
      </c>
      <c r="AY3" s="352"/>
    </row>
    <row r="4" spans="1:51" ht="16.5" customHeight="1" x14ac:dyDescent="0.3">
      <c r="B4" s="581"/>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3"/>
      <c r="AX4" s="590" t="s">
        <v>145</v>
      </c>
      <c r="AY4" s="590"/>
    </row>
    <row r="5" spans="1:51" ht="15" customHeight="1" x14ac:dyDescent="0.3">
      <c r="B5" s="591" t="s">
        <v>146</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3"/>
      <c r="AI5" s="594" t="s">
        <v>13</v>
      </c>
      <c r="AJ5" s="595"/>
      <c r="AK5" s="595"/>
      <c r="AL5" s="595"/>
      <c r="AM5" s="595"/>
      <c r="AN5" s="595"/>
      <c r="AO5" s="595"/>
      <c r="AP5" s="595"/>
      <c r="AQ5" s="595"/>
      <c r="AR5" s="595"/>
      <c r="AS5" s="595"/>
      <c r="AT5" s="595"/>
      <c r="AU5" s="595"/>
      <c r="AV5" s="596"/>
      <c r="AW5" s="603" t="s">
        <v>147</v>
      </c>
      <c r="AX5" s="603" t="s">
        <v>148</v>
      </c>
      <c r="AY5" s="603" t="s">
        <v>149</v>
      </c>
    </row>
    <row r="6" spans="1:51" ht="15" customHeight="1" x14ac:dyDescent="0.3">
      <c r="B6" s="606" t="s">
        <v>8</v>
      </c>
      <c r="C6" s="606"/>
      <c r="D6" s="606"/>
      <c r="E6" s="607">
        <v>44718</v>
      </c>
      <c r="F6" s="608"/>
      <c r="G6" s="606" t="s">
        <v>9</v>
      </c>
      <c r="H6" s="606"/>
      <c r="I6" s="609" t="s">
        <v>10</v>
      </c>
      <c r="J6" s="609"/>
      <c r="K6" s="197"/>
      <c r="L6" s="594"/>
      <c r="M6" s="595"/>
      <c r="N6" s="595"/>
      <c r="O6" s="595"/>
      <c r="P6" s="595"/>
      <c r="Q6" s="595"/>
      <c r="R6" s="595"/>
      <c r="S6" s="595"/>
      <c r="T6" s="595"/>
      <c r="U6" s="595"/>
      <c r="V6" s="595"/>
      <c r="W6" s="198"/>
      <c r="X6" s="198"/>
      <c r="Y6" s="198"/>
      <c r="Z6" s="198"/>
      <c r="AA6" s="198"/>
      <c r="AB6" s="198"/>
      <c r="AC6" s="198"/>
      <c r="AD6" s="198"/>
      <c r="AE6" s="198"/>
      <c r="AF6" s="198"/>
      <c r="AG6" s="198"/>
      <c r="AH6" s="199"/>
      <c r="AI6" s="597"/>
      <c r="AJ6" s="598"/>
      <c r="AK6" s="598"/>
      <c r="AL6" s="598"/>
      <c r="AM6" s="598"/>
      <c r="AN6" s="598"/>
      <c r="AO6" s="598"/>
      <c r="AP6" s="598"/>
      <c r="AQ6" s="598"/>
      <c r="AR6" s="598"/>
      <c r="AS6" s="598"/>
      <c r="AT6" s="598"/>
      <c r="AU6" s="598"/>
      <c r="AV6" s="599"/>
      <c r="AW6" s="604"/>
      <c r="AX6" s="604"/>
      <c r="AY6" s="604"/>
    </row>
    <row r="7" spans="1:51" ht="15" customHeight="1" x14ac:dyDescent="0.3">
      <c r="B7" s="606"/>
      <c r="C7" s="606"/>
      <c r="D7" s="606"/>
      <c r="E7" s="608"/>
      <c r="F7" s="608"/>
      <c r="G7" s="606"/>
      <c r="H7" s="606"/>
      <c r="I7" s="609" t="s">
        <v>11</v>
      </c>
      <c r="J7" s="609"/>
      <c r="K7" s="197" t="s">
        <v>12</v>
      </c>
      <c r="L7" s="597"/>
      <c r="M7" s="598"/>
      <c r="N7" s="598"/>
      <c r="O7" s="598"/>
      <c r="P7" s="598"/>
      <c r="Q7" s="598"/>
      <c r="R7" s="598"/>
      <c r="S7" s="598"/>
      <c r="T7" s="598"/>
      <c r="U7" s="598"/>
      <c r="V7" s="598"/>
      <c r="W7" s="200"/>
      <c r="X7" s="200"/>
      <c r="Y7" s="200"/>
      <c r="Z7" s="200"/>
      <c r="AA7" s="200"/>
      <c r="AB7" s="200"/>
      <c r="AC7" s="200"/>
      <c r="AD7" s="200"/>
      <c r="AE7" s="200"/>
      <c r="AF7" s="200"/>
      <c r="AG7" s="200"/>
      <c r="AH7" s="201"/>
      <c r="AI7" s="597"/>
      <c r="AJ7" s="598"/>
      <c r="AK7" s="598"/>
      <c r="AL7" s="598"/>
      <c r="AM7" s="598"/>
      <c r="AN7" s="598"/>
      <c r="AO7" s="598"/>
      <c r="AP7" s="598"/>
      <c r="AQ7" s="598"/>
      <c r="AR7" s="598"/>
      <c r="AS7" s="598"/>
      <c r="AT7" s="598"/>
      <c r="AU7" s="598"/>
      <c r="AV7" s="599"/>
      <c r="AW7" s="604"/>
      <c r="AX7" s="604"/>
      <c r="AY7" s="604"/>
    </row>
    <row r="8" spans="1:51" ht="15" customHeight="1" x14ac:dyDescent="0.3">
      <c r="B8" s="606"/>
      <c r="C8" s="606"/>
      <c r="D8" s="606"/>
      <c r="E8" s="608"/>
      <c r="F8" s="608"/>
      <c r="G8" s="606"/>
      <c r="H8" s="606"/>
      <c r="I8" s="609" t="s">
        <v>13</v>
      </c>
      <c r="J8" s="609"/>
      <c r="K8" s="197"/>
      <c r="L8" s="600"/>
      <c r="M8" s="601"/>
      <c r="N8" s="601"/>
      <c r="O8" s="601"/>
      <c r="P8" s="601"/>
      <c r="Q8" s="601"/>
      <c r="R8" s="601"/>
      <c r="S8" s="601"/>
      <c r="T8" s="601"/>
      <c r="U8" s="601"/>
      <c r="V8" s="601"/>
      <c r="W8" s="202"/>
      <c r="X8" s="202"/>
      <c r="Y8" s="202"/>
      <c r="Z8" s="202"/>
      <c r="AA8" s="202"/>
      <c r="AB8" s="202"/>
      <c r="AC8" s="202"/>
      <c r="AD8" s="202"/>
      <c r="AE8" s="202"/>
      <c r="AF8" s="202"/>
      <c r="AG8" s="202"/>
      <c r="AH8" s="203"/>
      <c r="AI8" s="597"/>
      <c r="AJ8" s="598"/>
      <c r="AK8" s="598"/>
      <c r="AL8" s="598"/>
      <c r="AM8" s="598"/>
      <c r="AN8" s="598"/>
      <c r="AO8" s="598"/>
      <c r="AP8" s="598"/>
      <c r="AQ8" s="598"/>
      <c r="AR8" s="598"/>
      <c r="AS8" s="598"/>
      <c r="AT8" s="598"/>
      <c r="AU8" s="598"/>
      <c r="AV8" s="599"/>
      <c r="AW8" s="604"/>
      <c r="AX8" s="604"/>
      <c r="AY8" s="604"/>
    </row>
    <row r="9" spans="1:51" ht="32.1" customHeight="1" x14ac:dyDescent="0.3">
      <c r="B9" s="610" t="s">
        <v>150</v>
      </c>
      <c r="C9" s="611"/>
      <c r="D9" s="612"/>
      <c r="E9" s="613" t="s">
        <v>151</v>
      </c>
      <c r="F9" s="614"/>
      <c r="G9" s="614"/>
      <c r="H9" s="614"/>
      <c r="I9" s="614"/>
      <c r="J9" s="614"/>
      <c r="K9" s="614"/>
      <c r="L9" s="615"/>
      <c r="M9" s="615"/>
      <c r="N9" s="615"/>
      <c r="O9" s="615"/>
      <c r="P9" s="615"/>
      <c r="Q9" s="615"/>
      <c r="R9" s="615"/>
      <c r="S9" s="615"/>
      <c r="T9" s="615"/>
      <c r="U9" s="615"/>
      <c r="V9" s="615"/>
      <c r="W9" s="615"/>
      <c r="X9" s="615"/>
      <c r="Y9" s="615"/>
      <c r="Z9" s="615"/>
      <c r="AA9" s="615"/>
      <c r="AB9" s="615"/>
      <c r="AC9" s="615"/>
      <c r="AD9" s="615"/>
      <c r="AE9" s="615"/>
      <c r="AF9" s="615"/>
      <c r="AG9" s="615"/>
      <c r="AH9" s="616"/>
      <c r="AI9" s="597"/>
      <c r="AJ9" s="598"/>
      <c r="AK9" s="598"/>
      <c r="AL9" s="598"/>
      <c r="AM9" s="598"/>
      <c r="AN9" s="598"/>
      <c r="AO9" s="598"/>
      <c r="AP9" s="598"/>
      <c r="AQ9" s="598"/>
      <c r="AR9" s="598"/>
      <c r="AS9" s="598"/>
      <c r="AT9" s="598"/>
      <c r="AU9" s="598"/>
      <c r="AV9" s="599"/>
      <c r="AW9" s="604"/>
      <c r="AX9" s="604"/>
      <c r="AY9" s="604"/>
    </row>
    <row r="10" spans="1:51" ht="25.05" customHeight="1" x14ac:dyDescent="0.3">
      <c r="B10" s="617" t="s">
        <v>152</v>
      </c>
      <c r="C10" s="618"/>
      <c r="D10" s="619"/>
      <c r="E10" s="620" t="s">
        <v>153</v>
      </c>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6"/>
      <c r="AI10" s="600"/>
      <c r="AJ10" s="601"/>
      <c r="AK10" s="601"/>
      <c r="AL10" s="601"/>
      <c r="AM10" s="601"/>
      <c r="AN10" s="601"/>
      <c r="AO10" s="601"/>
      <c r="AP10" s="601"/>
      <c r="AQ10" s="601"/>
      <c r="AR10" s="601"/>
      <c r="AS10" s="601"/>
      <c r="AT10" s="601"/>
      <c r="AU10" s="601"/>
      <c r="AV10" s="602"/>
      <c r="AW10" s="604"/>
      <c r="AX10" s="604"/>
      <c r="AY10" s="604"/>
    </row>
    <row r="11" spans="1:51" ht="35.1" customHeight="1" x14ac:dyDescent="0.3">
      <c r="B11" s="621" t="s">
        <v>154</v>
      </c>
      <c r="C11" s="622"/>
      <c r="D11" s="622"/>
      <c r="E11" s="622"/>
      <c r="F11" s="622"/>
      <c r="G11" s="623"/>
      <c r="H11" s="621" t="s">
        <v>155</v>
      </c>
      <c r="I11" s="623"/>
      <c r="J11" s="603" t="s">
        <v>156</v>
      </c>
      <c r="K11" s="603" t="s">
        <v>157</v>
      </c>
      <c r="L11" s="603" t="s">
        <v>158</v>
      </c>
      <c r="M11" s="603" t="s">
        <v>159</v>
      </c>
      <c r="N11" s="603" t="s">
        <v>160</v>
      </c>
      <c r="O11" s="603" t="s">
        <v>161</v>
      </c>
      <c r="P11" s="621" t="s">
        <v>162</v>
      </c>
      <c r="Q11" s="622"/>
      <c r="R11" s="622"/>
      <c r="S11" s="622"/>
      <c r="T11" s="623"/>
      <c r="U11" s="603" t="s">
        <v>163</v>
      </c>
      <c r="V11" s="603" t="s">
        <v>164</v>
      </c>
      <c r="W11" s="591" t="s">
        <v>165</v>
      </c>
      <c r="X11" s="592"/>
      <c r="Y11" s="592"/>
      <c r="Z11" s="592"/>
      <c r="AA11" s="592"/>
      <c r="AB11" s="592"/>
      <c r="AC11" s="592"/>
      <c r="AD11" s="592"/>
      <c r="AE11" s="592"/>
      <c r="AF11" s="592"/>
      <c r="AG11" s="592"/>
      <c r="AH11" s="593"/>
      <c r="AI11" s="591" t="s">
        <v>166</v>
      </c>
      <c r="AJ11" s="592"/>
      <c r="AK11" s="592"/>
      <c r="AL11" s="592"/>
      <c r="AM11" s="592"/>
      <c r="AN11" s="592"/>
      <c r="AO11" s="592"/>
      <c r="AP11" s="592"/>
      <c r="AQ11" s="592"/>
      <c r="AR11" s="592"/>
      <c r="AS11" s="592"/>
      <c r="AT11" s="593"/>
      <c r="AU11" s="621" t="s">
        <v>41</v>
      </c>
      <c r="AV11" s="623"/>
      <c r="AW11" s="604"/>
      <c r="AX11" s="604"/>
      <c r="AY11" s="604"/>
    </row>
    <row r="12" spans="1:51" ht="38.1" customHeight="1" x14ac:dyDescent="0.3">
      <c r="B12" s="204" t="s">
        <v>167</v>
      </c>
      <c r="C12" s="204" t="s">
        <v>168</v>
      </c>
      <c r="D12" s="204" t="s">
        <v>169</v>
      </c>
      <c r="E12" s="204" t="s">
        <v>170</v>
      </c>
      <c r="F12" s="204" t="s">
        <v>171</v>
      </c>
      <c r="G12" s="204" t="s">
        <v>172</v>
      </c>
      <c r="H12" s="204" t="s">
        <v>173</v>
      </c>
      <c r="I12" s="204" t="s">
        <v>174</v>
      </c>
      <c r="J12" s="605"/>
      <c r="K12" s="605"/>
      <c r="L12" s="605"/>
      <c r="M12" s="605"/>
      <c r="N12" s="605"/>
      <c r="O12" s="605"/>
      <c r="P12" s="204">
        <v>2020</v>
      </c>
      <c r="Q12" s="204">
        <v>2021</v>
      </c>
      <c r="R12" s="204">
        <v>2022</v>
      </c>
      <c r="S12" s="204">
        <v>2023</v>
      </c>
      <c r="T12" s="204">
        <v>2024</v>
      </c>
      <c r="U12" s="605"/>
      <c r="V12" s="605"/>
      <c r="W12" s="111" t="s">
        <v>29</v>
      </c>
      <c r="X12" s="111" t="s">
        <v>30</v>
      </c>
      <c r="Y12" s="111" t="s">
        <v>31</v>
      </c>
      <c r="Z12" s="111" t="s">
        <v>32</v>
      </c>
      <c r="AA12" s="111" t="s">
        <v>33</v>
      </c>
      <c r="AB12" s="111" t="s">
        <v>34</v>
      </c>
      <c r="AC12" s="111" t="s">
        <v>35</v>
      </c>
      <c r="AD12" s="111" t="s">
        <v>36</v>
      </c>
      <c r="AE12" s="111" t="s">
        <v>37</v>
      </c>
      <c r="AF12" s="111" t="s">
        <v>38</v>
      </c>
      <c r="AG12" s="111" t="s">
        <v>39</v>
      </c>
      <c r="AH12" s="111" t="s">
        <v>40</v>
      </c>
      <c r="AI12" s="111" t="s">
        <v>29</v>
      </c>
      <c r="AJ12" s="111" t="s">
        <v>30</v>
      </c>
      <c r="AK12" s="111" t="s">
        <v>31</v>
      </c>
      <c r="AL12" s="111" t="s">
        <v>32</v>
      </c>
      <c r="AM12" s="111" t="s">
        <v>33</v>
      </c>
      <c r="AN12" s="111" t="s">
        <v>34</v>
      </c>
      <c r="AO12" s="111" t="s">
        <v>35</v>
      </c>
      <c r="AP12" s="111" t="s">
        <v>36</v>
      </c>
      <c r="AQ12" s="111" t="s">
        <v>37</v>
      </c>
      <c r="AR12" s="111" t="s">
        <v>38</v>
      </c>
      <c r="AS12" s="111" t="s">
        <v>39</v>
      </c>
      <c r="AT12" s="111" t="s">
        <v>40</v>
      </c>
      <c r="AU12" s="204" t="s">
        <v>175</v>
      </c>
      <c r="AV12" s="204" t="s">
        <v>176</v>
      </c>
      <c r="AW12" s="605"/>
      <c r="AX12" s="605"/>
      <c r="AY12" s="605"/>
    </row>
    <row r="13" spans="1:51" s="208" customFormat="1" ht="135.75" customHeight="1" x14ac:dyDescent="0.3">
      <c r="A13" s="234">
        <v>1</v>
      </c>
      <c r="B13" s="109">
        <v>38</v>
      </c>
      <c r="C13" s="109"/>
      <c r="D13" s="109"/>
      <c r="E13" s="109"/>
      <c r="F13" s="109"/>
      <c r="G13" s="109"/>
      <c r="H13" s="109"/>
      <c r="I13" s="109" t="s">
        <v>52</v>
      </c>
      <c r="J13" s="129" t="s">
        <v>177</v>
      </c>
      <c r="K13" s="129" t="s">
        <v>178</v>
      </c>
      <c r="L13" s="109" t="s">
        <v>179</v>
      </c>
      <c r="M13" s="109">
        <v>1</v>
      </c>
      <c r="N13" s="109" t="s">
        <v>180</v>
      </c>
      <c r="O13" s="211" t="s">
        <v>181</v>
      </c>
      <c r="P13" s="205">
        <v>1</v>
      </c>
      <c r="Q13" s="205">
        <v>1</v>
      </c>
      <c r="R13" s="205">
        <v>1</v>
      </c>
      <c r="S13" s="205">
        <v>1</v>
      </c>
      <c r="T13" s="205">
        <v>1</v>
      </c>
      <c r="U13" s="205" t="s">
        <v>182</v>
      </c>
      <c r="V13" s="224" t="s">
        <v>183</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c r="AO13" s="131"/>
      <c r="AP13" s="131"/>
      <c r="AQ13" s="131"/>
      <c r="AR13" s="131"/>
      <c r="AS13" s="131"/>
      <c r="AT13" s="131"/>
      <c r="AU13" s="131">
        <f>SUM(AI13:AT13)</f>
        <v>0.35000000000000003</v>
      </c>
      <c r="AV13" s="206">
        <f>AU13/R13</f>
        <v>0.35000000000000003</v>
      </c>
      <c r="AW13" s="207" t="s">
        <v>184</v>
      </c>
      <c r="AX13" s="207" t="s">
        <v>98</v>
      </c>
      <c r="AY13" s="241" t="s">
        <v>98</v>
      </c>
    </row>
    <row r="14" spans="1:51" s="208" customFormat="1" ht="156" customHeight="1" x14ac:dyDescent="0.3">
      <c r="A14" s="234">
        <v>2</v>
      </c>
      <c r="B14" s="109">
        <v>39</v>
      </c>
      <c r="C14" s="109"/>
      <c r="D14" s="109"/>
      <c r="E14" s="109"/>
      <c r="F14" s="109"/>
      <c r="G14" s="109"/>
      <c r="H14" s="109"/>
      <c r="I14" s="109" t="s">
        <v>52</v>
      </c>
      <c r="J14" s="131" t="s">
        <v>185</v>
      </c>
      <c r="K14" s="131" t="s">
        <v>186</v>
      </c>
      <c r="L14" s="109" t="s">
        <v>179</v>
      </c>
      <c r="M14" s="109">
        <v>1</v>
      </c>
      <c r="N14" s="109" t="s">
        <v>187</v>
      </c>
      <c r="O14" s="211" t="s">
        <v>188</v>
      </c>
      <c r="P14" s="205">
        <v>1</v>
      </c>
      <c r="Q14" s="205">
        <v>1</v>
      </c>
      <c r="R14" s="205">
        <v>1</v>
      </c>
      <c r="S14" s="205">
        <v>1</v>
      </c>
      <c r="T14" s="205">
        <v>1</v>
      </c>
      <c r="U14" s="109" t="s">
        <v>182</v>
      </c>
      <c r="V14" s="109" t="s">
        <v>189</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v>0.1</v>
      </c>
      <c r="AM14" s="131">
        <v>0.1</v>
      </c>
      <c r="AN14" s="131"/>
      <c r="AO14" s="131"/>
      <c r="AP14" s="131"/>
      <c r="AQ14" s="131"/>
      <c r="AR14" s="131"/>
      <c r="AS14" s="131"/>
      <c r="AT14" s="131"/>
      <c r="AU14" s="131">
        <f t="shared" ref="AU14:AU22" si="0">SUM(AI14:AT14)</f>
        <v>0.35</v>
      </c>
      <c r="AV14" s="206">
        <f t="shared" ref="AV14:AV22" si="1">AU14/R14</f>
        <v>0.35</v>
      </c>
      <c r="AW14" s="246" t="s">
        <v>190</v>
      </c>
      <c r="AX14" s="209" t="s">
        <v>98</v>
      </c>
      <c r="AY14" s="131" t="s">
        <v>98</v>
      </c>
    </row>
    <row r="15" spans="1:51" s="215" customFormat="1" ht="133.05000000000001" customHeight="1" x14ac:dyDescent="0.3">
      <c r="A15" s="235">
        <v>3</v>
      </c>
      <c r="B15" s="210">
        <v>38</v>
      </c>
      <c r="C15" s="210"/>
      <c r="D15" s="210"/>
      <c r="E15" s="210"/>
      <c r="F15" s="210"/>
      <c r="G15" s="210"/>
      <c r="H15" s="211" t="s">
        <v>191</v>
      </c>
      <c r="I15" s="109" t="s">
        <v>52</v>
      </c>
      <c r="J15" s="212" t="s">
        <v>192</v>
      </c>
      <c r="K15" s="212" t="s">
        <v>193</v>
      </c>
      <c r="L15" s="211"/>
      <c r="M15" s="211" t="s">
        <v>52</v>
      </c>
      <c r="N15" s="211" t="s">
        <v>194</v>
      </c>
      <c r="O15" s="211" t="s">
        <v>195</v>
      </c>
      <c r="P15" s="213">
        <v>0</v>
      </c>
      <c r="Q15" s="213">
        <v>0</v>
      </c>
      <c r="R15" s="213">
        <v>4</v>
      </c>
      <c r="S15" s="213">
        <v>0</v>
      </c>
      <c r="T15" s="213">
        <v>0</v>
      </c>
      <c r="U15" s="210" t="s">
        <v>196</v>
      </c>
      <c r="V15" s="210" t="s">
        <v>197</v>
      </c>
      <c r="W15" s="210">
        <v>0</v>
      </c>
      <c r="X15" s="210">
        <v>0</v>
      </c>
      <c r="Y15" s="210">
        <v>0</v>
      </c>
      <c r="Z15" s="210">
        <v>0</v>
      </c>
      <c r="AA15" s="210">
        <v>0</v>
      </c>
      <c r="AB15" s="210">
        <v>0</v>
      </c>
      <c r="AC15" s="210">
        <v>2</v>
      </c>
      <c r="AD15" s="210">
        <v>0</v>
      </c>
      <c r="AE15" s="210">
        <v>0</v>
      </c>
      <c r="AF15" s="210">
        <v>0</v>
      </c>
      <c r="AG15" s="210">
        <v>0</v>
      </c>
      <c r="AH15" s="210">
        <v>2</v>
      </c>
      <c r="AI15" s="213">
        <v>0</v>
      </c>
      <c r="AJ15" s="213">
        <v>0</v>
      </c>
      <c r="AK15" s="213">
        <v>0</v>
      </c>
      <c r="AL15" s="213">
        <v>0</v>
      </c>
      <c r="AM15" s="213">
        <v>0</v>
      </c>
      <c r="AN15" s="213"/>
      <c r="AO15" s="213"/>
      <c r="AP15" s="213"/>
      <c r="AQ15" s="213"/>
      <c r="AR15" s="213"/>
      <c r="AS15" s="213"/>
      <c r="AT15" s="213"/>
      <c r="AU15" s="131">
        <f t="shared" si="0"/>
        <v>0</v>
      </c>
      <c r="AV15" s="206">
        <f t="shared" si="1"/>
        <v>0</v>
      </c>
      <c r="AW15" s="220" t="s">
        <v>198</v>
      </c>
      <c r="AX15" s="214" t="s">
        <v>98</v>
      </c>
      <c r="AY15" s="213" t="s">
        <v>98</v>
      </c>
    </row>
    <row r="16" spans="1:51" s="215" customFormat="1" ht="121.05" customHeight="1" x14ac:dyDescent="0.3">
      <c r="A16" s="235">
        <v>4</v>
      </c>
      <c r="B16" s="210">
        <v>38</v>
      </c>
      <c r="C16" s="210"/>
      <c r="D16" s="210"/>
      <c r="E16" s="210"/>
      <c r="F16" s="210"/>
      <c r="G16" s="210"/>
      <c r="H16" s="211" t="s">
        <v>191</v>
      </c>
      <c r="I16" s="109" t="s">
        <v>52</v>
      </c>
      <c r="J16" s="212" t="s">
        <v>199</v>
      </c>
      <c r="K16" s="212" t="s">
        <v>200</v>
      </c>
      <c r="L16" s="211"/>
      <c r="M16" s="211" t="s">
        <v>52</v>
      </c>
      <c r="N16" s="211" t="s">
        <v>194</v>
      </c>
      <c r="O16" s="211" t="s">
        <v>201</v>
      </c>
      <c r="P16" s="213">
        <v>0</v>
      </c>
      <c r="Q16" s="213">
        <v>0</v>
      </c>
      <c r="R16" s="213">
        <v>4</v>
      </c>
      <c r="S16" s="213">
        <v>0</v>
      </c>
      <c r="T16" s="213">
        <v>0</v>
      </c>
      <c r="U16" s="210" t="s">
        <v>196</v>
      </c>
      <c r="V16" s="210" t="s">
        <v>197</v>
      </c>
      <c r="W16" s="210">
        <v>0</v>
      </c>
      <c r="X16" s="210">
        <v>0</v>
      </c>
      <c r="Y16" s="210">
        <v>0</v>
      </c>
      <c r="Z16" s="210">
        <v>0</v>
      </c>
      <c r="AA16" s="210">
        <v>0</v>
      </c>
      <c r="AB16" s="210">
        <v>0</v>
      </c>
      <c r="AC16" s="210">
        <v>2</v>
      </c>
      <c r="AD16" s="210">
        <v>0</v>
      </c>
      <c r="AE16" s="210">
        <v>0</v>
      </c>
      <c r="AF16" s="210">
        <v>0</v>
      </c>
      <c r="AG16" s="210">
        <v>0</v>
      </c>
      <c r="AH16" s="210">
        <v>2</v>
      </c>
      <c r="AI16" s="213">
        <v>0</v>
      </c>
      <c r="AJ16" s="213">
        <v>0</v>
      </c>
      <c r="AK16" s="213">
        <v>0</v>
      </c>
      <c r="AL16" s="213">
        <v>0</v>
      </c>
      <c r="AM16" s="213">
        <v>0</v>
      </c>
      <c r="AN16" s="213"/>
      <c r="AO16" s="213"/>
      <c r="AP16" s="213"/>
      <c r="AQ16" s="213"/>
      <c r="AR16" s="213"/>
      <c r="AS16" s="213"/>
      <c r="AT16" s="213"/>
      <c r="AU16" s="131">
        <f t="shared" si="0"/>
        <v>0</v>
      </c>
      <c r="AV16" s="206">
        <f t="shared" si="1"/>
        <v>0</v>
      </c>
      <c r="AW16" s="220" t="s">
        <v>198</v>
      </c>
      <c r="AX16" s="214" t="s">
        <v>98</v>
      </c>
      <c r="AY16" s="213" t="s">
        <v>98</v>
      </c>
    </row>
    <row r="17" spans="1:52" ht="123.75" customHeight="1" x14ac:dyDescent="0.3">
      <c r="A17" s="236">
        <v>5</v>
      </c>
      <c r="B17" s="197">
        <v>39</v>
      </c>
      <c r="C17" s="197"/>
      <c r="D17" s="197"/>
      <c r="E17" s="197"/>
      <c r="F17" s="197"/>
      <c r="G17" s="197"/>
      <c r="H17" s="211" t="s">
        <v>202</v>
      </c>
      <c r="I17" s="109" t="s">
        <v>52</v>
      </c>
      <c r="J17" s="212" t="s">
        <v>203</v>
      </c>
      <c r="K17" s="212" t="s">
        <v>204</v>
      </c>
      <c r="L17" s="211"/>
      <c r="M17" s="211" t="s">
        <v>52</v>
      </c>
      <c r="N17" s="211" t="s">
        <v>205</v>
      </c>
      <c r="O17" s="211" t="s">
        <v>206</v>
      </c>
      <c r="P17" s="220">
        <v>0</v>
      </c>
      <c r="Q17" s="220">
        <v>0</v>
      </c>
      <c r="R17" s="220">
        <v>1</v>
      </c>
      <c r="S17" s="223">
        <v>0</v>
      </c>
      <c r="T17" s="223">
        <v>0</v>
      </c>
      <c r="U17" s="211" t="s">
        <v>182</v>
      </c>
      <c r="V17" s="212" t="s">
        <v>207</v>
      </c>
      <c r="W17" s="230">
        <v>0.05</v>
      </c>
      <c r="X17" s="230">
        <v>0.09</v>
      </c>
      <c r="Y17" s="230">
        <v>0.09</v>
      </c>
      <c r="Z17" s="230">
        <v>0.09</v>
      </c>
      <c r="AA17" s="230">
        <v>0.09</v>
      </c>
      <c r="AB17" s="230">
        <v>0.09</v>
      </c>
      <c r="AC17" s="230">
        <v>0.09</v>
      </c>
      <c r="AD17" s="230">
        <v>0.09</v>
      </c>
      <c r="AE17" s="230">
        <v>0.09</v>
      </c>
      <c r="AF17" s="230">
        <v>0.09</v>
      </c>
      <c r="AG17" s="230">
        <v>0.09</v>
      </c>
      <c r="AH17" s="230">
        <v>0.05</v>
      </c>
      <c r="AI17" s="230">
        <v>0.05</v>
      </c>
      <c r="AJ17" s="244">
        <v>0.09</v>
      </c>
      <c r="AK17" s="244">
        <v>0.09</v>
      </c>
      <c r="AL17" s="244">
        <v>0.09</v>
      </c>
      <c r="AM17" s="243">
        <v>0.09</v>
      </c>
      <c r="AN17" s="249" t="s">
        <v>208</v>
      </c>
      <c r="AO17" s="249" t="s">
        <v>208</v>
      </c>
      <c r="AP17" s="249" t="s">
        <v>208</v>
      </c>
      <c r="AQ17" s="250" t="s">
        <v>208</v>
      </c>
      <c r="AR17" s="250" t="s">
        <v>208</v>
      </c>
      <c r="AS17" s="250" t="s">
        <v>208</v>
      </c>
      <c r="AT17" s="250" t="s">
        <v>208</v>
      </c>
      <c r="AU17" s="251">
        <v>0.41</v>
      </c>
      <c r="AV17" s="252">
        <v>0.41</v>
      </c>
      <c r="AW17" s="251" t="s">
        <v>209</v>
      </c>
      <c r="AX17" s="209" t="s">
        <v>98</v>
      </c>
      <c r="AY17" s="209" t="s">
        <v>98</v>
      </c>
      <c r="AZ17" s="228"/>
    </row>
    <row r="18" spans="1:52" ht="124.2" x14ac:dyDescent="0.3">
      <c r="A18" s="236">
        <v>6</v>
      </c>
      <c r="B18" s="197">
        <v>39</v>
      </c>
      <c r="C18" s="197"/>
      <c r="D18" s="197"/>
      <c r="E18" s="197"/>
      <c r="F18" s="197"/>
      <c r="G18" s="197"/>
      <c r="H18" s="211" t="s">
        <v>202</v>
      </c>
      <c r="I18" s="109" t="s">
        <v>52</v>
      </c>
      <c r="J18" s="212" t="s">
        <v>210</v>
      </c>
      <c r="K18" s="212" t="s">
        <v>211</v>
      </c>
      <c r="L18" s="211"/>
      <c r="M18" s="211" t="s">
        <v>52</v>
      </c>
      <c r="N18" s="211" t="s">
        <v>205</v>
      </c>
      <c r="O18" s="211" t="s">
        <v>212</v>
      </c>
      <c r="P18" s="220">
        <v>0</v>
      </c>
      <c r="Q18" s="220">
        <v>1</v>
      </c>
      <c r="R18" s="220">
        <v>1</v>
      </c>
      <c r="S18" s="223">
        <v>0</v>
      </c>
      <c r="T18" s="223">
        <v>0</v>
      </c>
      <c r="U18" s="211" t="s">
        <v>182</v>
      </c>
      <c r="V18" s="212" t="s">
        <v>213</v>
      </c>
      <c r="W18" s="230">
        <v>0.05</v>
      </c>
      <c r="X18" s="230">
        <v>0.11</v>
      </c>
      <c r="Y18" s="230">
        <v>0.11</v>
      </c>
      <c r="Z18" s="230">
        <v>0.11</v>
      </c>
      <c r="AA18" s="230">
        <v>0.11</v>
      </c>
      <c r="AB18" s="230">
        <v>0.11</v>
      </c>
      <c r="AC18" s="230">
        <v>0.1</v>
      </c>
      <c r="AD18" s="230">
        <v>0.06</v>
      </c>
      <c r="AE18" s="230">
        <v>0.06</v>
      </c>
      <c r="AF18" s="230">
        <v>0.06</v>
      </c>
      <c r="AG18" s="230">
        <v>0.06</v>
      </c>
      <c r="AH18" s="230">
        <v>0.06</v>
      </c>
      <c r="AI18" s="230">
        <v>0.05</v>
      </c>
      <c r="AJ18" s="243">
        <v>0.11</v>
      </c>
      <c r="AK18" s="244">
        <v>0.11</v>
      </c>
      <c r="AL18" s="244">
        <v>0.11</v>
      </c>
      <c r="AM18" s="243">
        <v>0.11</v>
      </c>
      <c r="AN18" s="249" t="s">
        <v>208</v>
      </c>
      <c r="AO18" s="249" t="s">
        <v>208</v>
      </c>
      <c r="AP18" s="249" t="s">
        <v>208</v>
      </c>
      <c r="AQ18" s="250" t="s">
        <v>208</v>
      </c>
      <c r="AR18" s="250" t="s">
        <v>208</v>
      </c>
      <c r="AS18" s="250" t="s">
        <v>208</v>
      </c>
      <c r="AT18" s="250" t="s">
        <v>208</v>
      </c>
      <c r="AU18" s="251">
        <v>0.49</v>
      </c>
      <c r="AV18" s="252">
        <v>0.49</v>
      </c>
      <c r="AW18" s="251" t="s">
        <v>214</v>
      </c>
      <c r="AX18" s="209" t="s">
        <v>98</v>
      </c>
      <c r="AY18" s="209" t="s">
        <v>98</v>
      </c>
      <c r="AZ18" s="228"/>
    </row>
    <row r="19" spans="1:52" ht="151.80000000000001" x14ac:dyDescent="0.3">
      <c r="A19" s="236">
        <v>7</v>
      </c>
      <c r="B19" s="197">
        <v>39</v>
      </c>
      <c r="C19" s="197"/>
      <c r="D19" s="197"/>
      <c r="E19" s="197"/>
      <c r="F19" s="197"/>
      <c r="G19" s="197"/>
      <c r="H19" s="211" t="s">
        <v>202</v>
      </c>
      <c r="I19" s="109" t="s">
        <v>52</v>
      </c>
      <c r="J19" s="212" t="s">
        <v>215</v>
      </c>
      <c r="K19" s="212" t="s">
        <v>216</v>
      </c>
      <c r="L19" s="211"/>
      <c r="M19" s="211" t="s">
        <v>52</v>
      </c>
      <c r="N19" s="211" t="s">
        <v>205</v>
      </c>
      <c r="O19" s="211" t="s">
        <v>217</v>
      </c>
      <c r="P19" s="220">
        <v>0</v>
      </c>
      <c r="Q19" s="220">
        <v>0</v>
      </c>
      <c r="R19" s="223">
        <v>1</v>
      </c>
      <c r="S19" s="223">
        <v>0</v>
      </c>
      <c r="T19" s="223">
        <v>0</v>
      </c>
      <c r="U19" s="211" t="s">
        <v>182</v>
      </c>
      <c r="V19" s="212" t="s">
        <v>218</v>
      </c>
      <c r="W19" s="230">
        <v>0.02</v>
      </c>
      <c r="X19" s="230">
        <v>0.05</v>
      </c>
      <c r="Y19" s="230">
        <v>0.1</v>
      </c>
      <c r="Z19" s="230">
        <v>0.1</v>
      </c>
      <c r="AA19" s="230">
        <v>0.1</v>
      </c>
      <c r="AB19" s="230">
        <v>0.1</v>
      </c>
      <c r="AC19" s="230">
        <v>0.1</v>
      </c>
      <c r="AD19" s="230">
        <v>0.1</v>
      </c>
      <c r="AE19" s="230">
        <v>0.1</v>
      </c>
      <c r="AF19" s="230">
        <v>0.1</v>
      </c>
      <c r="AG19" s="230">
        <v>0.1</v>
      </c>
      <c r="AH19" s="230">
        <v>0.03</v>
      </c>
      <c r="AI19" s="230">
        <v>0.02</v>
      </c>
      <c r="AJ19" s="244">
        <v>0.05</v>
      </c>
      <c r="AK19" s="244">
        <v>0.1</v>
      </c>
      <c r="AL19" s="244">
        <v>0.1</v>
      </c>
      <c r="AM19" s="243">
        <v>0.1</v>
      </c>
      <c r="AN19" s="249" t="s">
        <v>208</v>
      </c>
      <c r="AO19" s="249" t="s">
        <v>208</v>
      </c>
      <c r="AP19" s="249" t="s">
        <v>208</v>
      </c>
      <c r="AQ19" s="250" t="s">
        <v>208</v>
      </c>
      <c r="AR19" s="250" t="s">
        <v>208</v>
      </c>
      <c r="AS19" s="250" t="s">
        <v>208</v>
      </c>
      <c r="AT19" s="250" t="s">
        <v>208</v>
      </c>
      <c r="AU19" s="251">
        <v>0.37</v>
      </c>
      <c r="AV19" s="252">
        <v>0.37</v>
      </c>
      <c r="AW19" s="241" t="s">
        <v>219</v>
      </c>
      <c r="AX19" s="209" t="s">
        <v>98</v>
      </c>
      <c r="AY19" s="209" t="s">
        <v>98</v>
      </c>
      <c r="AZ19" s="228"/>
    </row>
    <row r="20" spans="1:52" ht="203.1" customHeight="1" x14ac:dyDescent="0.3">
      <c r="A20" s="236">
        <v>8</v>
      </c>
      <c r="B20" s="197">
        <v>39</v>
      </c>
      <c r="C20" s="197"/>
      <c r="D20" s="197"/>
      <c r="E20" s="197"/>
      <c r="F20" s="197"/>
      <c r="G20" s="197"/>
      <c r="H20" s="211" t="s">
        <v>202</v>
      </c>
      <c r="I20" s="109" t="s">
        <v>52</v>
      </c>
      <c r="J20" s="212" t="s">
        <v>220</v>
      </c>
      <c r="K20" s="212" t="s">
        <v>221</v>
      </c>
      <c r="L20" s="197"/>
      <c r="M20" s="211" t="s">
        <v>52</v>
      </c>
      <c r="N20" s="211" t="s">
        <v>205</v>
      </c>
      <c r="O20" s="211" t="s">
        <v>222</v>
      </c>
      <c r="P20" s="216">
        <v>0</v>
      </c>
      <c r="Q20" s="216">
        <v>0</v>
      </c>
      <c r="R20" s="216">
        <v>1</v>
      </c>
      <c r="S20" s="229">
        <v>0</v>
      </c>
      <c r="T20" s="229">
        <v>0</v>
      </c>
      <c r="U20" s="197" t="s">
        <v>223</v>
      </c>
      <c r="V20" s="212" t="s">
        <v>224</v>
      </c>
      <c r="W20" s="231">
        <v>0</v>
      </c>
      <c r="X20" s="231">
        <v>0</v>
      </c>
      <c r="Y20" s="231">
        <v>0.25</v>
      </c>
      <c r="Z20" s="231">
        <v>0</v>
      </c>
      <c r="AA20" s="231">
        <v>0</v>
      </c>
      <c r="AB20" s="231">
        <v>0.25</v>
      </c>
      <c r="AC20" s="231">
        <v>0</v>
      </c>
      <c r="AD20" s="231">
        <v>0</v>
      </c>
      <c r="AE20" s="231">
        <v>0.25</v>
      </c>
      <c r="AF20" s="231">
        <v>0</v>
      </c>
      <c r="AG20" s="231">
        <v>0</v>
      </c>
      <c r="AH20" s="231">
        <v>0.25</v>
      </c>
      <c r="AI20" s="245">
        <v>0</v>
      </c>
      <c r="AJ20" s="245">
        <v>0</v>
      </c>
      <c r="AK20" s="245">
        <v>0.25</v>
      </c>
      <c r="AL20" s="245">
        <v>0</v>
      </c>
      <c r="AM20" s="245">
        <v>0</v>
      </c>
      <c r="AN20" s="110"/>
      <c r="AO20" s="110"/>
      <c r="AP20" s="110"/>
      <c r="AQ20" s="110"/>
      <c r="AR20" s="110"/>
      <c r="AS20" s="110"/>
      <c r="AT20" s="110"/>
      <c r="AU20" s="131">
        <f t="shared" si="0"/>
        <v>0.25</v>
      </c>
      <c r="AV20" s="206">
        <f t="shared" si="1"/>
        <v>0.25</v>
      </c>
      <c r="AW20" s="209" t="s">
        <v>225</v>
      </c>
      <c r="AX20" s="216" t="s">
        <v>98</v>
      </c>
      <c r="AY20" s="110" t="s">
        <v>98</v>
      </c>
      <c r="AZ20" s="228"/>
    </row>
    <row r="21" spans="1:52" ht="110.25" customHeight="1" x14ac:dyDescent="0.3">
      <c r="A21" s="236">
        <v>9</v>
      </c>
      <c r="B21" s="197">
        <v>39</v>
      </c>
      <c r="C21" s="197"/>
      <c r="D21" s="197"/>
      <c r="E21" s="197"/>
      <c r="F21" s="197"/>
      <c r="G21" s="197"/>
      <c r="H21" s="211" t="s">
        <v>202</v>
      </c>
      <c r="I21" s="109" t="s">
        <v>52</v>
      </c>
      <c r="J21" s="221" t="s">
        <v>226</v>
      </c>
      <c r="K21" s="212" t="s">
        <v>227</v>
      </c>
      <c r="L21" s="197"/>
      <c r="M21" s="211" t="s">
        <v>52</v>
      </c>
      <c r="N21" s="197" t="s">
        <v>228</v>
      </c>
      <c r="O21" s="211" t="s">
        <v>229</v>
      </c>
      <c r="P21" s="110">
        <v>0</v>
      </c>
      <c r="Q21" s="110">
        <v>0</v>
      </c>
      <c r="R21" s="110">
        <v>3</v>
      </c>
      <c r="S21" s="110">
        <v>0</v>
      </c>
      <c r="T21" s="110">
        <v>0</v>
      </c>
      <c r="U21" s="211" t="s">
        <v>196</v>
      </c>
      <c r="V21" s="212" t="s">
        <v>230</v>
      </c>
      <c r="W21" s="197">
        <v>0</v>
      </c>
      <c r="X21" s="197">
        <v>0</v>
      </c>
      <c r="Y21" s="197">
        <v>0</v>
      </c>
      <c r="Z21" s="197">
        <v>1</v>
      </c>
      <c r="AA21" s="197">
        <v>0</v>
      </c>
      <c r="AB21" s="197">
        <v>0</v>
      </c>
      <c r="AC21" s="197">
        <v>1</v>
      </c>
      <c r="AD21" s="197">
        <v>0</v>
      </c>
      <c r="AE21" s="197">
        <v>0</v>
      </c>
      <c r="AF21" s="197">
        <v>0</v>
      </c>
      <c r="AG21" s="197">
        <v>0</v>
      </c>
      <c r="AH21" s="197">
        <v>1</v>
      </c>
      <c r="AI21" s="110">
        <v>0</v>
      </c>
      <c r="AJ21" s="110">
        <v>0</v>
      </c>
      <c r="AK21" s="110">
        <v>0</v>
      </c>
      <c r="AL21" s="110">
        <v>0</v>
      </c>
      <c r="AM21" s="110">
        <v>1</v>
      </c>
      <c r="AN21" s="110"/>
      <c r="AO21" s="110"/>
      <c r="AP21" s="110"/>
      <c r="AQ21" s="110"/>
      <c r="AR21" s="110"/>
      <c r="AS21" s="110"/>
      <c r="AT21" s="110"/>
      <c r="AU21" s="131">
        <f t="shared" si="0"/>
        <v>1</v>
      </c>
      <c r="AV21" s="206">
        <f t="shared" si="1"/>
        <v>0.33333333333333331</v>
      </c>
      <c r="AW21" s="209" t="s">
        <v>231</v>
      </c>
      <c r="AX21" s="216" t="s">
        <v>98</v>
      </c>
      <c r="AY21" s="110" t="s">
        <v>98</v>
      </c>
      <c r="AZ21" s="228"/>
    </row>
    <row r="22" spans="1:52" ht="329.25" customHeight="1" x14ac:dyDescent="0.3">
      <c r="A22" s="236">
        <v>10</v>
      </c>
      <c r="B22" s="197">
        <v>39</v>
      </c>
      <c r="C22" s="197"/>
      <c r="D22" s="197"/>
      <c r="E22" s="197"/>
      <c r="F22" s="197"/>
      <c r="G22" s="197"/>
      <c r="H22" s="211" t="s">
        <v>202</v>
      </c>
      <c r="I22" s="109" t="s">
        <v>52</v>
      </c>
      <c r="J22" s="212" t="s">
        <v>232</v>
      </c>
      <c r="K22" s="212" t="s">
        <v>233</v>
      </c>
      <c r="L22" s="197"/>
      <c r="M22" s="211" t="s">
        <v>52</v>
      </c>
      <c r="N22" s="197" t="s">
        <v>228</v>
      </c>
      <c r="O22" s="211" t="s">
        <v>234</v>
      </c>
      <c r="P22" s="110">
        <v>0</v>
      </c>
      <c r="Q22" s="110">
        <v>0</v>
      </c>
      <c r="R22" s="110">
        <v>12</v>
      </c>
      <c r="S22" s="110">
        <v>0</v>
      </c>
      <c r="T22" s="110">
        <v>0</v>
      </c>
      <c r="U22" s="197" t="s">
        <v>182</v>
      </c>
      <c r="V22" s="212" t="s">
        <v>235</v>
      </c>
      <c r="W22" s="197">
        <v>1</v>
      </c>
      <c r="X22" s="197">
        <v>1</v>
      </c>
      <c r="Y22" s="197">
        <v>1</v>
      </c>
      <c r="Z22" s="197">
        <v>1</v>
      </c>
      <c r="AA22" s="197">
        <v>1</v>
      </c>
      <c r="AB22" s="197">
        <v>1</v>
      </c>
      <c r="AC22" s="197">
        <v>1</v>
      </c>
      <c r="AD22" s="197">
        <v>1</v>
      </c>
      <c r="AE22" s="197">
        <v>1</v>
      </c>
      <c r="AF22" s="197">
        <v>1</v>
      </c>
      <c r="AG22" s="197">
        <v>1</v>
      </c>
      <c r="AH22" s="197">
        <v>1</v>
      </c>
      <c r="AI22" s="110">
        <v>1</v>
      </c>
      <c r="AJ22" s="110">
        <v>1</v>
      </c>
      <c r="AK22" s="110">
        <v>1</v>
      </c>
      <c r="AL22" s="110">
        <v>1</v>
      </c>
      <c r="AM22" s="110">
        <v>1</v>
      </c>
      <c r="AN22" s="110"/>
      <c r="AO22" s="110"/>
      <c r="AP22" s="110"/>
      <c r="AQ22" s="110"/>
      <c r="AR22" s="110"/>
      <c r="AS22" s="110"/>
      <c r="AT22" s="110"/>
      <c r="AU22" s="131">
        <f t="shared" si="0"/>
        <v>5</v>
      </c>
      <c r="AV22" s="206">
        <f t="shared" si="1"/>
        <v>0.41666666666666669</v>
      </c>
      <c r="AW22" s="246" t="s">
        <v>236</v>
      </c>
      <c r="AX22" s="216" t="s">
        <v>98</v>
      </c>
      <c r="AY22" s="110" t="s">
        <v>98</v>
      </c>
    </row>
    <row r="23" spans="1:52" x14ac:dyDescent="0.3">
      <c r="B23" s="624"/>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5"/>
      <c r="AM23" s="625"/>
      <c r="AN23" s="625"/>
      <c r="AO23" s="625"/>
      <c r="AP23" s="625"/>
      <c r="AQ23" s="625"/>
      <c r="AR23" s="625"/>
      <c r="AS23" s="625"/>
      <c r="AT23" s="625"/>
      <c r="AU23" s="625"/>
      <c r="AV23" s="625"/>
      <c r="AW23" s="625"/>
      <c r="AX23" s="625"/>
      <c r="AY23" s="626"/>
    </row>
    <row r="24" spans="1:52" x14ac:dyDescent="0.3">
      <c r="B24" s="627" t="s">
        <v>237</v>
      </c>
      <c r="C24" s="627"/>
      <c r="D24" s="627"/>
      <c r="E24" s="628" t="s">
        <v>238</v>
      </c>
      <c r="F24" s="628"/>
      <c r="G24" s="628"/>
      <c r="H24" s="628"/>
      <c r="I24" s="628"/>
      <c r="J24" s="628"/>
      <c r="K24" s="629" t="s">
        <v>239</v>
      </c>
      <c r="L24" s="629"/>
      <c r="M24" s="629"/>
      <c r="N24" s="629"/>
      <c r="O24" s="629"/>
      <c r="P24" s="629"/>
      <c r="Q24" s="628" t="s">
        <v>238</v>
      </c>
      <c r="R24" s="628"/>
      <c r="S24" s="628"/>
      <c r="T24" s="628"/>
      <c r="U24" s="628"/>
      <c r="V24" s="628"/>
      <c r="W24" s="628" t="s">
        <v>238</v>
      </c>
      <c r="X24" s="628"/>
      <c r="Y24" s="628"/>
      <c r="Z24" s="628"/>
      <c r="AA24" s="628"/>
      <c r="AB24" s="628"/>
      <c r="AC24" s="628"/>
      <c r="AD24" s="628"/>
      <c r="AE24" s="628" t="s">
        <v>238</v>
      </c>
      <c r="AF24" s="628"/>
      <c r="AG24" s="628"/>
      <c r="AH24" s="628"/>
      <c r="AI24" s="628"/>
      <c r="AJ24" s="628"/>
      <c r="AK24" s="628"/>
      <c r="AL24" s="628"/>
      <c r="AM24" s="628"/>
      <c r="AN24" s="628"/>
      <c r="AO24" s="628"/>
      <c r="AP24" s="628"/>
      <c r="AQ24" s="629" t="s">
        <v>240</v>
      </c>
      <c r="AR24" s="629"/>
      <c r="AS24" s="629"/>
      <c r="AT24" s="629"/>
      <c r="AU24" s="628" t="s">
        <v>241</v>
      </c>
      <c r="AV24" s="628"/>
      <c r="AW24" s="628"/>
      <c r="AX24" s="628"/>
      <c r="AY24" s="628"/>
    </row>
    <row r="25" spans="1:52" x14ac:dyDescent="0.3">
      <c r="B25" s="627"/>
      <c r="C25" s="627"/>
      <c r="D25" s="627"/>
      <c r="E25" s="628" t="s">
        <v>242</v>
      </c>
      <c r="F25" s="628"/>
      <c r="G25" s="628"/>
      <c r="H25" s="628"/>
      <c r="I25" s="628"/>
      <c r="J25" s="628"/>
      <c r="K25" s="629"/>
      <c r="L25" s="629"/>
      <c r="M25" s="629"/>
      <c r="N25" s="629"/>
      <c r="O25" s="629"/>
      <c r="P25" s="629"/>
      <c r="Q25" s="628" t="s">
        <v>243</v>
      </c>
      <c r="R25" s="628"/>
      <c r="S25" s="628"/>
      <c r="T25" s="628"/>
      <c r="U25" s="628"/>
      <c r="V25" s="628"/>
      <c r="W25" s="628" t="s">
        <v>244</v>
      </c>
      <c r="X25" s="628"/>
      <c r="Y25" s="628"/>
      <c r="Z25" s="628"/>
      <c r="AA25" s="628"/>
      <c r="AB25" s="628"/>
      <c r="AC25" s="628"/>
      <c r="AD25" s="628"/>
      <c r="AE25" s="628" t="s">
        <v>245</v>
      </c>
      <c r="AF25" s="628"/>
      <c r="AG25" s="628"/>
      <c r="AH25" s="628"/>
      <c r="AI25" s="628"/>
      <c r="AJ25" s="628"/>
      <c r="AK25" s="628"/>
      <c r="AL25" s="628"/>
      <c r="AM25" s="628"/>
      <c r="AN25" s="628"/>
      <c r="AO25" s="628"/>
      <c r="AP25" s="628"/>
      <c r="AQ25" s="629"/>
      <c r="AR25" s="629"/>
      <c r="AS25" s="629"/>
      <c r="AT25" s="629"/>
      <c r="AU25" s="628" t="s">
        <v>246</v>
      </c>
      <c r="AV25" s="628"/>
      <c r="AW25" s="628"/>
      <c r="AX25" s="628"/>
      <c r="AY25" s="628"/>
    </row>
    <row r="26" spans="1:52" ht="30" customHeight="1" x14ac:dyDescent="0.3">
      <c r="B26" s="627"/>
      <c r="C26" s="627"/>
      <c r="D26" s="627"/>
      <c r="E26" s="628" t="s">
        <v>247</v>
      </c>
      <c r="F26" s="628"/>
      <c r="G26" s="628"/>
      <c r="H26" s="628"/>
      <c r="I26" s="628"/>
      <c r="J26" s="628"/>
      <c r="K26" s="629"/>
      <c r="L26" s="629"/>
      <c r="M26" s="629"/>
      <c r="N26" s="629"/>
      <c r="O26" s="629"/>
      <c r="P26" s="629"/>
      <c r="Q26" s="628" t="s">
        <v>248</v>
      </c>
      <c r="R26" s="628"/>
      <c r="S26" s="628"/>
      <c r="T26" s="628"/>
      <c r="U26" s="628"/>
      <c r="V26" s="628"/>
      <c r="W26" s="628" t="s">
        <v>249</v>
      </c>
      <c r="X26" s="628"/>
      <c r="Y26" s="628"/>
      <c r="Z26" s="628"/>
      <c r="AA26" s="628"/>
      <c r="AB26" s="628"/>
      <c r="AC26" s="628"/>
      <c r="AD26" s="628"/>
      <c r="AE26" s="628" t="s">
        <v>250</v>
      </c>
      <c r="AF26" s="628"/>
      <c r="AG26" s="628"/>
      <c r="AH26" s="628"/>
      <c r="AI26" s="628"/>
      <c r="AJ26" s="628"/>
      <c r="AK26" s="628"/>
      <c r="AL26" s="628"/>
      <c r="AM26" s="628"/>
      <c r="AN26" s="628"/>
      <c r="AO26" s="628"/>
      <c r="AP26" s="628"/>
      <c r="AQ26" s="629"/>
      <c r="AR26" s="629"/>
      <c r="AS26" s="629"/>
      <c r="AT26" s="629"/>
      <c r="AU26" s="628" t="s">
        <v>251</v>
      </c>
      <c r="AV26" s="628"/>
      <c r="AW26" s="628"/>
      <c r="AX26" s="628"/>
      <c r="AY26" s="628"/>
    </row>
  </sheetData>
  <mergeCells count="56">
    <mergeCell ref="E25:J25"/>
    <mergeCell ref="Q25:V25"/>
    <mergeCell ref="W25:AD25"/>
    <mergeCell ref="AE25:AP25"/>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W11:AH11"/>
    <mergeCell ref="B11:G11"/>
    <mergeCell ref="H11:I11"/>
    <mergeCell ref="J11:J12"/>
    <mergeCell ref="K11:K12"/>
    <mergeCell ref="L11:L12"/>
    <mergeCell ref="N11:N12"/>
    <mergeCell ref="O11:O12"/>
    <mergeCell ref="P11:T11"/>
    <mergeCell ref="U11:U12"/>
    <mergeCell ref="V11:V12"/>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B1:AW1"/>
    <mergeCell ref="AX1:AY1"/>
    <mergeCell ref="B2:AW2"/>
    <mergeCell ref="AX2:AY2"/>
    <mergeCell ref="B3:AW4"/>
    <mergeCell ref="AX3:AY3"/>
    <mergeCell ref="AX4:AY4"/>
  </mergeCells>
  <pageMargins left="0.7" right="0.7" top="0.75" bottom="0.75" header="0.3" footer="0.3"/>
  <pageSetup paperSize="8" fitToHeight="0"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zoomScale="51" zoomScaleNormal="51" workbookViewId="0">
      <selection activeCell="V46" sqref="V46"/>
    </sheetView>
  </sheetViews>
  <sheetFormatPr baseColWidth="10" defaultColWidth="19.5546875" defaultRowHeight="13.8" x14ac:dyDescent="0.3"/>
  <cols>
    <col min="1" max="1" width="19.5546875" style="108" customWidth="1"/>
    <col min="2" max="25" width="11" style="108" customWidth="1"/>
    <col min="26" max="27" width="12.21875" style="108" customWidth="1"/>
    <col min="28" max="31" width="8.21875" style="108" customWidth="1"/>
    <col min="32" max="32" width="9.44140625" style="108" customWidth="1"/>
    <col min="33" max="33" width="8.21875" style="108" customWidth="1"/>
    <col min="34" max="38" width="7.77734375" style="108" customWidth="1"/>
    <col min="39" max="39" width="11.21875" style="108" customWidth="1"/>
    <col min="40" max="40" width="2.21875" style="108" customWidth="1"/>
    <col min="41" max="41" width="19.5546875" style="108" customWidth="1"/>
    <col min="42" max="67" width="11.21875" style="108" customWidth="1"/>
    <col min="68" max="79" width="8.77734375" style="108" customWidth="1"/>
    <col min="80" max="16384" width="19.5546875" style="108"/>
  </cols>
  <sheetData>
    <row r="1" spans="1:79" ht="16.5" customHeight="1" x14ac:dyDescent="0.3">
      <c r="A1" s="641" t="s">
        <v>0</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c r="AW1" s="641"/>
      <c r="AX1" s="641"/>
      <c r="AY1" s="641"/>
      <c r="AZ1" s="641"/>
      <c r="BA1" s="641"/>
      <c r="BB1" s="641"/>
      <c r="BC1" s="641"/>
      <c r="BD1" s="641"/>
      <c r="BE1" s="641"/>
      <c r="BF1" s="641"/>
      <c r="BG1" s="641"/>
      <c r="BH1" s="641"/>
      <c r="BI1" s="641"/>
      <c r="BJ1" s="641"/>
      <c r="BK1" s="641"/>
      <c r="BL1" s="641"/>
      <c r="BM1" s="641"/>
      <c r="BN1" s="641"/>
      <c r="BO1" s="641"/>
      <c r="BP1" s="641"/>
      <c r="BQ1" s="641"/>
      <c r="BR1" s="641"/>
      <c r="BS1" s="641"/>
      <c r="BT1" s="641"/>
      <c r="BU1" s="641"/>
      <c r="BV1" s="641"/>
      <c r="BW1" s="641"/>
      <c r="BX1" s="641"/>
      <c r="BY1" s="642" t="s">
        <v>1</v>
      </c>
      <c r="BZ1" s="642"/>
      <c r="CA1" s="642"/>
    </row>
    <row r="2" spans="1:79" ht="16.5" customHeight="1" x14ac:dyDescent="0.3">
      <c r="A2" s="641" t="s">
        <v>2</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c r="AH2" s="641"/>
      <c r="AI2" s="641"/>
      <c r="AJ2" s="641"/>
      <c r="AK2" s="641"/>
      <c r="AL2" s="641"/>
      <c r="AM2" s="641"/>
      <c r="AN2" s="641"/>
      <c r="AO2" s="641"/>
      <c r="AP2" s="641"/>
      <c r="AQ2" s="641"/>
      <c r="AR2" s="641"/>
      <c r="AS2" s="641"/>
      <c r="AT2" s="641"/>
      <c r="AU2" s="641"/>
      <c r="AV2" s="641"/>
      <c r="AW2" s="641"/>
      <c r="AX2" s="641"/>
      <c r="AY2" s="641"/>
      <c r="AZ2" s="641"/>
      <c r="BA2" s="641"/>
      <c r="BB2" s="641"/>
      <c r="BC2" s="641"/>
      <c r="BD2" s="641"/>
      <c r="BE2" s="641"/>
      <c r="BF2" s="641"/>
      <c r="BG2" s="641"/>
      <c r="BH2" s="641"/>
      <c r="BI2" s="641"/>
      <c r="BJ2" s="641"/>
      <c r="BK2" s="641"/>
      <c r="BL2" s="641"/>
      <c r="BM2" s="641"/>
      <c r="BN2" s="641"/>
      <c r="BO2" s="641"/>
      <c r="BP2" s="641"/>
      <c r="BQ2" s="641"/>
      <c r="BR2" s="641"/>
      <c r="BS2" s="641"/>
      <c r="BT2" s="641"/>
      <c r="BU2" s="641"/>
      <c r="BV2" s="641"/>
      <c r="BW2" s="641"/>
      <c r="BX2" s="641"/>
      <c r="BY2" s="642" t="s">
        <v>3</v>
      </c>
      <c r="BZ2" s="642"/>
      <c r="CA2" s="642"/>
    </row>
    <row r="3" spans="1:79" ht="26.25" customHeight="1" x14ac:dyDescent="0.3">
      <c r="A3" s="641" t="s">
        <v>252</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41"/>
      <c r="AM3" s="641"/>
      <c r="AN3" s="641"/>
      <c r="AO3" s="641"/>
      <c r="AP3" s="641"/>
      <c r="AQ3" s="641"/>
      <c r="AR3" s="641"/>
      <c r="AS3" s="641"/>
      <c r="AT3" s="641"/>
      <c r="AU3" s="641"/>
      <c r="AV3" s="641"/>
      <c r="AW3" s="641"/>
      <c r="AX3" s="641"/>
      <c r="AY3" s="641"/>
      <c r="AZ3" s="641"/>
      <c r="BA3" s="641"/>
      <c r="BB3" s="641"/>
      <c r="BC3" s="641"/>
      <c r="BD3" s="641"/>
      <c r="BE3" s="641"/>
      <c r="BF3" s="641"/>
      <c r="BG3" s="641"/>
      <c r="BH3" s="641"/>
      <c r="BI3" s="641"/>
      <c r="BJ3" s="641"/>
      <c r="BK3" s="641"/>
      <c r="BL3" s="641"/>
      <c r="BM3" s="641"/>
      <c r="BN3" s="641"/>
      <c r="BO3" s="641"/>
      <c r="BP3" s="641"/>
      <c r="BQ3" s="641"/>
      <c r="BR3" s="641"/>
      <c r="BS3" s="641"/>
      <c r="BT3" s="641"/>
      <c r="BU3" s="641"/>
      <c r="BV3" s="641"/>
      <c r="BW3" s="641"/>
      <c r="BX3" s="641"/>
      <c r="BY3" s="642" t="s">
        <v>5</v>
      </c>
      <c r="BZ3" s="642"/>
      <c r="CA3" s="642"/>
    </row>
    <row r="4" spans="1:79" ht="16.5" customHeight="1" x14ac:dyDescent="0.3">
      <c r="A4" s="641" t="s">
        <v>253</v>
      </c>
      <c r="B4" s="641"/>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1"/>
      <c r="AN4" s="641"/>
      <c r="AO4" s="641"/>
      <c r="AP4" s="641"/>
      <c r="AQ4" s="641"/>
      <c r="AR4" s="641"/>
      <c r="AS4" s="641"/>
      <c r="AT4" s="641"/>
      <c r="AU4" s="641"/>
      <c r="AV4" s="641"/>
      <c r="AW4" s="641"/>
      <c r="AX4" s="641"/>
      <c r="AY4" s="641"/>
      <c r="AZ4" s="641"/>
      <c r="BA4" s="641"/>
      <c r="BB4" s="641"/>
      <c r="BC4" s="641"/>
      <c r="BD4" s="641"/>
      <c r="BE4" s="641"/>
      <c r="BF4" s="641"/>
      <c r="BG4" s="641"/>
      <c r="BH4" s="641"/>
      <c r="BI4" s="641"/>
      <c r="BJ4" s="641"/>
      <c r="BK4" s="641"/>
      <c r="BL4" s="641"/>
      <c r="BM4" s="641"/>
      <c r="BN4" s="641"/>
      <c r="BO4" s="641"/>
      <c r="BP4" s="641"/>
      <c r="BQ4" s="641"/>
      <c r="BR4" s="641"/>
      <c r="BS4" s="641"/>
      <c r="BT4" s="641"/>
      <c r="BU4" s="641"/>
      <c r="BV4" s="641"/>
      <c r="BW4" s="641"/>
      <c r="BX4" s="641"/>
      <c r="BY4" s="638" t="s">
        <v>254</v>
      </c>
      <c r="BZ4" s="639"/>
      <c r="CA4" s="640"/>
    </row>
    <row r="5" spans="1:79" ht="26.25" customHeight="1" x14ac:dyDescent="0.3">
      <c r="A5" s="635" t="s">
        <v>255</v>
      </c>
      <c r="B5" s="635"/>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O5" s="635" t="s">
        <v>256</v>
      </c>
      <c r="AP5" s="635"/>
      <c r="AQ5" s="635"/>
      <c r="AR5" s="635"/>
      <c r="AS5" s="635"/>
      <c r="AT5" s="635"/>
      <c r="AU5" s="635"/>
      <c r="AV5" s="635"/>
      <c r="AW5" s="635"/>
      <c r="AX5" s="635"/>
      <c r="AY5" s="635"/>
      <c r="AZ5" s="635"/>
      <c r="BA5" s="635"/>
      <c r="BB5" s="635"/>
      <c r="BC5" s="635"/>
      <c r="BD5" s="635"/>
      <c r="BE5" s="635"/>
      <c r="BF5" s="635"/>
      <c r="BG5" s="635"/>
      <c r="BH5" s="635"/>
      <c r="BI5" s="635"/>
      <c r="BJ5" s="635"/>
      <c r="BK5" s="635"/>
      <c r="BL5" s="635"/>
      <c r="BM5" s="635"/>
      <c r="BN5" s="635"/>
      <c r="BO5" s="635"/>
      <c r="BP5" s="635"/>
      <c r="BQ5" s="635"/>
      <c r="BR5" s="635"/>
      <c r="BS5" s="635"/>
      <c r="BT5" s="635"/>
      <c r="BU5" s="635"/>
      <c r="BV5" s="635"/>
      <c r="BW5" s="635"/>
      <c r="BX5" s="635"/>
      <c r="BY5" s="636"/>
      <c r="BZ5" s="636"/>
      <c r="CA5" s="636"/>
    </row>
    <row r="6" spans="1:79" ht="27.6" x14ac:dyDescent="0.3">
      <c r="A6" s="149" t="s">
        <v>257</v>
      </c>
      <c r="B6" s="637"/>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c r="AO6" s="637"/>
      <c r="AP6" s="637"/>
      <c r="AQ6" s="637"/>
      <c r="AR6" s="637"/>
      <c r="AS6" s="637"/>
      <c r="AT6" s="637"/>
      <c r="AU6" s="637"/>
      <c r="AV6" s="637"/>
      <c r="AW6" s="637"/>
      <c r="AX6" s="637"/>
      <c r="AY6" s="637"/>
      <c r="AZ6" s="637"/>
      <c r="BA6" s="637"/>
      <c r="BB6" s="637"/>
      <c r="BC6" s="637"/>
      <c r="BD6" s="637"/>
      <c r="BE6" s="637"/>
      <c r="BF6" s="637"/>
      <c r="BG6" s="637"/>
      <c r="BH6" s="637"/>
      <c r="BI6" s="637"/>
      <c r="BJ6" s="637"/>
      <c r="BK6" s="637"/>
      <c r="BL6" s="637"/>
      <c r="BM6" s="637"/>
      <c r="BN6" s="637"/>
      <c r="BO6" s="637"/>
      <c r="BP6" s="637"/>
      <c r="BQ6" s="637"/>
      <c r="BR6" s="637"/>
      <c r="BS6" s="637"/>
      <c r="BT6" s="637"/>
      <c r="BU6" s="637"/>
      <c r="BV6" s="637"/>
      <c r="BW6" s="637"/>
      <c r="BX6" s="637"/>
      <c r="BY6" s="637"/>
      <c r="BZ6" s="637"/>
      <c r="CA6" s="637"/>
    </row>
    <row r="7" spans="1:79" ht="29.25" customHeight="1" x14ac:dyDescent="0.3">
      <c r="A7" s="150" t="s">
        <v>258</v>
      </c>
      <c r="B7" s="630"/>
      <c r="C7" s="632"/>
      <c r="D7" s="632"/>
      <c r="E7" s="632"/>
      <c r="F7" s="632"/>
      <c r="G7" s="632"/>
      <c r="H7" s="632"/>
      <c r="I7" s="632"/>
      <c r="J7" s="632"/>
      <c r="K7" s="632"/>
      <c r="L7" s="632"/>
      <c r="M7" s="632"/>
      <c r="N7" s="632"/>
      <c r="O7" s="632"/>
      <c r="P7" s="632"/>
      <c r="Q7" s="632"/>
      <c r="R7" s="632"/>
      <c r="S7" s="632"/>
      <c r="T7" s="632"/>
      <c r="U7" s="632"/>
      <c r="V7" s="632"/>
      <c r="W7" s="632"/>
      <c r="X7" s="632"/>
      <c r="Y7" s="632"/>
      <c r="Z7" s="632"/>
      <c r="AA7" s="632"/>
      <c r="AB7" s="632"/>
      <c r="AC7" s="632"/>
      <c r="AD7" s="632"/>
      <c r="AE7" s="632"/>
      <c r="AF7" s="632"/>
      <c r="AG7" s="632"/>
      <c r="AH7" s="632"/>
      <c r="AI7" s="632"/>
      <c r="AJ7" s="632"/>
      <c r="AK7" s="632"/>
      <c r="AL7" s="632"/>
      <c r="AM7" s="632"/>
      <c r="AN7" s="632"/>
      <c r="AO7" s="632"/>
      <c r="AP7" s="632"/>
      <c r="AQ7" s="632"/>
      <c r="AR7" s="632"/>
      <c r="AS7" s="632"/>
      <c r="AT7" s="632"/>
      <c r="AU7" s="632"/>
      <c r="AV7" s="632"/>
      <c r="AW7" s="632"/>
      <c r="AX7" s="632"/>
      <c r="AY7" s="632"/>
      <c r="AZ7" s="632"/>
      <c r="BA7" s="632"/>
      <c r="BB7" s="632"/>
      <c r="BC7" s="632"/>
      <c r="BD7" s="632"/>
      <c r="BE7" s="632"/>
      <c r="BF7" s="632"/>
      <c r="BG7" s="632"/>
      <c r="BH7" s="632"/>
      <c r="BI7" s="632"/>
      <c r="BJ7" s="632"/>
      <c r="BK7" s="632"/>
      <c r="BL7" s="632"/>
      <c r="BM7" s="632"/>
      <c r="BN7" s="632"/>
      <c r="BO7" s="632"/>
      <c r="BP7" s="632"/>
      <c r="BQ7" s="632"/>
      <c r="BR7" s="632"/>
      <c r="BS7" s="632"/>
      <c r="BT7" s="632"/>
      <c r="BU7" s="632"/>
      <c r="BV7" s="632"/>
      <c r="BW7" s="632"/>
      <c r="BX7" s="632"/>
      <c r="BY7" s="632"/>
      <c r="BZ7" s="632"/>
      <c r="CA7" s="631"/>
    </row>
    <row r="8" spans="1:79" ht="6" customHeight="1" x14ac:dyDescent="0.3">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
      <c r="A9" s="633" t="s">
        <v>259</v>
      </c>
      <c r="B9" s="630" t="s">
        <v>29</v>
      </c>
      <c r="C9" s="631"/>
      <c r="D9" s="630" t="s">
        <v>30</v>
      </c>
      <c r="E9" s="631"/>
      <c r="F9" s="630" t="s">
        <v>31</v>
      </c>
      <c r="G9" s="631"/>
      <c r="H9" s="630" t="s">
        <v>32</v>
      </c>
      <c r="I9" s="631"/>
      <c r="J9" s="630" t="s">
        <v>33</v>
      </c>
      <c r="K9" s="631"/>
      <c r="L9" s="630" t="s">
        <v>34</v>
      </c>
      <c r="M9" s="631"/>
      <c r="N9" s="630" t="s">
        <v>35</v>
      </c>
      <c r="O9" s="631"/>
      <c r="P9" s="630" t="s">
        <v>36</v>
      </c>
      <c r="Q9" s="631"/>
      <c r="R9" s="630" t="s">
        <v>37</v>
      </c>
      <c r="S9" s="631"/>
      <c r="T9" s="630" t="s">
        <v>38</v>
      </c>
      <c r="U9" s="631"/>
      <c r="V9" s="630" t="s">
        <v>39</v>
      </c>
      <c r="W9" s="631"/>
      <c r="X9" s="630" t="s">
        <v>40</v>
      </c>
      <c r="Y9" s="631"/>
      <c r="Z9" s="630" t="s">
        <v>260</v>
      </c>
      <c r="AA9" s="631"/>
      <c r="AB9" s="630" t="s">
        <v>261</v>
      </c>
      <c r="AC9" s="632"/>
      <c r="AD9" s="632"/>
      <c r="AE9" s="632"/>
      <c r="AF9" s="632"/>
      <c r="AG9" s="631"/>
      <c r="AH9" s="630" t="s">
        <v>262</v>
      </c>
      <c r="AI9" s="632"/>
      <c r="AJ9" s="632"/>
      <c r="AK9" s="632"/>
      <c r="AL9" s="632"/>
      <c r="AM9" s="631"/>
      <c r="AO9" s="633" t="s">
        <v>259</v>
      </c>
      <c r="AP9" s="630" t="s">
        <v>29</v>
      </c>
      <c r="AQ9" s="631"/>
      <c r="AR9" s="630" t="s">
        <v>30</v>
      </c>
      <c r="AS9" s="631"/>
      <c r="AT9" s="630" t="s">
        <v>31</v>
      </c>
      <c r="AU9" s="631"/>
      <c r="AV9" s="630" t="s">
        <v>32</v>
      </c>
      <c r="AW9" s="631"/>
      <c r="AX9" s="630" t="s">
        <v>33</v>
      </c>
      <c r="AY9" s="631"/>
      <c r="AZ9" s="630" t="s">
        <v>34</v>
      </c>
      <c r="BA9" s="631"/>
      <c r="BB9" s="630" t="s">
        <v>35</v>
      </c>
      <c r="BC9" s="631"/>
      <c r="BD9" s="630" t="s">
        <v>36</v>
      </c>
      <c r="BE9" s="631"/>
      <c r="BF9" s="630" t="s">
        <v>37</v>
      </c>
      <c r="BG9" s="631"/>
      <c r="BH9" s="630" t="s">
        <v>38</v>
      </c>
      <c r="BI9" s="631"/>
      <c r="BJ9" s="630" t="s">
        <v>39</v>
      </c>
      <c r="BK9" s="631"/>
      <c r="BL9" s="630" t="s">
        <v>40</v>
      </c>
      <c r="BM9" s="631"/>
      <c r="BN9" s="630" t="s">
        <v>260</v>
      </c>
      <c r="BO9" s="631"/>
      <c r="BP9" s="630" t="s">
        <v>261</v>
      </c>
      <c r="BQ9" s="632"/>
      <c r="BR9" s="632"/>
      <c r="BS9" s="632"/>
      <c r="BT9" s="632"/>
      <c r="BU9" s="631"/>
      <c r="BV9" s="630" t="s">
        <v>262</v>
      </c>
      <c r="BW9" s="632"/>
      <c r="BX9" s="632"/>
      <c r="BY9" s="632"/>
      <c r="BZ9" s="632"/>
      <c r="CA9" s="631"/>
    </row>
    <row r="10" spans="1:79" ht="36" customHeight="1" x14ac:dyDescent="0.3">
      <c r="A10" s="634"/>
      <c r="B10" s="111" t="s">
        <v>263</v>
      </c>
      <c r="C10" s="111" t="s">
        <v>264</v>
      </c>
      <c r="D10" s="111" t="s">
        <v>263</v>
      </c>
      <c r="E10" s="111" t="s">
        <v>264</v>
      </c>
      <c r="F10" s="111" t="s">
        <v>263</v>
      </c>
      <c r="G10" s="111" t="s">
        <v>264</v>
      </c>
      <c r="H10" s="111" t="s">
        <v>263</v>
      </c>
      <c r="I10" s="111" t="s">
        <v>264</v>
      </c>
      <c r="J10" s="111" t="s">
        <v>263</v>
      </c>
      <c r="K10" s="111" t="s">
        <v>264</v>
      </c>
      <c r="L10" s="111" t="s">
        <v>263</v>
      </c>
      <c r="M10" s="111" t="s">
        <v>264</v>
      </c>
      <c r="N10" s="111" t="s">
        <v>263</v>
      </c>
      <c r="O10" s="111" t="s">
        <v>264</v>
      </c>
      <c r="P10" s="111" t="s">
        <v>263</v>
      </c>
      <c r="Q10" s="111" t="s">
        <v>264</v>
      </c>
      <c r="R10" s="111" t="s">
        <v>263</v>
      </c>
      <c r="S10" s="111" t="s">
        <v>264</v>
      </c>
      <c r="T10" s="111" t="s">
        <v>263</v>
      </c>
      <c r="U10" s="111" t="s">
        <v>264</v>
      </c>
      <c r="V10" s="111" t="s">
        <v>263</v>
      </c>
      <c r="W10" s="111" t="s">
        <v>264</v>
      </c>
      <c r="X10" s="111" t="s">
        <v>263</v>
      </c>
      <c r="Y10" s="111" t="s">
        <v>264</v>
      </c>
      <c r="Z10" s="111" t="s">
        <v>263</v>
      </c>
      <c r="AA10" s="111" t="s">
        <v>264</v>
      </c>
      <c r="AB10" s="183" t="s">
        <v>265</v>
      </c>
      <c r="AC10" s="183" t="s">
        <v>266</v>
      </c>
      <c r="AD10" s="183" t="s">
        <v>267</v>
      </c>
      <c r="AE10" s="183" t="s">
        <v>268</v>
      </c>
      <c r="AF10" s="184" t="s">
        <v>269</v>
      </c>
      <c r="AG10" s="183" t="s">
        <v>270</v>
      </c>
      <c r="AH10" s="111" t="s">
        <v>271</v>
      </c>
      <c r="AI10" s="142" t="s">
        <v>272</v>
      </c>
      <c r="AJ10" s="111" t="s">
        <v>273</v>
      </c>
      <c r="AK10" s="111" t="s">
        <v>274</v>
      </c>
      <c r="AL10" s="111" t="s">
        <v>275</v>
      </c>
      <c r="AM10" s="111" t="s">
        <v>276</v>
      </c>
      <c r="AO10" s="634"/>
      <c r="AP10" s="111" t="s">
        <v>263</v>
      </c>
      <c r="AQ10" s="111" t="s">
        <v>264</v>
      </c>
      <c r="AR10" s="111" t="s">
        <v>263</v>
      </c>
      <c r="AS10" s="111" t="s">
        <v>264</v>
      </c>
      <c r="AT10" s="111" t="s">
        <v>263</v>
      </c>
      <c r="AU10" s="111" t="s">
        <v>264</v>
      </c>
      <c r="AV10" s="111" t="s">
        <v>263</v>
      </c>
      <c r="AW10" s="111" t="s">
        <v>264</v>
      </c>
      <c r="AX10" s="111" t="s">
        <v>263</v>
      </c>
      <c r="AY10" s="111" t="s">
        <v>264</v>
      </c>
      <c r="AZ10" s="111" t="s">
        <v>263</v>
      </c>
      <c r="BA10" s="111" t="s">
        <v>264</v>
      </c>
      <c r="BB10" s="111" t="s">
        <v>263</v>
      </c>
      <c r="BC10" s="111" t="s">
        <v>264</v>
      </c>
      <c r="BD10" s="111" t="s">
        <v>263</v>
      </c>
      <c r="BE10" s="111" t="s">
        <v>264</v>
      </c>
      <c r="BF10" s="111" t="s">
        <v>263</v>
      </c>
      <c r="BG10" s="111" t="s">
        <v>264</v>
      </c>
      <c r="BH10" s="111" t="s">
        <v>263</v>
      </c>
      <c r="BI10" s="111" t="s">
        <v>264</v>
      </c>
      <c r="BJ10" s="111" t="s">
        <v>263</v>
      </c>
      <c r="BK10" s="111" t="s">
        <v>264</v>
      </c>
      <c r="BL10" s="111" t="s">
        <v>263</v>
      </c>
      <c r="BM10" s="111" t="s">
        <v>264</v>
      </c>
      <c r="BN10" s="111" t="s">
        <v>263</v>
      </c>
      <c r="BO10" s="111" t="s">
        <v>264</v>
      </c>
      <c r="BP10" s="183" t="s">
        <v>265</v>
      </c>
      <c r="BQ10" s="183" t="s">
        <v>266</v>
      </c>
      <c r="BR10" s="183" t="s">
        <v>267</v>
      </c>
      <c r="BS10" s="183" t="s">
        <v>268</v>
      </c>
      <c r="BT10" s="184" t="s">
        <v>269</v>
      </c>
      <c r="BU10" s="183" t="s">
        <v>270</v>
      </c>
      <c r="BV10" s="181" t="s">
        <v>271</v>
      </c>
      <c r="BW10" s="182" t="s">
        <v>272</v>
      </c>
      <c r="BX10" s="181" t="s">
        <v>273</v>
      </c>
      <c r="BY10" s="181" t="s">
        <v>274</v>
      </c>
      <c r="BZ10" s="181" t="s">
        <v>275</v>
      </c>
      <c r="CA10" s="181" t="s">
        <v>276</v>
      </c>
    </row>
    <row r="11" spans="1:79" x14ac:dyDescent="0.3">
      <c r="A11" s="143" t="s">
        <v>277</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277</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
      <c r="A12" s="143" t="s">
        <v>278</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278</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
      <c r="A13" s="143" t="s">
        <v>279</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279</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
      <c r="A14" s="143" t="s">
        <v>280</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280</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
      <c r="A15" s="143" t="s">
        <v>281</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281</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
      <c r="A16" s="143" t="s">
        <v>282</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282</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
      <c r="A17" s="143" t="s">
        <v>283</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283</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
      <c r="A18" s="143" t="s">
        <v>284</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284</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
      <c r="A19" s="143" t="s">
        <v>285</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285</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
      <c r="A20" s="143" t="s">
        <v>286</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286</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
      <c r="A21" s="143" t="s">
        <v>287</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287</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
      <c r="A22" s="143" t="s">
        <v>288</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288</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
      <c r="A23" s="143" t="s">
        <v>289</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289</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
      <c r="A24" s="143" t="s">
        <v>290</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290</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
      <c r="A25" s="143" t="s">
        <v>291</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291</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
      <c r="A26" s="143" t="s">
        <v>292</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292</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
      <c r="A27" s="143" t="s">
        <v>293</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293</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
      <c r="A28" s="143" t="s">
        <v>294</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294</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
      <c r="A29" s="143" t="s">
        <v>295</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295</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
      <c r="A30" s="143" t="s">
        <v>296</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296</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
      <c r="A31" s="143" t="s">
        <v>297</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297</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
      <c r="A32" s="148" t="s">
        <v>298</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298</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7.6" x14ac:dyDescent="0.3">
      <c r="A34" s="149" t="s">
        <v>257</v>
      </c>
      <c r="B34" s="637"/>
      <c r="C34" s="637"/>
      <c r="D34" s="637"/>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c r="AI34" s="637"/>
      <c r="AJ34" s="637"/>
      <c r="AK34" s="637"/>
      <c r="AL34" s="637"/>
      <c r="AM34" s="637"/>
      <c r="AN34" s="637"/>
      <c r="AO34" s="637"/>
      <c r="AP34" s="637"/>
      <c r="AQ34" s="637"/>
      <c r="AR34" s="637"/>
      <c r="AS34" s="637"/>
      <c r="AT34" s="637"/>
      <c r="AU34" s="637"/>
      <c r="AV34" s="637"/>
      <c r="AW34" s="637"/>
      <c r="AX34" s="637"/>
      <c r="AY34" s="637"/>
      <c r="AZ34" s="637"/>
      <c r="BA34" s="637"/>
      <c r="BB34" s="637"/>
      <c r="BC34" s="637"/>
      <c r="BD34" s="637"/>
      <c r="BE34" s="637"/>
      <c r="BF34" s="637"/>
      <c r="BG34" s="637"/>
      <c r="BH34" s="637"/>
      <c r="BI34" s="637"/>
      <c r="BJ34" s="637"/>
      <c r="BK34" s="637"/>
      <c r="BL34" s="637"/>
      <c r="BM34" s="637"/>
      <c r="BN34" s="637"/>
      <c r="BO34" s="637"/>
      <c r="BP34" s="637"/>
      <c r="BQ34" s="637"/>
      <c r="BR34" s="637"/>
      <c r="BS34" s="637"/>
      <c r="BT34" s="637"/>
      <c r="BU34" s="637"/>
      <c r="BV34" s="637"/>
      <c r="BW34" s="637"/>
      <c r="BX34" s="637"/>
      <c r="BY34" s="637"/>
      <c r="BZ34" s="637"/>
      <c r="CA34" s="637"/>
    </row>
    <row r="35" spans="1:79" ht="29.25" customHeight="1" x14ac:dyDescent="0.3">
      <c r="A35" s="150" t="s">
        <v>258</v>
      </c>
      <c r="B35" s="630"/>
      <c r="C35" s="632"/>
      <c r="D35" s="632"/>
      <c r="E35" s="632"/>
      <c r="F35" s="632"/>
      <c r="G35" s="632"/>
      <c r="H35" s="632"/>
      <c r="I35" s="632"/>
      <c r="J35" s="632"/>
      <c r="K35" s="632"/>
      <c r="L35" s="632"/>
      <c r="M35" s="632"/>
      <c r="N35" s="632"/>
      <c r="O35" s="632"/>
      <c r="P35" s="632"/>
      <c r="Q35" s="632"/>
      <c r="R35" s="632"/>
      <c r="S35" s="632"/>
      <c r="T35" s="632"/>
      <c r="U35" s="632"/>
      <c r="V35" s="632"/>
      <c r="W35" s="632"/>
      <c r="X35" s="632"/>
      <c r="Y35" s="632"/>
      <c r="Z35" s="632"/>
      <c r="AA35" s="632"/>
      <c r="AB35" s="632"/>
      <c r="AC35" s="632"/>
      <c r="AD35" s="632"/>
      <c r="AE35" s="632"/>
      <c r="AF35" s="632"/>
      <c r="AG35" s="632"/>
      <c r="AH35" s="632"/>
      <c r="AI35" s="632"/>
      <c r="AJ35" s="632"/>
      <c r="AK35" s="632"/>
      <c r="AL35" s="632"/>
      <c r="AM35" s="632"/>
      <c r="AN35" s="632"/>
      <c r="AO35" s="632"/>
      <c r="AP35" s="632"/>
      <c r="AQ35" s="632"/>
      <c r="AR35" s="632"/>
      <c r="AS35" s="632"/>
      <c r="AT35" s="632"/>
      <c r="AU35" s="632"/>
      <c r="AV35" s="632"/>
      <c r="AW35" s="632"/>
      <c r="AX35" s="632"/>
      <c r="AY35" s="632"/>
      <c r="AZ35" s="632"/>
      <c r="BA35" s="632"/>
      <c r="BB35" s="632"/>
      <c r="BC35" s="632"/>
      <c r="BD35" s="632"/>
      <c r="BE35" s="632"/>
      <c r="BF35" s="632"/>
      <c r="BG35" s="632"/>
      <c r="BH35" s="632"/>
      <c r="BI35" s="632"/>
      <c r="BJ35" s="632"/>
      <c r="BK35" s="632"/>
      <c r="BL35" s="632"/>
      <c r="BM35" s="632"/>
      <c r="BN35" s="632"/>
      <c r="BO35" s="632"/>
      <c r="BP35" s="632"/>
      <c r="BQ35" s="632"/>
      <c r="BR35" s="632"/>
      <c r="BS35" s="632"/>
      <c r="BT35" s="632"/>
      <c r="BU35" s="632"/>
      <c r="BV35" s="632"/>
      <c r="BW35" s="632"/>
      <c r="BX35" s="632"/>
      <c r="BY35" s="632"/>
      <c r="BZ35" s="632"/>
      <c r="CA35" s="631"/>
    </row>
    <row r="36" spans="1:79" ht="6" customHeight="1" x14ac:dyDescent="0.3">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
      <c r="A37" s="633" t="s">
        <v>259</v>
      </c>
      <c r="B37" s="630" t="s">
        <v>29</v>
      </c>
      <c r="C37" s="631"/>
      <c r="D37" s="630" t="s">
        <v>30</v>
      </c>
      <c r="E37" s="631"/>
      <c r="F37" s="630" t="s">
        <v>31</v>
      </c>
      <c r="G37" s="631"/>
      <c r="H37" s="630" t="s">
        <v>32</v>
      </c>
      <c r="I37" s="631"/>
      <c r="J37" s="630" t="s">
        <v>33</v>
      </c>
      <c r="K37" s="631"/>
      <c r="L37" s="630" t="s">
        <v>34</v>
      </c>
      <c r="M37" s="631"/>
      <c r="N37" s="630" t="s">
        <v>35</v>
      </c>
      <c r="O37" s="631"/>
      <c r="P37" s="630" t="s">
        <v>36</v>
      </c>
      <c r="Q37" s="631"/>
      <c r="R37" s="630" t="s">
        <v>37</v>
      </c>
      <c r="S37" s="631"/>
      <c r="T37" s="630" t="s">
        <v>38</v>
      </c>
      <c r="U37" s="631"/>
      <c r="V37" s="630" t="s">
        <v>39</v>
      </c>
      <c r="W37" s="631"/>
      <c r="X37" s="630" t="s">
        <v>40</v>
      </c>
      <c r="Y37" s="631"/>
      <c r="Z37" s="630" t="s">
        <v>260</v>
      </c>
      <c r="AA37" s="631"/>
      <c r="AB37" s="630" t="s">
        <v>261</v>
      </c>
      <c r="AC37" s="632"/>
      <c r="AD37" s="632"/>
      <c r="AE37" s="632"/>
      <c r="AF37" s="632"/>
      <c r="AG37" s="631"/>
      <c r="AH37" s="630" t="s">
        <v>262</v>
      </c>
      <c r="AI37" s="632"/>
      <c r="AJ37" s="632"/>
      <c r="AK37" s="632"/>
      <c r="AL37" s="632"/>
      <c r="AM37" s="631"/>
      <c r="AO37" s="633" t="s">
        <v>259</v>
      </c>
      <c r="AP37" s="630" t="s">
        <v>29</v>
      </c>
      <c r="AQ37" s="631"/>
      <c r="AR37" s="630" t="s">
        <v>30</v>
      </c>
      <c r="AS37" s="631"/>
      <c r="AT37" s="630" t="s">
        <v>31</v>
      </c>
      <c r="AU37" s="631"/>
      <c r="AV37" s="630" t="s">
        <v>32</v>
      </c>
      <c r="AW37" s="631"/>
      <c r="AX37" s="630" t="s">
        <v>33</v>
      </c>
      <c r="AY37" s="631"/>
      <c r="AZ37" s="630" t="s">
        <v>34</v>
      </c>
      <c r="BA37" s="631"/>
      <c r="BB37" s="630" t="s">
        <v>35</v>
      </c>
      <c r="BC37" s="631"/>
      <c r="BD37" s="630" t="s">
        <v>36</v>
      </c>
      <c r="BE37" s="631"/>
      <c r="BF37" s="630" t="s">
        <v>37</v>
      </c>
      <c r="BG37" s="631"/>
      <c r="BH37" s="630" t="s">
        <v>38</v>
      </c>
      <c r="BI37" s="631"/>
      <c r="BJ37" s="630" t="s">
        <v>39</v>
      </c>
      <c r="BK37" s="631"/>
      <c r="BL37" s="630" t="s">
        <v>40</v>
      </c>
      <c r="BM37" s="631"/>
      <c r="BN37" s="630" t="s">
        <v>260</v>
      </c>
      <c r="BO37" s="631"/>
      <c r="BP37" s="630" t="s">
        <v>261</v>
      </c>
      <c r="BQ37" s="632"/>
      <c r="BR37" s="632"/>
      <c r="BS37" s="632"/>
      <c r="BT37" s="632"/>
      <c r="BU37" s="631"/>
      <c r="BV37" s="630" t="s">
        <v>262</v>
      </c>
      <c r="BW37" s="632"/>
      <c r="BX37" s="632"/>
      <c r="BY37" s="632"/>
      <c r="BZ37" s="632"/>
      <c r="CA37" s="631"/>
    </row>
    <row r="38" spans="1:79" ht="52.5" customHeight="1" x14ac:dyDescent="0.3">
      <c r="A38" s="634"/>
      <c r="B38" s="111" t="s">
        <v>263</v>
      </c>
      <c r="C38" s="111" t="s">
        <v>264</v>
      </c>
      <c r="D38" s="111" t="s">
        <v>263</v>
      </c>
      <c r="E38" s="111" t="s">
        <v>264</v>
      </c>
      <c r="F38" s="111" t="s">
        <v>263</v>
      </c>
      <c r="G38" s="111" t="s">
        <v>264</v>
      </c>
      <c r="H38" s="111" t="s">
        <v>263</v>
      </c>
      <c r="I38" s="111" t="s">
        <v>264</v>
      </c>
      <c r="J38" s="111" t="s">
        <v>263</v>
      </c>
      <c r="K38" s="111" t="s">
        <v>264</v>
      </c>
      <c r="L38" s="111" t="s">
        <v>263</v>
      </c>
      <c r="M38" s="111" t="s">
        <v>264</v>
      </c>
      <c r="N38" s="111" t="s">
        <v>263</v>
      </c>
      <c r="O38" s="111" t="s">
        <v>264</v>
      </c>
      <c r="P38" s="111" t="s">
        <v>263</v>
      </c>
      <c r="Q38" s="111" t="s">
        <v>264</v>
      </c>
      <c r="R38" s="111" t="s">
        <v>263</v>
      </c>
      <c r="S38" s="111" t="s">
        <v>264</v>
      </c>
      <c r="T38" s="111" t="s">
        <v>263</v>
      </c>
      <c r="U38" s="111" t="s">
        <v>264</v>
      </c>
      <c r="V38" s="111" t="s">
        <v>263</v>
      </c>
      <c r="W38" s="111" t="s">
        <v>264</v>
      </c>
      <c r="X38" s="111" t="s">
        <v>263</v>
      </c>
      <c r="Y38" s="111" t="s">
        <v>264</v>
      </c>
      <c r="Z38" s="111" t="s">
        <v>263</v>
      </c>
      <c r="AA38" s="111" t="s">
        <v>264</v>
      </c>
      <c r="AB38" s="183" t="s">
        <v>265</v>
      </c>
      <c r="AC38" s="183" t="s">
        <v>266</v>
      </c>
      <c r="AD38" s="183" t="s">
        <v>267</v>
      </c>
      <c r="AE38" s="183" t="s">
        <v>268</v>
      </c>
      <c r="AF38" s="184" t="s">
        <v>269</v>
      </c>
      <c r="AG38" s="183" t="s">
        <v>270</v>
      </c>
      <c r="AH38" s="111" t="s">
        <v>271</v>
      </c>
      <c r="AI38" s="142" t="s">
        <v>272</v>
      </c>
      <c r="AJ38" s="111" t="s">
        <v>273</v>
      </c>
      <c r="AK38" s="111" t="s">
        <v>274</v>
      </c>
      <c r="AL38" s="111" t="s">
        <v>275</v>
      </c>
      <c r="AM38" s="111" t="s">
        <v>276</v>
      </c>
      <c r="AO38" s="634"/>
      <c r="AP38" s="111" t="s">
        <v>263</v>
      </c>
      <c r="AQ38" s="111" t="s">
        <v>264</v>
      </c>
      <c r="AR38" s="111" t="s">
        <v>263</v>
      </c>
      <c r="AS38" s="111" t="s">
        <v>264</v>
      </c>
      <c r="AT38" s="111" t="s">
        <v>263</v>
      </c>
      <c r="AU38" s="111" t="s">
        <v>264</v>
      </c>
      <c r="AV38" s="111" t="s">
        <v>263</v>
      </c>
      <c r="AW38" s="111" t="s">
        <v>264</v>
      </c>
      <c r="AX38" s="111" t="s">
        <v>263</v>
      </c>
      <c r="AY38" s="111" t="s">
        <v>264</v>
      </c>
      <c r="AZ38" s="111" t="s">
        <v>263</v>
      </c>
      <c r="BA38" s="111" t="s">
        <v>264</v>
      </c>
      <c r="BB38" s="111" t="s">
        <v>263</v>
      </c>
      <c r="BC38" s="111" t="s">
        <v>264</v>
      </c>
      <c r="BD38" s="111" t="s">
        <v>263</v>
      </c>
      <c r="BE38" s="111" t="s">
        <v>264</v>
      </c>
      <c r="BF38" s="111" t="s">
        <v>263</v>
      </c>
      <c r="BG38" s="111" t="s">
        <v>264</v>
      </c>
      <c r="BH38" s="111" t="s">
        <v>263</v>
      </c>
      <c r="BI38" s="111" t="s">
        <v>264</v>
      </c>
      <c r="BJ38" s="111" t="s">
        <v>263</v>
      </c>
      <c r="BK38" s="111" t="s">
        <v>264</v>
      </c>
      <c r="BL38" s="111" t="s">
        <v>263</v>
      </c>
      <c r="BM38" s="111" t="s">
        <v>264</v>
      </c>
      <c r="BN38" s="111" t="s">
        <v>263</v>
      </c>
      <c r="BO38" s="111" t="s">
        <v>264</v>
      </c>
      <c r="BP38" s="183" t="s">
        <v>265</v>
      </c>
      <c r="BQ38" s="183" t="s">
        <v>266</v>
      </c>
      <c r="BR38" s="183" t="s">
        <v>267</v>
      </c>
      <c r="BS38" s="183" t="s">
        <v>268</v>
      </c>
      <c r="BT38" s="184" t="s">
        <v>269</v>
      </c>
      <c r="BU38" s="183" t="s">
        <v>270</v>
      </c>
      <c r="BV38" s="111" t="s">
        <v>271</v>
      </c>
      <c r="BW38" s="142" t="s">
        <v>272</v>
      </c>
      <c r="BX38" s="111" t="s">
        <v>273</v>
      </c>
      <c r="BY38" s="111" t="s">
        <v>274</v>
      </c>
      <c r="BZ38" s="111" t="s">
        <v>275</v>
      </c>
      <c r="CA38" s="111" t="s">
        <v>276</v>
      </c>
    </row>
    <row r="39" spans="1:79" x14ac:dyDescent="0.3">
      <c r="A39" s="143" t="s">
        <v>277</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277</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
      <c r="A40" s="143" t="s">
        <v>278</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278</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
      <c r="A41" s="143" t="s">
        <v>279</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279</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
      <c r="A42" s="143" t="s">
        <v>280</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280</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
      <c r="A43" s="143" t="s">
        <v>281</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281</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
      <c r="A44" s="143" t="s">
        <v>282</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282</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
      <c r="A45" s="143" t="s">
        <v>283</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283</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
      <c r="A46" s="143" t="s">
        <v>284</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284</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
      <c r="A47" s="143" t="s">
        <v>285</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285</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
      <c r="A48" s="143" t="s">
        <v>286</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286</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
      <c r="A49" s="143" t="s">
        <v>287</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287</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
      <c r="A50" s="143" t="s">
        <v>288</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288</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
      <c r="A51" s="143" t="s">
        <v>289</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289</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
      <c r="A52" s="143" t="s">
        <v>290</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290</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
      <c r="A53" s="143" t="s">
        <v>291</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291</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
      <c r="A54" s="143" t="s">
        <v>292</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292</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
      <c r="A55" s="143" t="s">
        <v>293</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293</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
      <c r="A56" s="143" t="s">
        <v>294</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294</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
      <c r="A57" s="143" t="s">
        <v>295</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295</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
      <c r="A58" s="143" t="s">
        <v>296</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296</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
      <c r="A59" s="143" t="s">
        <v>297</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297</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
      <c r="A60" s="148" t="s">
        <v>298</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298</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baseColWidth="10" defaultColWidth="10.77734375" defaultRowHeight="13.8" x14ac:dyDescent="0.3"/>
  <cols>
    <col min="1" max="1" width="48.21875" style="125" customWidth="1"/>
    <col min="2" max="2" width="73.44140625" style="125" customWidth="1"/>
    <col min="3" max="3" width="10.77734375" style="125"/>
    <col min="4" max="4" width="31.21875" style="125" customWidth="1"/>
    <col min="5" max="5" width="70.21875" style="125" customWidth="1"/>
    <col min="6" max="6" width="17.21875" style="125" customWidth="1"/>
    <col min="7" max="8" width="21.77734375" style="125" customWidth="1"/>
    <col min="9" max="9" width="19.21875" style="125" customWidth="1"/>
    <col min="10" max="10" width="42" style="125" customWidth="1"/>
    <col min="11" max="16384" width="10.77734375" style="125"/>
  </cols>
  <sheetData>
    <row r="1" spans="1:2" ht="25.5" customHeight="1" x14ac:dyDescent="0.3">
      <c r="A1" s="645" t="s">
        <v>144</v>
      </c>
      <c r="B1" s="646"/>
    </row>
    <row r="2" spans="1:2" ht="25.5" customHeight="1" x14ac:dyDescent="0.3">
      <c r="A2" s="647" t="s">
        <v>299</v>
      </c>
      <c r="B2" s="648"/>
    </row>
    <row r="3" spans="1:2" x14ac:dyDescent="0.3">
      <c r="A3" s="126" t="s">
        <v>300</v>
      </c>
      <c r="B3" s="126" t="s">
        <v>301</v>
      </c>
    </row>
    <row r="4" spans="1:2" x14ac:dyDescent="0.3">
      <c r="A4" s="127" t="s">
        <v>8</v>
      </c>
      <c r="B4" s="135" t="s">
        <v>302</v>
      </c>
    </row>
    <row r="5" spans="1:2" ht="96.6" x14ac:dyDescent="0.3">
      <c r="A5" s="127" t="s">
        <v>9</v>
      </c>
      <c r="B5" s="134" t="s">
        <v>303</v>
      </c>
    </row>
    <row r="6" spans="1:2" x14ac:dyDescent="0.3">
      <c r="A6" s="127" t="s">
        <v>14</v>
      </c>
      <c r="B6" s="649" t="s">
        <v>304</v>
      </c>
    </row>
    <row r="7" spans="1:2" x14ac:dyDescent="0.3">
      <c r="A7" s="127" t="s">
        <v>16</v>
      </c>
      <c r="B7" s="650"/>
    </row>
    <row r="8" spans="1:2" x14ac:dyDescent="0.3">
      <c r="A8" s="127" t="s">
        <v>18</v>
      </c>
      <c r="B8" s="650"/>
    </row>
    <row r="9" spans="1:2" x14ac:dyDescent="0.3">
      <c r="A9" s="127" t="s">
        <v>305</v>
      </c>
      <c r="B9" s="651"/>
    </row>
    <row r="10" spans="1:2" ht="27.6" x14ac:dyDescent="0.3">
      <c r="A10" s="127" t="s">
        <v>7</v>
      </c>
      <c r="B10" s="128" t="s">
        <v>306</v>
      </c>
    </row>
    <row r="11" spans="1:2" ht="27.6" x14ac:dyDescent="0.3">
      <c r="A11" s="127" t="s">
        <v>26</v>
      </c>
      <c r="B11" s="128" t="s">
        <v>307</v>
      </c>
    </row>
    <row r="12" spans="1:2" ht="55.2" x14ac:dyDescent="0.3">
      <c r="A12" s="127" t="s">
        <v>25</v>
      </c>
      <c r="B12" s="129" t="s">
        <v>308</v>
      </c>
    </row>
    <row r="13" spans="1:2" ht="27.6" x14ac:dyDescent="0.3">
      <c r="A13" s="127" t="s">
        <v>309</v>
      </c>
      <c r="B13" s="129" t="s">
        <v>310</v>
      </c>
    </row>
    <row r="14" spans="1:2" ht="27.6" x14ac:dyDescent="0.3">
      <c r="A14" s="127" t="s">
        <v>311</v>
      </c>
      <c r="B14" s="129" t="s">
        <v>312</v>
      </c>
    </row>
    <row r="15" spans="1:2" ht="72" customHeight="1" x14ac:dyDescent="0.3">
      <c r="A15" s="130" t="s">
        <v>313</v>
      </c>
      <c r="B15" s="131" t="s">
        <v>314</v>
      </c>
    </row>
    <row r="16" spans="1:2" ht="165.6" x14ac:dyDescent="0.3">
      <c r="A16" s="130" t="s">
        <v>315</v>
      </c>
      <c r="B16" s="132" t="s">
        <v>316</v>
      </c>
    </row>
    <row r="17" spans="1:2" ht="25.5" customHeight="1" x14ac:dyDescent="0.3">
      <c r="A17" s="647" t="s">
        <v>317</v>
      </c>
      <c r="B17" s="648"/>
    </row>
    <row r="18" spans="1:2" x14ac:dyDescent="0.3">
      <c r="A18" s="126" t="s">
        <v>300</v>
      </c>
      <c r="B18" s="126" t="s">
        <v>301</v>
      </c>
    </row>
    <row r="19" spans="1:2" x14ac:dyDescent="0.3">
      <c r="A19" s="127" t="s">
        <v>8</v>
      </c>
      <c r="B19" s="135" t="s">
        <v>302</v>
      </c>
    </row>
    <row r="20" spans="1:2" ht="96.6" x14ac:dyDescent="0.3">
      <c r="A20" s="127" t="s">
        <v>9</v>
      </c>
      <c r="B20" s="134" t="s">
        <v>303</v>
      </c>
    </row>
    <row r="21" spans="1:2" ht="27.6" x14ac:dyDescent="0.3">
      <c r="A21" s="127" t="s">
        <v>318</v>
      </c>
      <c r="B21" s="129" t="s">
        <v>319</v>
      </c>
    </row>
    <row r="22" spans="1:2" ht="41.4" x14ac:dyDescent="0.3">
      <c r="A22" s="127" t="s">
        <v>320</v>
      </c>
      <c r="B22" s="129" t="s">
        <v>321</v>
      </c>
    </row>
    <row r="23" spans="1:2" ht="55.2" x14ac:dyDescent="0.3">
      <c r="A23" s="127" t="s">
        <v>322</v>
      </c>
      <c r="B23" s="129" t="s">
        <v>323</v>
      </c>
    </row>
    <row r="24" spans="1:2" ht="27.6" x14ac:dyDescent="0.3">
      <c r="A24" s="127" t="s">
        <v>324</v>
      </c>
      <c r="B24" s="129" t="s">
        <v>325</v>
      </c>
    </row>
    <row r="25" spans="1:2" ht="27.6" x14ac:dyDescent="0.3">
      <c r="A25" s="127" t="s">
        <v>326</v>
      </c>
      <c r="B25" s="129" t="s">
        <v>327</v>
      </c>
    </row>
    <row r="26" spans="1:2" ht="46.5" customHeight="1" x14ac:dyDescent="0.3">
      <c r="A26" s="127" t="s">
        <v>328</v>
      </c>
      <c r="B26" s="133" t="s">
        <v>329</v>
      </c>
    </row>
    <row r="27" spans="1:2" ht="55.2" x14ac:dyDescent="0.3">
      <c r="A27" s="127" t="s">
        <v>157</v>
      </c>
      <c r="B27" s="133" t="s">
        <v>330</v>
      </c>
    </row>
    <row r="28" spans="1:2" ht="41.4" x14ac:dyDescent="0.3">
      <c r="A28" s="127" t="s">
        <v>331</v>
      </c>
      <c r="B28" s="133" t="s">
        <v>332</v>
      </c>
    </row>
    <row r="29" spans="1:2" ht="41.4" x14ac:dyDescent="0.3">
      <c r="A29" s="127" t="s">
        <v>333</v>
      </c>
      <c r="B29" s="133" t="s">
        <v>334</v>
      </c>
    </row>
    <row r="30" spans="1:2" ht="41.4" x14ac:dyDescent="0.3">
      <c r="A30" s="127" t="s">
        <v>335</v>
      </c>
      <c r="B30" s="133" t="s">
        <v>336</v>
      </c>
    </row>
    <row r="31" spans="1:2" ht="144" customHeight="1" x14ac:dyDescent="0.3">
      <c r="A31" s="127" t="s">
        <v>337</v>
      </c>
      <c r="B31" s="133" t="s">
        <v>338</v>
      </c>
    </row>
    <row r="32" spans="1:2" ht="27.6" x14ac:dyDescent="0.3">
      <c r="A32" s="127" t="s">
        <v>339</v>
      </c>
      <c r="B32" s="133" t="s">
        <v>340</v>
      </c>
    </row>
    <row r="33" spans="1:2" ht="27.6" x14ac:dyDescent="0.3">
      <c r="A33" s="127" t="s">
        <v>341</v>
      </c>
      <c r="B33" s="133" t="s">
        <v>342</v>
      </c>
    </row>
    <row r="34" spans="1:2" ht="27.6" x14ac:dyDescent="0.3">
      <c r="A34" s="127" t="s">
        <v>343</v>
      </c>
      <c r="B34" s="133" t="s">
        <v>344</v>
      </c>
    </row>
    <row r="35" spans="1:2" ht="27.6" x14ac:dyDescent="0.3">
      <c r="A35" s="127" t="s">
        <v>345</v>
      </c>
      <c r="B35" s="133" t="s">
        <v>346</v>
      </c>
    </row>
    <row r="36" spans="1:2" ht="82.8" x14ac:dyDescent="0.3">
      <c r="A36" s="127" t="s">
        <v>147</v>
      </c>
      <c r="B36" s="133" t="s">
        <v>347</v>
      </c>
    </row>
    <row r="37" spans="1:2" ht="41.4" x14ac:dyDescent="0.3">
      <c r="A37" s="127" t="s">
        <v>348</v>
      </c>
      <c r="B37" s="133" t="s">
        <v>349</v>
      </c>
    </row>
    <row r="38" spans="1:2" ht="41.4" x14ac:dyDescent="0.3">
      <c r="A38" s="130" t="s">
        <v>149</v>
      </c>
      <c r="B38" s="133" t="s">
        <v>350</v>
      </c>
    </row>
    <row r="39" spans="1:2" ht="25.5" customHeight="1" x14ac:dyDescent="0.3">
      <c r="A39" s="647" t="s">
        <v>351</v>
      </c>
      <c r="B39" s="648"/>
    </row>
    <row r="40" spans="1:2" x14ac:dyDescent="0.3">
      <c r="A40" s="645" t="s">
        <v>352</v>
      </c>
      <c r="B40" s="646"/>
    </row>
    <row r="41" spans="1:2" ht="72" customHeight="1" x14ac:dyDescent="0.3">
      <c r="A41" s="643" t="s">
        <v>353</v>
      </c>
      <c r="B41" s="644"/>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4140625" defaultRowHeight="13.8" x14ac:dyDescent="0.3"/>
  <cols>
    <col min="1" max="1" width="44.21875" style="108" customWidth="1"/>
    <col min="2" max="2" width="61.77734375" style="108" customWidth="1"/>
    <col min="3" max="3" width="61.21875" style="108" customWidth="1"/>
    <col min="4" max="4" width="81" style="108" customWidth="1"/>
    <col min="5" max="5" width="32.77734375" style="125" customWidth="1"/>
    <col min="6" max="6" width="19" style="108" customWidth="1"/>
    <col min="7" max="7" width="29.44140625" style="108" customWidth="1"/>
    <col min="8" max="8" width="36.21875" style="108" customWidth="1"/>
    <col min="9" max="9" width="40" style="108" customWidth="1"/>
    <col min="10" max="16384" width="11.44140625" style="108"/>
  </cols>
  <sheetData>
    <row r="1" spans="1:9" s="113" customFormat="1" x14ac:dyDescent="0.3">
      <c r="A1" s="112" t="s">
        <v>354</v>
      </c>
      <c r="B1" s="112" t="s">
        <v>355</v>
      </c>
      <c r="C1" s="112" t="s">
        <v>356</v>
      </c>
      <c r="D1" s="112" t="s">
        <v>357</v>
      </c>
      <c r="E1" s="112" t="s">
        <v>335</v>
      </c>
      <c r="F1" s="112" t="s">
        <v>358</v>
      </c>
      <c r="G1" s="112" t="s">
        <v>359</v>
      </c>
      <c r="H1" s="112" t="s">
        <v>261</v>
      </c>
      <c r="I1" s="112" t="s">
        <v>326</v>
      </c>
    </row>
    <row r="2" spans="1:9" s="113" customFormat="1" x14ac:dyDescent="0.3">
      <c r="A2" s="114" t="s">
        <v>360</v>
      </c>
      <c r="B2" s="109" t="s">
        <v>361</v>
      </c>
      <c r="C2" s="114" t="s">
        <v>362</v>
      </c>
      <c r="D2" s="115" t="s">
        <v>363</v>
      </c>
      <c r="E2" s="110" t="s">
        <v>364</v>
      </c>
      <c r="F2" s="116" t="s">
        <v>365</v>
      </c>
      <c r="G2" s="117" t="s">
        <v>366</v>
      </c>
      <c r="H2" s="117" t="s">
        <v>367</v>
      </c>
      <c r="I2" s="116" t="s">
        <v>368</v>
      </c>
    </row>
    <row r="3" spans="1:9" x14ac:dyDescent="0.3">
      <c r="A3" s="114" t="s">
        <v>369</v>
      </c>
      <c r="B3" s="109" t="s">
        <v>370</v>
      </c>
      <c r="C3" s="114" t="s">
        <v>371</v>
      </c>
      <c r="D3" s="118" t="s">
        <v>372</v>
      </c>
      <c r="E3" s="110" t="s">
        <v>373</v>
      </c>
      <c r="F3" s="116" t="s">
        <v>374</v>
      </c>
      <c r="G3" s="117" t="s">
        <v>375</v>
      </c>
      <c r="H3" s="117" t="s">
        <v>270</v>
      </c>
      <c r="I3" s="116" t="s">
        <v>376</v>
      </c>
    </row>
    <row r="4" spans="1:9" x14ac:dyDescent="0.3">
      <c r="A4" s="114" t="s">
        <v>377</v>
      </c>
      <c r="B4" s="109" t="s">
        <v>378</v>
      </c>
      <c r="C4" s="114" t="s">
        <v>379</v>
      </c>
      <c r="D4" s="118" t="s">
        <v>380</v>
      </c>
      <c r="E4" s="110" t="s">
        <v>381</v>
      </c>
      <c r="F4" s="116" t="s">
        <v>382</v>
      </c>
      <c r="G4" s="117" t="s">
        <v>383</v>
      </c>
      <c r="H4" s="117" t="s">
        <v>265</v>
      </c>
      <c r="I4" s="116" t="s">
        <v>384</v>
      </c>
    </row>
    <row r="5" spans="1:9" x14ac:dyDescent="0.3">
      <c r="A5" s="114" t="s">
        <v>385</v>
      </c>
      <c r="B5" s="109" t="s">
        <v>386</v>
      </c>
      <c r="C5" s="114" t="s">
        <v>387</v>
      </c>
      <c r="D5" s="118" t="s">
        <v>388</v>
      </c>
      <c r="E5" s="110" t="s">
        <v>389</v>
      </c>
      <c r="F5" s="116" t="s">
        <v>390</v>
      </c>
      <c r="G5" s="117" t="s">
        <v>391</v>
      </c>
      <c r="H5" s="117" t="s">
        <v>266</v>
      </c>
      <c r="I5" s="116" t="s">
        <v>392</v>
      </c>
    </row>
    <row r="6" spans="1:9" ht="27.6" x14ac:dyDescent="0.3">
      <c r="A6" s="114" t="s">
        <v>393</v>
      </c>
      <c r="B6" s="109" t="s">
        <v>394</v>
      </c>
      <c r="C6" s="114" t="s">
        <v>395</v>
      </c>
      <c r="D6" s="118" t="s">
        <v>396</v>
      </c>
      <c r="E6" s="110" t="s">
        <v>397</v>
      </c>
      <c r="G6" s="117" t="s">
        <v>398</v>
      </c>
      <c r="H6" s="117" t="s">
        <v>267</v>
      </c>
      <c r="I6" s="116" t="s">
        <v>399</v>
      </c>
    </row>
    <row r="7" spans="1:9" ht="27.6" x14ac:dyDescent="0.3">
      <c r="B7" s="109" t="s">
        <v>400</v>
      </c>
      <c r="C7" s="114" t="s">
        <v>401</v>
      </c>
      <c r="D7" s="118" t="s">
        <v>402</v>
      </c>
      <c r="E7" s="116" t="s">
        <v>403</v>
      </c>
      <c r="G7" s="110" t="s">
        <v>276</v>
      </c>
      <c r="H7" s="117" t="s">
        <v>268</v>
      </c>
      <c r="I7" s="116" t="s">
        <v>404</v>
      </c>
    </row>
    <row r="8" spans="1:9" ht="27.6" x14ac:dyDescent="0.3">
      <c r="A8" s="119"/>
      <c r="B8" s="109" t="s">
        <v>405</v>
      </c>
      <c r="C8" s="114" t="s">
        <v>406</v>
      </c>
      <c r="D8" s="118" t="s">
        <v>407</v>
      </c>
      <c r="E8" s="116" t="s">
        <v>408</v>
      </c>
      <c r="I8" s="116" t="s">
        <v>409</v>
      </c>
    </row>
    <row r="9" spans="1:9" ht="32.25" customHeight="1" x14ac:dyDescent="0.3">
      <c r="A9" s="119"/>
      <c r="B9" s="109" t="s">
        <v>410</v>
      </c>
      <c r="C9" s="114" t="s">
        <v>411</v>
      </c>
      <c r="D9" s="118" t="s">
        <v>412</v>
      </c>
      <c r="E9" s="116" t="s">
        <v>413</v>
      </c>
      <c r="I9" s="116" t="s">
        <v>414</v>
      </c>
    </row>
    <row r="10" spans="1:9" x14ac:dyDescent="0.3">
      <c r="A10" s="119"/>
      <c r="B10" s="109" t="s">
        <v>415</v>
      </c>
      <c r="C10" s="114" t="s">
        <v>416</v>
      </c>
      <c r="D10" s="118" t="s">
        <v>417</v>
      </c>
      <c r="E10" s="116" t="s">
        <v>418</v>
      </c>
      <c r="I10" s="116" t="s">
        <v>419</v>
      </c>
    </row>
    <row r="11" spans="1:9" x14ac:dyDescent="0.3">
      <c r="A11" s="119"/>
      <c r="B11" s="109" t="s">
        <v>420</v>
      </c>
      <c r="C11" s="114" t="s">
        <v>421</v>
      </c>
      <c r="D11" s="118" t="s">
        <v>422</v>
      </c>
      <c r="E11" s="116" t="s">
        <v>423</v>
      </c>
      <c r="I11" s="116" t="s">
        <v>424</v>
      </c>
    </row>
    <row r="12" spans="1:9" ht="27.6" x14ac:dyDescent="0.3">
      <c r="A12" s="119"/>
      <c r="B12" s="109" t="s">
        <v>425</v>
      </c>
      <c r="C12" s="114" t="s">
        <v>426</v>
      </c>
      <c r="D12" s="118" t="s">
        <v>427</v>
      </c>
      <c r="E12" s="116" t="s">
        <v>428</v>
      </c>
      <c r="I12" s="116" t="s">
        <v>429</v>
      </c>
    </row>
    <row r="13" spans="1:9" x14ac:dyDescent="0.3">
      <c r="A13" s="119"/>
      <c r="B13" s="232" t="s">
        <v>430</v>
      </c>
      <c r="D13" s="118" t="s">
        <v>431</v>
      </c>
      <c r="E13" s="116" t="s">
        <v>432</v>
      </c>
      <c r="I13" s="116" t="s">
        <v>433</v>
      </c>
    </row>
    <row r="14" spans="1:9" x14ac:dyDescent="0.3">
      <c r="A14" s="119"/>
      <c r="B14" s="109" t="s">
        <v>434</v>
      </c>
      <c r="C14" s="119"/>
      <c r="D14" s="118" t="s">
        <v>435</v>
      </c>
      <c r="E14" s="116" t="s">
        <v>436</v>
      </c>
    </row>
    <row r="15" spans="1:9" x14ac:dyDescent="0.3">
      <c r="A15" s="119"/>
      <c r="B15" s="109" t="s">
        <v>437</v>
      </c>
      <c r="C15" s="119"/>
      <c r="D15" s="118" t="s">
        <v>438</v>
      </c>
      <c r="E15" s="116" t="s">
        <v>439</v>
      </c>
    </row>
    <row r="16" spans="1:9" x14ac:dyDescent="0.3">
      <c r="A16" s="119"/>
      <c r="B16" s="109" t="s">
        <v>440</v>
      </c>
      <c r="C16" s="119"/>
      <c r="D16" s="118" t="s">
        <v>441</v>
      </c>
      <c r="E16" s="120"/>
    </row>
    <row r="17" spans="1:5" x14ac:dyDescent="0.3">
      <c r="A17" s="119"/>
      <c r="B17" s="109" t="s">
        <v>442</v>
      </c>
      <c r="C17" s="119"/>
      <c r="D17" s="118" t="s">
        <v>443</v>
      </c>
      <c r="E17" s="120"/>
    </row>
    <row r="18" spans="1:5" x14ac:dyDescent="0.3">
      <c r="A18" s="119"/>
      <c r="B18" s="109" t="s">
        <v>444</v>
      </c>
      <c r="C18" s="119"/>
      <c r="D18" s="118" t="s">
        <v>445</v>
      </c>
      <c r="E18" s="120"/>
    </row>
    <row r="19" spans="1:5" x14ac:dyDescent="0.3">
      <c r="A19" s="119"/>
      <c r="B19" s="109" t="s">
        <v>446</v>
      </c>
      <c r="C19" s="119"/>
      <c r="D19" s="118" t="s">
        <v>447</v>
      </c>
      <c r="E19" s="120"/>
    </row>
    <row r="20" spans="1:5" x14ac:dyDescent="0.3">
      <c r="A20" s="119"/>
      <c r="B20" s="109" t="s">
        <v>448</v>
      </c>
      <c r="C20" s="119"/>
      <c r="D20" s="118" t="s">
        <v>449</v>
      </c>
      <c r="E20" s="120"/>
    </row>
    <row r="21" spans="1:5" x14ac:dyDescent="0.3">
      <c r="B21" s="109" t="s">
        <v>450</v>
      </c>
      <c r="D21" s="118" t="s">
        <v>451</v>
      </c>
      <c r="E21" s="120"/>
    </row>
    <row r="22" spans="1:5" x14ac:dyDescent="0.3">
      <c r="B22" s="109" t="s">
        <v>452</v>
      </c>
      <c r="D22" s="118" t="s">
        <v>453</v>
      </c>
      <c r="E22" s="120"/>
    </row>
    <row r="23" spans="1:5" x14ac:dyDescent="0.3">
      <c r="B23" s="109" t="s">
        <v>454</v>
      </c>
      <c r="D23" s="118" t="s">
        <v>455</v>
      </c>
      <c r="E23" s="120"/>
    </row>
    <row r="24" spans="1:5" x14ac:dyDescent="0.3">
      <c r="D24" s="121" t="s">
        <v>456</v>
      </c>
      <c r="E24" s="121" t="s">
        <v>457</v>
      </c>
    </row>
    <row r="25" spans="1:5" x14ac:dyDescent="0.3">
      <c r="D25" s="122" t="s">
        <v>458</v>
      </c>
      <c r="E25" s="116" t="s">
        <v>459</v>
      </c>
    </row>
    <row r="26" spans="1:5" x14ac:dyDescent="0.3">
      <c r="D26" s="122" t="s">
        <v>460</v>
      </c>
      <c r="E26" s="116" t="s">
        <v>461</v>
      </c>
    </row>
    <row r="27" spans="1:5" x14ac:dyDescent="0.3">
      <c r="D27" s="652" t="s">
        <v>462</v>
      </c>
      <c r="E27" s="116" t="s">
        <v>463</v>
      </c>
    </row>
    <row r="28" spans="1:5" x14ac:dyDescent="0.3">
      <c r="D28" s="653"/>
      <c r="E28" s="116" t="s">
        <v>464</v>
      </c>
    </row>
    <row r="29" spans="1:5" x14ac:dyDescent="0.3">
      <c r="D29" s="653"/>
      <c r="E29" s="116" t="s">
        <v>465</v>
      </c>
    </row>
    <row r="30" spans="1:5" x14ac:dyDescent="0.3">
      <c r="D30" s="654"/>
      <c r="E30" s="116" t="s">
        <v>466</v>
      </c>
    </row>
    <row r="31" spans="1:5" x14ac:dyDescent="0.3">
      <c r="D31" s="122" t="s">
        <v>467</v>
      </c>
      <c r="E31" s="116" t="s">
        <v>468</v>
      </c>
    </row>
    <row r="32" spans="1:5" x14ac:dyDescent="0.3">
      <c r="D32" s="122" t="s">
        <v>469</v>
      </c>
      <c r="E32" s="116" t="s">
        <v>470</v>
      </c>
    </row>
    <row r="33" spans="4:5" x14ac:dyDescent="0.3">
      <c r="D33" s="122" t="s">
        <v>471</v>
      </c>
      <c r="E33" s="116" t="s">
        <v>472</v>
      </c>
    </row>
    <row r="34" spans="4:5" x14ac:dyDescent="0.3">
      <c r="D34" s="122" t="s">
        <v>473</v>
      </c>
      <c r="E34" s="116" t="s">
        <v>474</v>
      </c>
    </row>
    <row r="35" spans="4:5" x14ac:dyDescent="0.3">
      <c r="D35" s="122" t="s">
        <v>475</v>
      </c>
      <c r="E35" s="116" t="s">
        <v>476</v>
      </c>
    </row>
    <row r="36" spans="4:5" x14ac:dyDescent="0.3">
      <c r="D36" s="122" t="s">
        <v>477</v>
      </c>
      <c r="E36" s="116" t="s">
        <v>478</v>
      </c>
    </row>
    <row r="37" spans="4:5" x14ac:dyDescent="0.3">
      <c r="D37" s="122" t="s">
        <v>479</v>
      </c>
      <c r="E37" s="116" t="s">
        <v>480</v>
      </c>
    </row>
    <row r="38" spans="4:5" x14ac:dyDescent="0.3">
      <c r="D38" s="122" t="s">
        <v>481</v>
      </c>
      <c r="E38" s="116" t="s">
        <v>482</v>
      </c>
    </row>
    <row r="39" spans="4:5" x14ac:dyDescent="0.3">
      <c r="D39" s="123" t="s">
        <v>483</v>
      </c>
      <c r="E39" s="116" t="s">
        <v>484</v>
      </c>
    </row>
    <row r="40" spans="4:5" x14ac:dyDescent="0.3">
      <c r="D40" s="123" t="s">
        <v>485</v>
      </c>
      <c r="E40" s="116" t="s">
        <v>486</v>
      </c>
    </row>
    <row r="41" spans="4:5" x14ac:dyDescent="0.3">
      <c r="D41" s="122" t="s">
        <v>487</v>
      </c>
      <c r="E41" s="116" t="s">
        <v>488</v>
      </c>
    </row>
    <row r="42" spans="4:5" x14ac:dyDescent="0.3">
      <c r="D42" s="122" t="s">
        <v>489</v>
      </c>
      <c r="E42" s="116" t="s">
        <v>490</v>
      </c>
    </row>
    <row r="43" spans="4:5" x14ac:dyDescent="0.3">
      <c r="D43" s="123" t="s">
        <v>491</v>
      </c>
      <c r="E43" s="116" t="s">
        <v>492</v>
      </c>
    </row>
    <row r="44" spans="4:5" x14ac:dyDescent="0.3">
      <c r="D44" s="124" t="s">
        <v>493</v>
      </c>
      <c r="E44" s="116" t="s">
        <v>494</v>
      </c>
    </row>
    <row r="45" spans="4:5" x14ac:dyDescent="0.3">
      <c r="D45" s="118" t="s">
        <v>495</v>
      </c>
      <c r="E45" s="116" t="s">
        <v>496</v>
      </c>
    </row>
    <row r="46" spans="4:5" x14ac:dyDescent="0.3">
      <c r="D46" s="118" t="s">
        <v>497</v>
      </c>
      <c r="E46" s="116" t="s">
        <v>498</v>
      </c>
    </row>
    <row r="47" spans="4:5" x14ac:dyDescent="0.3">
      <c r="D47" s="118" t="s">
        <v>499</v>
      </c>
      <c r="E47" s="116" t="s">
        <v>500</v>
      </c>
    </row>
    <row r="48" spans="4:5" x14ac:dyDescent="0.3">
      <c r="D48" s="118" t="s">
        <v>501</v>
      </c>
      <c r="E48" s="116" t="s">
        <v>502</v>
      </c>
    </row>
    <row r="49" spans="4:4" x14ac:dyDescent="0.3">
      <c r="D49" s="121" t="s">
        <v>503</v>
      </c>
    </row>
    <row r="50" spans="4:4" x14ac:dyDescent="0.3">
      <c r="D50" s="118" t="s">
        <v>504</v>
      </c>
    </row>
    <row r="51" spans="4:4" x14ac:dyDescent="0.3">
      <c r="D51" s="118" t="s">
        <v>505</v>
      </c>
    </row>
    <row r="52" spans="4:4" x14ac:dyDescent="0.3">
      <c r="D52" s="121" t="s">
        <v>506</v>
      </c>
    </row>
    <row r="53" spans="4:4" x14ac:dyDescent="0.3">
      <c r="D53" s="124" t="s">
        <v>507</v>
      </c>
    </row>
    <row r="54" spans="4:4" x14ac:dyDescent="0.3">
      <c r="D54" s="124" t="s">
        <v>508</v>
      </c>
    </row>
    <row r="55" spans="4:4" x14ac:dyDescent="0.3">
      <c r="D55" s="124" t="s">
        <v>509</v>
      </c>
    </row>
    <row r="56" spans="4:4" x14ac:dyDescent="0.3">
      <c r="D56" s="124" t="s">
        <v>510</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3.xml><?xml version="1.0" encoding="utf-8"?>
<ds:datastoreItem xmlns:ds="http://schemas.openxmlformats.org/officeDocument/2006/customXml" ds:itemID="{D15044BF-4D3A-4D22-B036-C9DC827411E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2022-06-07T17:23:55Z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