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omments6.xml" ContentType="application/vnd.openxmlformats-officedocument.spreadsheetml.comments+xml"/>
  <Override PartName="/xl/ink/ink1.xml" ContentType="application/inkml+xml"/>
  <Override PartName="/xl/ink/ink2.xml" ContentType="application/inkml+xml"/>
  <Override PartName="/xl/drawings/drawing9.xml" ContentType="application/vnd.openxmlformats-officedocument.drawing+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omments9.xml" ContentType="application/vnd.openxmlformats-officedocument.spreadsheetml.comments+xml"/>
  <Override PartName="/xl/drawings/drawing13.xml" ContentType="application/vnd.openxmlformats-officedocument.drawing+xml"/>
  <Override PartName="/xl/comments10.xml" ContentType="application/vnd.openxmlformats-officedocument.spreadsheetml.comments+xml"/>
  <Override PartName="/xl/drawings/drawing14.xml" ContentType="application/vnd.openxmlformats-officedocument.drawing+xml"/>
  <Override PartName="/xl/comments11.xml" ContentType="application/vnd.openxmlformats-officedocument.spreadsheetml.comments+xml"/>
  <Override PartName="/xl/drawings/drawing15.xml" ContentType="application/vnd.openxmlformats-officedocument.drawing+xml"/>
  <Override PartName="/xl/comments12.xml" ContentType="application/vnd.openxmlformats-officedocument.spreadsheetml.comments+xml"/>
  <Override PartName="/xl/drawings/drawing16.xml" ContentType="application/vnd.openxmlformats-officedocument.drawing+xml"/>
  <Override PartName="/xl/comments13.xml" ContentType="application/vnd.openxmlformats-officedocument.spreadsheetml.comments+xml"/>
  <Override PartName="/xl/drawings/drawing17.xml" ContentType="application/vnd.openxmlformats-officedocument.drawing+xml"/>
  <Override PartName="/xl/comments14.xml" ContentType="application/vnd.openxmlformats-officedocument.spreadsheetml.comments+xml"/>
  <Override PartName="/xl/drawings/drawing18.xml" ContentType="application/vnd.openxmlformats-officedocument.drawing+xml"/>
  <Override PartName="/xl/comments15.xml" ContentType="application/vnd.openxmlformats-officedocument.spreadsheetml.comments+xml"/>
  <Override PartName="/xl/drawings/drawing19.xml" ContentType="application/vnd.openxmlformats-officedocument.drawing+xml"/>
  <Override PartName="/xl/comments16.xml" ContentType="application/vnd.openxmlformats-officedocument.spreadsheetml.comments+xml"/>
  <Override PartName="/xl/drawings/drawing20.xml" ContentType="application/vnd.openxmlformats-officedocument.drawing+xml"/>
  <Override PartName="/xl/drawings/drawing21.xml" ContentType="application/vnd.openxmlformats-officedocument.drawing+xml"/>
  <Override PartName="/xl/comments17.xml" ContentType="application/vnd.openxmlformats-officedocument.spreadsheetml.comments+xml"/>
  <Override PartName="/xl/drawings/drawing22.xml" ContentType="application/vnd.openxmlformats-officedocument.drawing+xml"/>
  <Override PartName="/xl/comments18.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G:\2021\PLANES\POAS 2021\4. Seguimiento IV Trimestre 2021\"/>
    </mc:Choice>
  </mc:AlternateContent>
  <xr:revisionPtr revIDLastSave="0" documentId="13_ncr:1_{6CAE2BFE-30BA-4504-99B3-E9E131E9968E}" xr6:coauthVersionLast="47" xr6:coauthVersionMax="47" xr10:uidLastSave="{00000000-0000-0000-0000-000000000000}"/>
  <bookViews>
    <workbookView xWindow="-120" yWindow="-120" windowWidth="20730" windowHeight="11040" tabRatio="879" activeTab="1" xr2:uid="{00000000-000D-0000-FFFF-FFFF00000000}"/>
  </bookViews>
  <sheets>
    <sheet name="Direccionamiento Estrategico" sheetId="25" r:id="rId1"/>
    <sheet name="Comunicación Estratégica" sheetId="26" r:id="rId2"/>
    <sheet name="Planeación y Gestión" sheetId="27" r:id="rId3"/>
    <sheet name="Gestión del Conocimiento" sheetId="29" r:id="rId4"/>
    <sheet name="Prevención y Atención" sheetId="31" r:id="rId5"/>
    <sheet name="Transversalización" sheetId="32" r:id="rId6"/>
    <sheet name="Políticas Públicas" sheetId="33" r:id="rId7"/>
    <sheet name="Territorialización" sheetId="34" r:id="rId8"/>
    <sheet name="Promoción de la Participación" sheetId="35" r:id="rId9"/>
    <sheet name="Promoción de la Justicia" sheetId="36" r:id="rId10"/>
    <sheet name="Desarrollo de Capacidades" sheetId="37" r:id="rId11"/>
    <sheet name="SIDICU" sheetId="38" r:id="rId12"/>
    <sheet name="Gestión Administrativa" sheetId="39" r:id="rId13"/>
    <sheet name="Gestión Documental" sheetId="40" r:id="rId14"/>
    <sheet name="Gestión Financiera" sheetId="41" r:id="rId15"/>
    <sheet name="Gestión Tecnologica" sheetId="42" r:id="rId16"/>
    <sheet name="Gestión Jurídica" sheetId="43" r:id="rId17"/>
    <sheet name="Gestión Contractual" sheetId="44" r:id="rId18"/>
    <sheet name="Gestión Talento Humano" sheetId="45" r:id="rId19"/>
    <sheet name="Atención a la Ciudadania" sheetId="46" r:id="rId20"/>
    <sheet name="Seguimiento Evaluación y Contro" sheetId="47" r:id="rId21"/>
    <sheet name="Gestión Disciplinar" sheetId="48" r:id="rId22"/>
  </sheets>
  <definedNames>
    <definedName name="_xlnm._FilterDatabase" localSheetId="9" hidden="1">'Promoción de la Justicia'!$A$10:$Y$23</definedName>
    <definedName name="_xlnm.Print_Area" localSheetId="15">'Gestión Tecnologica'!$A$2:$X$21</definedName>
    <definedName name="_xlnm.Print_Area" localSheetId="2">'Planeación y Gestión'!$A$1:$X$22</definedName>
    <definedName name="_xlnm.Print_Area" localSheetId="20">'Seguimiento Evaluación y Contro'!$A$2:$X$19</definedName>
    <definedName name="_xlnm.Print_Titles" localSheetId="20">'Seguimiento Evaluación y Contro'!$9:$10</definedName>
    <definedName name="_xlnm.Print_Titles" localSheetId="11">SIDICU!$1:$9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4" i="47" l="1"/>
  <c r="O14" i="47"/>
  <c r="U13" i="47"/>
  <c r="O13" i="47"/>
  <c r="S12" i="47"/>
  <c r="U12" i="47" s="1"/>
  <c r="N12" i="47"/>
  <c r="M12" i="47"/>
  <c r="L12" i="47"/>
  <c r="K12" i="47"/>
  <c r="O12" i="47" s="1"/>
  <c r="U11" i="47"/>
  <c r="N11" i="47"/>
  <c r="M11" i="47"/>
  <c r="L11" i="47"/>
  <c r="K11" i="47"/>
  <c r="O11" i="47" s="1"/>
  <c r="U21" i="46" l="1"/>
  <c r="O21" i="46"/>
  <c r="U20" i="46"/>
  <c r="O20" i="46"/>
  <c r="U19" i="46"/>
  <c r="O19" i="46"/>
  <c r="U18" i="46"/>
  <c r="O18" i="46"/>
  <c r="U17" i="46"/>
  <c r="O17" i="46"/>
  <c r="U16" i="46"/>
  <c r="O16" i="46"/>
  <c r="U15" i="46"/>
  <c r="O15" i="46"/>
  <c r="U14" i="46"/>
  <c r="O14" i="46"/>
  <c r="U13" i="46"/>
  <c r="O13" i="46"/>
  <c r="U12" i="46"/>
  <c r="O12" i="46"/>
  <c r="U11" i="46"/>
  <c r="O11" i="46"/>
  <c r="U18" i="45" l="1"/>
  <c r="O18" i="45"/>
  <c r="U17" i="45"/>
  <c r="O17" i="45"/>
  <c r="U16" i="45"/>
  <c r="O16" i="45"/>
  <c r="U15" i="45"/>
  <c r="O15" i="45"/>
  <c r="U14" i="45"/>
  <c r="O14" i="45"/>
  <c r="U13" i="45"/>
  <c r="U12" i="45"/>
  <c r="O12" i="45"/>
  <c r="U11" i="45"/>
  <c r="O11" i="45"/>
  <c r="U18" i="44"/>
  <c r="O18" i="44"/>
  <c r="U17" i="44"/>
  <c r="O17" i="44"/>
  <c r="U16" i="44"/>
  <c r="O16" i="44"/>
  <c r="U15" i="44"/>
  <c r="O15" i="44"/>
  <c r="U14" i="44"/>
  <c r="O14" i="44"/>
  <c r="U13" i="44"/>
  <c r="O13" i="44"/>
  <c r="U12" i="44"/>
  <c r="O12" i="44"/>
  <c r="U11" i="44"/>
  <c r="O11" i="44"/>
  <c r="U18" i="42"/>
  <c r="O18" i="42"/>
  <c r="U17" i="42"/>
  <c r="O17" i="42"/>
  <c r="U16" i="42"/>
  <c r="O16" i="42"/>
  <c r="T15" i="42"/>
  <c r="S15" i="42"/>
  <c r="R15" i="42"/>
  <c r="U15" i="42" s="1"/>
  <c r="O15" i="42"/>
  <c r="U14" i="42"/>
  <c r="O14" i="42"/>
  <c r="U13" i="42"/>
  <c r="O13" i="42"/>
  <c r="U12" i="42"/>
  <c r="O12" i="42"/>
  <c r="U11" i="42"/>
  <c r="O11" i="42"/>
  <c r="U15" i="41"/>
  <c r="O15" i="41"/>
  <c r="U14" i="41"/>
  <c r="O14" i="41"/>
  <c r="U13" i="41"/>
  <c r="O13" i="41"/>
  <c r="U12" i="41"/>
  <c r="O12" i="41"/>
  <c r="U11" i="41"/>
  <c r="O11" i="41"/>
  <c r="U17" i="40"/>
  <c r="O17" i="40"/>
  <c r="U16" i="40"/>
  <c r="O16" i="40"/>
  <c r="U15" i="40"/>
  <c r="O15" i="40"/>
  <c r="AA14" i="40"/>
  <c r="U14" i="40"/>
  <c r="O14" i="40"/>
  <c r="AB13" i="40"/>
  <c r="U13" i="40"/>
  <c r="O13" i="40"/>
  <c r="U12" i="40"/>
  <c r="O12" i="40"/>
  <c r="U11" i="40"/>
  <c r="U14" i="39"/>
  <c r="O14" i="39"/>
  <c r="U13" i="39"/>
  <c r="O13" i="39"/>
  <c r="U12" i="39"/>
  <c r="O12" i="39"/>
  <c r="U11" i="39"/>
  <c r="O11" i="39"/>
  <c r="U22" i="38"/>
  <c r="O22" i="38"/>
  <c r="U21" i="38"/>
  <c r="O21" i="38"/>
  <c r="U20" i="38"/>
  <c r="O20" i="38"/>
  <c r="O19" i="38"/>
  <c r="U18" i="38"/>
  <c r="O18" i="38"/>
  <c r="U17" i="38"/>
  <c r="O17" i="38"/>
  <c r="U16" i="38"/>
  <c r="O16" i="38"/>
  <c r="U15" i="38"/>
  <c r="N15" i="38"/>
  <c r="M15" i="38"/>
  <c r="L15" i="38"/>
  <c r="K15" i="38"/>
  <c r="O15" i="38" s="1"/>
  <c r="H15" i="38"/>
  <c r="U14" i="38"/>
  <c r="O14" i="38"/>
  <c r="U12" i="38"/>
  <c r="O12" i="38"/>
  <c r="U10" i="38"/>
  <c r="O10" i="38"/>
  <c r="U19" i="36" l="1"/>
  <c r="U18" i="36"/>
  <c r="O18" i="36"/>
  <c r="U17" i="36"/>
  <c r="U16" i="36"/>
  <c r="U15" i="36"/>
  <c r="U14" i="36"/>
  <c r="U13" i="36"/>
  <c r="U12" i="36"/>
  <c r="U11" i="36"/>
  <c r="U20" i="35"/>
  <c r="O20" i="35"/>
  <c r="U19" i="35"/>
  <c r="O19" i="35"/>
  <c r="U18" i="35"/>
  <c r="O18" i="35"/>
  <c r="U16" i="35"/>
  <c r="O16" i="35"/>
  <c r="T16" i="34"/>
  <c r="U16" i="34" s="1"/>
  <c r="O16" i="34"/>
  <c r="T15" i="34"/>
  <c r="R15" i="34"/>
  <c r="U15" i="34" s="1"/>
  <c r="Z15" i="34" s="1"/>
  <c r="O15" i="34"/>
  <c r="T14" i="34"/>
  <c r="R14" i="34"/>
  <c r="U14" i="34" s="1"/>
  <c r="Y14" i="34" s="1"/>
  <c r="O14" i="34"/>
  <c r="U13" i="34"/>
  <c r="O13" i="34"/>
  <c r="U12" i="34"/>
  <c r="O12" i="34"/>
  <c r="AA11" i="34"/>
  <c r="Z11" i="34"/>
  <c r="T11" i="34"/>
  <c r="S11" i="34"/>
  <c r="R11" i="34"/>
  <c r="U11" i="34" s="1"/>
  <c r="Y11" i="34" s="1"/>
  <c r="O11" i="34"/>
  <c r="U15" i="33"/>
  <c r="O15" i="33"/>
  <c r="U14" i="33"/>
  <c r="O14" i="33"/>
  <c r="U13" i="33"/>
  <c r="O13" i="33"/>
  <c r="U12" i="33"/>
  <c r="O12" i="33"/>
  <c r="U11" i="33"/>
  <c r="O11" i="33"/>
  <c r="U17" i="31" l="1"/>
  <c r="O17" i="31"/>
  <c r="U15" i="31"/>
  <c r="U14" i="29"/>
  <c r="O14" i="29"/>
  <c r="U12" i="29"/>
  <c r="O12" i="29"/>
  <c r="U11" i="29"/>
  <c r="O11" i="29"/>
  <c r="U18" i="27"/>
  <c r="O18" i="27"/>
  <c r="O17" i="27"/>
  <c r="U15" i="27"/>
  <c r="O15" i="27"/>
  <c r="U14" i="27"/>
  <c r="O14" i="27"/>
  <c r="U13" i="27"/>
  <c r="O13" i="27"/>
  <c r="U11" i="27"/>
  <c r="O11" i="27"/>
  <c r="U20" i="26"/>
  <c r="O20" i="26"/>
  <c r="U19" i="26"/>
  <c r="O19" i="26"/>
  <c r="O18" i="26"/>
  <c r="U17" i="26"/>
  <c r="O17" i="26"/>
  <c r="U16" i="26"/>
  <c r="O16" i="26"/>
  <c r="U15" i="26"/>
  <c r="O15" i="26"/>
  <c r="U14" i="26"/>
  <c r="O14" i="26"/>
  <c r="U13" i="26"/>
  <c r="O13" i="26"/>
  <c r="U12" i="26"/>
  <c r="O12" i="26"/>
  <c r="U11" i="26"/>
  <c r="O11"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ANDREA PAOLA BELLO VARGAS</author>
  </authors>
  <commentList>
    <comment ref="B22" authorId="0" shapeId="0" xr:uid="{FAC6916C-47F0-49FC-8EFA-3384A0E531CF}">
      <text>
        <r>
          <rPr>
            <b/>
            <sz val="9"/>
            <color indexed="8"/>
            <rFont val="Tahoma"/>
            <family val="2"/>
          </rPr>
          <t>ANDREA PAOLA BELLO VARGAS:</t>
        </r>
        <r>
          <rPr>
            <sz val="9"/>
            <color indexed="8"/>
            <rFont val="Tahoma"/>
            <family val="2"/>
          </rPr>
          <t xml:space="preserve">
</t>
        </r>
        <r>
          <rPr>
            <sz val="9"/>
            <color indexed="8"/>
            <rFont val="Tahoma"/>
            <family val="2"/>
          </rPr>
          <t>Para  este caso, se debe anexar un documento  justificando técnicamente la modificación, ésta debe venir firmado por la responsable del proceso</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ANDREA PAOLA BELLO VARGAS</author>
  </authors>
  <commentList>
    <comment ref="B16" authorId="0" shapeId="0" xr:uid="{F11467CE-9058-4C7E-B6AB-E4E33237D625}">
      <text>
        <r>
          <rPr>
            <b/>
            <sz val="9"/>
            <color indexed="8"/>
            <rFont val="Tahoma"/>
            <family val="2"/>
          </rPr>
          <t>ANDREA PAOLA BELLO VARGAS:</t>
        </r>
        <r>
          <rPr>
            <sz val="9"/>
            <color indexed="8"/>
            <rFont val="Tahoma"/>
            <family val="2"/>
          </rPr>
          <t xml:space="preserve">
</t>
        </r>
        <r>
          <rPr>
            <sz val="9"/>
            <color indexed="8"/>
            <rFont val="Tahoma"/>
            <family val="2"/>
          </rPr>
          <t>Para  este caso, se debe anexar un documento  justificando técnicamente la modificación, ésta debe venir firmado por la responsable del proceso</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ANDREA PAOLA BELLO VARGAS</author>
  </authors>
  <commentList>
    <comment ref="B19" authorId="0" shapeId="0" xr:uid="{4F3E5633-9E7F-4D0E-BEFA-4871417D3FCD}">
      <text>
        <r>
          <rPr>
            <b/>
            <sz val="9"/>
            <color indexed="8"/>
            <rFont val="Tahoma"/>
            <family val="2"/>
          </rPr>
          <t>ANDREA PAOLA BELLO VARGAS:</t>
        </r>
        <r>
          <rPr>
            <sz val="9"/>
            <color indexed="8"/>
            <rFont val="Tahoma"/>
            <family val="2"/>
          </rPr>
          <t xml:space="preserve">
</t>
        </r>
        <r>
          <rPr>
            <sz val="9"/>
            <color indexed="8"/>
            <rFont val="Tahoma"/>
            <family val="2"/>
          </rPr>
          <t>Para  este caso, se debe anexar un documento  justificando técnicamente la modificación, ésta debe venir firmado por la responsable del proceso</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ANDREA PAOLA BELLO VARGAS</author>
  </authors>
  <commentList>
    <comment ref="B17" authorId="0" shapeId="0" xr:uid="{F1D5AF02-1A04-4B98-B0F6-8CCB9DC8C174}">
      <text>
        <r>
          <rPr>
            <b/>
            <sz val="9"/>
            <color indexed="8"/>
            <rFont val="Tahoma"/>
            <family val="2"/>
          </rPr>
          <t>ANDREA PAOLA BELLO VARGAS:</t>
        </r>
        <r>
          <rPr>
            <sz val="9"/>
            <color indexed="8"/>
            <rFont val="Tahoma"/>
            <family val="2"/>
          </rPr>
          <t xml:space="preserve">
</t>
        </r>
        <r>
          <rPr>
            <sz val="9"/>
            <color indexed="8"/>
            <rFont val="Tahoma"/>
            <family val="2"/>
          </rPr>
          <t>Para  este caso, se debe anexar un documento  justificando técnicamente la modificación, ésta debe venir firmado por la responsable del proceso</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ANDREA PAOLA BELLO VARGAS</author>
  </authors>
  <commentList>
    <comment ref="B20" authorId="0" shapeId="0" xr:uid="{D0C58850-8D19-48BD-A458-97898DB30381}">
      <text>
        <r>
          <rPr>
            <b/>
            <sz val="9"/>
            <color indexed="8"/>
            <rFont val="Tahoma"/>
            <family val="2"/>
          </rPr>
          <t>ANDREA PAOLA BELLO VARGAS:</t>
        </r>
        <r>
          <rPr>
            <sz val="9"/>
            <color indexed="8"/>
            <rFont val="Tahoma"/>
            <family val="2"/>
          </rPr>
          <t xml:space="preserve">
</t>
        </r>
        <r>
          <rPr>
            <sz val="9"/>
            <color indexed="8"/>
            <rFont val="Tahoma"/>
            <family val="2"/>
          </rPr>
          <t>Para  este caso, se debe anexar un documento  justificando técnicamente la modificación, ésta debe venir firmado por la responsable del proceso</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ANDREA PAOLA BELLO VARGAS</author>
  </authors>
  <commentList>
    <comment ref="B19" authorId="0" shapeId="0" xr:uid="{00000000-0006-0000-0000-000001000000}">
      <text>
        <r>
          <rPr>
            <b/>
            <sz val="9"/>
            <color indexed="8"/>
            <rFont val="Tahoma"/>
            <family val="2"/>
          </rPr>
          <t>ANDREA PAOLA BELLO VARGAS:</t>
        </r>
        <r>
          <rPr>
            <sz val="9"/>
            <color indexed="8"/>
            <rFont val="Tahoma"/>
            <family val="2"/>
          </rPr>
          <t xml:space="preserve">
</t>
        </r>
        <r>
          <rPr>
            <sz val="9"/>
            <color indexed="8"/>
            <rFont val="Tahoma"/>
            <family val="2"/>
          </rPr>
          <t>Para  este caso, se debe anexar un documento  justificando técnicamente la modificación, ésta debe venir firmado por la responsable del proceso</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ANDREA PAOLA BELLO VARGAS</author>
  </authors>
  <commentList>
    <comment ref="B20" authorId="0" shapeId="0" xr:uid="{5D0CC594-D9AA-4071-9E1C-AA51244FDA02}">
      <text>
        <r>
          <rPr>
            <b/>
            <sz val="9"/>
            <color indexed="8"/>
            <rFont val="Tahoma"/>
            <family val="2"/>
          </rPr>
          <t>ANDREA PAOLA BELLO VARGAS:</t>
        </r>
        <r>
          <rPr>
            <sz val="9"/>
            <color indexed="8"/>
            <rFont val="Tahoma"/>
            <family val="2"/>
          </rPr>
          <t xml:space="preserve">
</t>
        </r>
        <r>
          <rPr>
            <sz val="9"/>
            <color indexed="8"/>
            <rFont val="Tahoma"/>
            <family val="2"/>
          </rPr>
          <t>Para  este caso, se debe anexar un documento  justificando técnicamente la modificación, ésta debe venir firmado por la responsable del proceso</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LEGION</author>
  </authors>
  <commentList>
    <comment ref="V16" authorId="0" shapeId="0" xr:uid="{3C8CF550-1E34-4DD3-8FCF-27C4E63EBB50}">
      <text>
        <r>
          <rPr>
            <sz val="9"/>
            <color indexed="81"/>
            <rFont val="Tahoma"/>
            <family val="2"/>
          </rPr>
          <t>En la carpeta nombrada "20. Entrega de suministros" , no se encuentran cargadas evidencias, revisar y ajustar</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ANDREA PAOLA BELLO VARGAS</author>
  </authors>
  <commentList>
    <comment ref="B18" authorId="0" shapeId="0" xr:uid="{C5B3ED13-A842-4799-8CCD-52D314CD2695}">
      <text>
        <r>
          <rPr>
            <b/>
            <sz val="9"/>
            <color indexed="8"/>
            <rFont val="Tahoma"/>
            <family val="2"/>
          </rPr>
          <t>ANDREA PAOLA BELLO VARGAS:</t>
        </r>
        <r>
          <rPr>
            <sz val="9"/>
            <color indexed="8"/>
            <rFont val="Tahoma"/>
            <family val="2"/>
          </rPr>
          <t xml:space="preserve">
</t>
        </r>
        <r>
          <rPr>
            <sz val="9"/>
            <color indexed="8"/>
            <rFont val="Tahoma"/>
            <family val="2"/>
          </rPr>
          <t>Para  este caso, se debe anexar un documento  justificando técnicamente la modificación, ésta debe venir firmado por la responsable del proceso</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ANDREA PAOLA BELLO VARGAS</author>
  </authors>
  <commentList>
    <comment ref="B18" authorId="0" shapeId="0" xr:uid="{6EAF886D-3E43-4CEA-B572-F151A3F98FBD}">
      <text>
        <r>
          <rPr>
            <b/>
            <sz val="9"/>
            <color indexed="8"/>
            <rFont val="Tahoma"/>
            <family val="2"/>
          </rPr>
          <t>ANDREA PAOLA BELLO VARGAS:</t>
        </r>
        <r>
          <rPr>
            <sz val="9"/>
            <color indexed="8"/>
            <rFont val="Tahoma"/>
            <family val="2"/>
          </rPr>
          <t xml:space="preserve">
</t>
        </r>
        <r>
          <rPr>
            <sz val="9"/>
            <color indexed="8"/>
            <rFont val="Tahoma"/>
            <family val="2"/>
          </rPr>
          <t>Para  este caso, se debe anexar un documento  justificando técnicamente la modificación, ésta debe venir firmado por la responsable del proceso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ANDREA PAOLA BELLO VARGAS</author>
  </authors>
  <commentList>
    <comment ref="B20" authorId="0" shapeId="0" xr:uid="{79DFC0CB-C216-45DD-BAAA-725D65D57EF2}">
      <text>
        <r>
          <rPr>
            <b/>
            <sz val="9"/>
            <color indexed="8"/>
            <rFont val="Tahoma"/>
            <family val="2"/>
          </rPr>
          <t>ANDREA PAOLA BELLO VARGAS:</t>
        </r>
        <r>
          <rPr>
            <sz val="9"/>
            <color indexed="8"/>
            <rFont val="Tahoma"/>
            <family val="2"/>
          </rPr>
          <t xml:space="preserve">
</t>
        </r>
        <r>
          <rPr>
            <sz val="9"/>
            <color indexed="8"/>
            <rFont val="Tahoma"/>
            <family val="2"/>
          </rPr>
          <t>Para  este caso, se debe anexar un documento  justificando técnicamente la modificación, ésta debe venir firmado por la responsable del proceso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ANDREA PAOLA BELLO VARGAS</author>
  </authors>
  <commentList>
    <comment ref="B17" authorId="0" shapeId="0" xr:uid="{F3D80635-AE0F-4B6A-85AC-7CE130C69B90}">
      <text>
        <r>
          <rPr>
            <b/>
            <sz val="9"/>
            <color indexed="8"/>
            <rFont val="Tahoma"/>
            <family val="2"/>
          </rPr>
          <t>ANDREA PAOLA BELLO VARGAS:</t>
        </r>
        <r>
          <rPr>
            <sz val="9"/>
            <color indexed="8"/>
            <rFont val="Tahoma"/>
            <family val="2"/>
          </rPr>
          <t xml:space="preserve">
</t>
        </r>
        <r>
          <rPr>
            <sz val="9"/>
            <color indexed="8"/>
            <rFont val="Tahoma"/>
            <family val="2"/>
          </rPr>
          <t>Para  este caso, se debe anexar un documento  justificando técnicamente la modificación, ésta debe venir firmado por la responsable del proceso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ANDREA PAOLA BELLO VARGAS</author>
  </authors>
  <commentList>
    <comment ref="B22" authorId="0" shapeId="0" xr:uid="{D02105E7-26CF-4FE1-A60F-907A0628A5C3}">
      <text>
        <r>
          <rPr>
            <b/>
            <sz val="9"/>
            <color indexed="8"/>
            <rFont val="Tahoma"/>
            <family val="2"/>
          </rPr>
          <t>ANDREA PAOLA BELLO VARGAS:</t>
        </r>
        <r>
          <rPr>
            <sz val="9"/>
            <color indexed="8"/>
            <rFont val="Tahoma"/>
            <family val="2"/>
          </rPr>
          <t xml:space="preserve">
</t>
        </r>
        <r>
          <rPr>
            <sz val="9"/>
            <color indexed="8"/>
            <rFont val="Tahoma"/>
            <family val="2"/>
          </rPr>
          <t>Para  este caso, se debe anexar un documento  justificando técnicamente la modificación, ésta debe venir firmado por la responsable del proceso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ANDREA PAOLA BELLO VARGAS</author>
  </authors>
  <commentList>
    <comment ref="B17" authorId="0" shapeId="0" xr:uid="{143B05B9-833D-439F-93D7-827860C5CB44}">
      <text>
        <r>
          <rPr>
            <b/>
            <sz val="9"/>
            <color rgb="FF000000"/>
            <rFont val="Tahoma"/>
            <family val="2"/>
          </rPr>
          <t>ANDREA PAOLA BELLO VARGAS:</t>
        </r>
        <r>
          <rPr>
            <sz val="9"/>
            <color rgb="FF000000"/>
            <rFont val="Tahoma"/>
            <family val="2"/>
          </rPr>
          <t xml:space="preserve">
</t>
        </r>
        <r>
          <rPr>
            <sz val="9"/>
            <color rgb="FF000000"/>
            <rFont val="Tahoma"/>
            <family val="2"/>
          </rPr>
          <t>Para  este caso, se debe anexar un documento  justificando técnicamente la modificación, ésta debe venir firmado por la responsable del proceso</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ANDREA PAOLA BELLO VARGAS</author>
  </authors>
  <commentList>
    <comment ref="B22" authorId="0" shapeId="0" xr:uid="{161A6636-B0DE-4D83-BED5-8C0174CAC13D}">
      <text>
        <r>
          <rPr>
            <b/>
            <sz val="9"/>
            <color rgb="FF000000"/>
            <rFont val="Tahoma"/>
            <family val="2"/>
          </rPr>
          <t>ANDREA PAOLA BELLO VARGAS:</t>
        </r>
        <r>
          <rPr>
            <sz val="9"/>
            <color rgb="FF000000"/>
            <rFont val="Tahoma"/>
            <family val="2"/>
          </rPr>
          <t xml:space="preserve">
</t>
        </r>
        <r>
          <rPr>
            <sz val="9"/>
            <color rgb="FF000000"/>
            <rFont val="Tahoma"/>
            <family val="2"/>
          </rPr>
          <t>Para  este caso, se debe anexar un documento  justificando técnicamente la modificación, ésta debe venir firmado por la responsable del proceso</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Angelica Ma Escobar Sanchez</author>
    <author>ANDREA PAOLA BELLO VARGAS</author>
  </authors>
  <commentList>
    <comment ref="V11" authorId="0" shapeId="0" xr:uid="{EA76E8C5-651B-44B6-975B-ADB18E223749}">
      <text>
        <r>
          <rPr>
            <b/>
            <sz val="9"/>
            <color indexed="81"/>
            <rFont val="Tahoma"/>
            <family val="2"/>
          </rPr>
          <t>Angelica Ma Escobar Sanchez:</t>
        </r>
        <r>
          <rPr>
            <sz val="9"/>
            <color indexed="81"/>
            <rFont val="Tahoma"/>
            <family val="2"/>
          </rPr>
          <t xml:space="preserve">
Se logró el documento ejecutivo, o es el mismo del diàgnotico y caracterizaciòn, porque si es un documento debería mencionar brevemente què se hizo</t>
        </r>
      </text>
    </comment>
    <comment ref="V15" authorId="0" shapeId="0" xr:uid="{611F0436-400B-46E6-B811-E636AC706306}">
      <text>
        <r>
          <rPr>
            <b/>
            <sz val="9"/>
            <color indexed="81"/>
            <rFont val="Tahoma"/>
            <family val="2"/>
          </rPr>
          <t>Angelica Ma Escobar Sanchez:</t>
        </r>
        <r>
          <rPr>
            <sz val="9"/>
            <color indexed="81"/>
            <rFont val="Tahoma"/>
            <family val="2"/>
          </rPr>
          <t xml:space="preserve">
Se cuenta con el informe ejecutivo?
</t>
        </r>
      </text>
    </comment>
    <comment ref="V16" authorId="0" shapeId="0" xr:uid="{01D1E5EF-38E5-4654-846E-AF91B419D22E}">
      <text>
        <r>
          <rPr>
            <b/>
            <sz val="9"/>
            <color indexed="81"/>
            <rFont val="Tahoma"/>
            <family val="2"/>
          </rPr>
          <t>Angelica Ma Escobar Sanchez:</t>
        </r>
        <r>
          <rPr>
            <sz val="9"/>
            <color indexed="81"/>
            <rFont val="Tahoma"/>
            <family val="2"/>
          </rPr>
          <t xml:space="preserve">
Me parece importante decir sì se cuenta con los informes trimestrales</t>
        </r>
      </text>
    </comment>
    <comment ref="V18" authorId="0" shapeId="0" xr:uid="{AB3EF597-0A42-41D2-92B4-953B931BA920}">
      <text>
        <r>
          <rPr>
            <b/>
            <sz val="9"/>
            <color indexed="81"/>
            <rFont val="Tahoma"/>
            <family val="2"/>
          </rPr>
          <t>Angelica Ma Escobar Sanchez:</t>
        </r>
        <r>
          <rPr>
            <sz val="9"/>
            <color indexed="81"/>
            <rFont val="Tahoma"/>
            <family val="2"/>
          </rPr>
          <t xml:space="preserve">
Se cuenta con los dos informes?</t>
        </r>
      </text>
    </comment>
    <comment ref="V19" authorId="0" shapeId="0" xr:uid="{DD631E60-90C4-49F5-9F1A-58CF085C3B01}">
      <text>
        <r>
          <rPr>
            <b/>
            <sz val="9"/>
            <color indexed="81"/>
            <rFont val="Tahoma"/>
            <family val="2"/>
          </rPr>
          <t>Angelica Ma Escobar Sanchez:</t>
        </r>
        <r>
          <rPr>
            <sz val="9"/>
            <color indexed="81"/>
            <rFont val="Tahoma"/>
            <family val="2"/>
          </rPr>
          <t xml:space="preserve">
Se cuenta con los informes?
</t>
        </r>
      </text>
    </comment>
    <comment ref="V20" authorId="0" shapeId="0" xr:uid="{543DE069-6EA5-4B23-BB62-FABCA83A451B}">
      <text>
        <r>
          <rPr>
            <b/>
            <sz val="9"/>
            <color indexed="81"/>
            <rFont val="Tahoma"/>
            <family val="2"/>
          </rPr>
          <t>Angelica Ma Escobar Sanchez:</t>
        </r>
        <r>
          <rPr>
            <sz val="9"/>
            <color indexed="81"/>
            <rFont val="Tahoma"/>
            <family val="2"/>
          </rPr>
          <t xml:space="preserve">
SE cuenta con los informes establecidos como productos?
</t>
        </r>
      </text>
    </comment>
    <comment ref="B23" authorId="1" shapeId="0" xr:uid="{24E1C0B0-E2F4-4AB6-A7F5-B91AF3EF8F4C}">
      <text>
        <r>
          <rPr>
            <b/>
            <sz val="9"/>
            <color indexed="8"/>
            <rFont val="Tahoma"/>
            <family val="2"/>
          </rPr>
          <t>ANDREA PAOLA BELLO VARGAS:</t>
        </r>
        <r>
          <rPr>
            <sz val="9"/>
            <color indexed="8"/>
            <rFont val="Tahoma"/>
            <family val="2"/>
          </rPr>
          <t xml:space="preserve">
</t>
        </r>
        <r>
          <rPr>
            <sz val="9"/>
            <color indexed="8"/>
            <rFont val="Tahoma"/>
            <family val="2"/>
          </rPr>
          <t>Para  este caso, se debe anexar un documento  justificando técnicamente la modificación, ésta debe venir firmado por la responsable del proceso</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ANDREA PAOLA BELLO VARGAS</author>
  </authors>
  <commentList>
    <comment ref="B22" authorId="0" shapeId="0" xr:uid="{89E4AF77-AF79-4FC5-BDAD-217A8D00EFEF}">
      <text>
        <r>
          <rPr>
            <b/>
            <sz val="9"/>
            <color indexed="8"/>
            <rFont val="Tahoma"/>
            <family val="2"/>
          </rPr>
          <t>ANDREA PAOLA BELLO VARGAS:</t>
        </r>
        <r>
          <rPr>
            <sz val="9"/>
            <color indexed="8"/>
            <rFont val="Tahoma"/>
            <family val="2"/>
          </rPr>
          <t xml:space="preserve">
</t>
        </r>
        <r>
          <rPr>
            <sz val="9"/>
            <color indexed="8"/>
            <rFont val="Tahoma"/>
            <family val="2"/>
          </rPr>
          <t>Para  este caso, se debe anexar un documento  justificando técnicamente la modificación, ésta debe venir firmado por la responsable del proceso</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Cristina</author>
    <author>ANDREA PAOLA BELLO VARGAS</author>
  </authors>
  <commentList>
    <comment ref="A10" authorId="0" shapeId="0" xr:uid="{AFD13132-682F-473A-8827-22D2B7280284}">
      <text>
        <r>
          <rPr>
            <b/>
            <sz val="9"/>
            <color rgb="FF000000"/>
            <rFont val="Tahoma"/>
            <family val="2"/>
          </rPr>
          <t>Cristina:</t>
        </r>
        <r>
          <rPr>
            <sz val="9"/>
            <color rgb="FF000000"/>
            <rFont val="Tahoma"/>
            <family val="2"/>
          </rPr>
          <t xml:space="preserve">
</t>
        </r>
        <r>
          <rPr>
            <sz val="9"/>
            <color rgb="FF000000"/>
            <rFont val="Tahoma"/>
            <family val="2"/>
          </rPr>
          <t xml:space="preserve">Se ajustó el texto de acuerdo con el objetivo remitido vía e mail 03/08/2020 en la Base de definición de objetivos estrategicos.  </t>
        </r>
      </text>
    </comment>
    <comment ref="H15" authorId="0" shapeId="0" xr:uid="{AE164326-50E2-4B90-A624-5C61EA685151}">
      <text>
        <r>
          <rPr>
            <b/>
            <sz val="9"/>
            <color rgb="FF000000"/>
            <rFont val="Tahoma"/>
            <family val="2"/>
          </rPr>
          <t>Cristina:</t>
        </r>
        <r>
          <rPr>
            <sz val="9"/>
            <color rgb="FF000000"/>
            <rFont val="Tahoma"/>
            <family val="2"/>
          </rPr>
          <t xml:space="preserve">
</t>
        </r>
        <r>
          <rPr>
            <sz val="9"/>
            <color rgb="FF000000"/>
            <rFont val="Tahoma"/>
            <family val="2"/>
          </rPr>
          <t>12 UTA SIDICU + 4 Comisión con o sin Mecanismo de Participación</t>
        </r>
      </text>
    </comment>
    <comment ref="B24" authorId="1" shapeId="0" xr:uid="{6A236DE8-E48A-482D-B0EA-CF675C9FA805}">
      <text>
        <r>
          <rPr>
            <b/>
            <sz val="9"/>
            <color indexed="8"/>
            <rFont val="Tahoma"/>
            <family val="2"/>
          </rPr>
          <t>ANDREA PAOLA BELLO VARGAS:</t>
        </r>
        <r>
          <rPr>
            <sz val="9"/>
            <color indexed="8"/>
            <rFont val="Tahoma"/>
            <family val="2"/>
          </rPr>
          <t xml:space="preserve">
</t>
        </r>
        <r>
          <rPr>
            <sz val="9"/>
            <color indexed="8"/>
            <rFont val="Tahoma"/>
            <family val="2"/>
          </rPr>
          <t>Para  este caso, se debe anexar un documento  justificando técnicamente la modificación, ésta debe venir firmado por la responsable del proceso</t>
        </r>
      </text>
    </comment>
  </commentList>
</comments>
</file>

<file path=xl/sharedStrings.xml><?xml version="1.0" encoding="utf-8"?>
<sst xmlns="http://schemas.openxmlformats.org/spreadsheetml/2006/main" count="2514" uniqueCount="1172">
  <si>
    <t>SECRETARIA DISTRITAL DE LA MUJER</t>
  </si>
  <si>
    <t>Código: DE-FO-06</t>
  </si>
  <si>
    <t xml:space="preserve">PLANEACIÓN Y GESTIÓN </t>
  </si>
  <si>
    <t>Versión: 06</t>
  </si>
  <si>
    <t>FORMULACIÓN Y SEGUIMIENTO PLANES OPERATIVOS ANUALES</t>
  </si>
  <si>
    <t>Fecha de Emisión: 18 de diciembre de 2020</t>
  </si>
  <si>
    <t>Pagina 1 de 1</t>
  </si>
  <si>
    <t xml:space="preserve">PROCESO </t>
  </si>
  <si>
    <t>OBJETIVO ESTRATEGICO</t>
  </si>
  <si>
    <t xml:space="preserve">META PROYECTO DE INVERSIÓN </t>
  </si>
  <si>
    <t>No.</t>
  </si>
  <si>
    <t>ACTIVIDADES ASOCIADAS A LA META</t>
  </si>
  <si>
    <t>ÁREA RESPONSABLE</t>
  </si>
  <si>
    <t xml:space="preserve"> INDICADOR </t>
  </si>
  <si>
    <t>FORMULA DEL INDICADOR</t>
  </si>
  <si>
    <t>MAGNITUD / UNIDAD DE MEDIDA</t>
  </si>
  <si>
    <t>TIPO DE INDICADOR</t>
  </si>
  <si>
    <t xml:space="preserve">MEDIOS DE VERIFICACIÓN </t>
  </si>
  <si>
    <t>PROGRAMACIÓN (Trimestral)</t>
  </si>
  <si>
    <t>AVANCE DE EJECUCIÓN
(Trimestral)</t>
  </si>
  <si>
    <t>DESCRIPCIÓN CUALITATIVA DEL AVANCE</t>
  </si>
  <si>
    <t>RETRASOS Y FACTORES LIMITANTES PARA EL CUMPLIMIENTO</t>
  </si>
  <si>
    <t>SOLUCIONES PROPUESTAS PARA RESOLVER LOS RETRASOS Y FACTORES LIMITANTES PARA EL CUMPLIMIENTO</t>
  </si>
  <si>
    <t>TRIM I</t>
  </si>
  <si>
    <t>TRIM II</t>
  </si>
  <si>
    <t>TRIM III</t>
  </si>
  <si>
    <t>TRIM IV</t>
  </si>
  <si>
    <t>TOTAL</t>
  </si>
  <si>
    <t>TIMR I</t>
  </si>
  <si>
    <t>Implementar buenas prácticas de gestión en la Secretaría Distrital de la Mujer.</t>
  </si>
  <si>
    <t>Resultado</t>
  </si>
  <si>
    <t xml:space="preserve">FECHA DE ELABORACIÓN
Seleccione con una (X) la información a presentar:  </t>
  </si>
  <si>
    <t>ELABORÓ</t>
  </si>
  <si>
    <t>Firma:</t>
  </si>
  <si>
    <t>APROBÓ</t>
  </si>
  <si>
    <t>REVISIÓN OFICINA ASESORA DE PLANEACIÓN</t>
  </si>
  <si>
    <t xml:space="preserve">VoBo. </t>
  </si>
  <si>
    <t xml:space="preserve">(___) Actualización: </t>
  </si>
  <si>
    <t>Nombre:</t>
  </si>
  <si>
    <t>Cargo:</t>
  </si>
  <si>
    <t>Cargo: Jefa Oficina Asesora de Planeación</t>
  </si>
  <si>
    <t>FORMULACIÓN Y SEGUIMIENTO PLANES OPERATIVOS POR PROCESO</t>
  </si>
  <si>
    <t>Fecha de Emisión: 15 de diciembre de 2020</t>
  </si>
  <si>
    <t>Construcción y publicación de información sobre la misionalidad, derechos de las mujeres, cultura no sexista y acciones desarrolladas por la SDMujer.</t>
  </si>
  <si>
    <t>Asesora de Despacho,  profesional especializada, contratistas periodistas y contratista redes sociales.</t>
  </si>
  <si>
    <t>Publicaciones en medios institucionales</t>
  </si>
  <si>
    <t>(No. de publicaciones  difundidas/No. de publicaciones redactadas) * 100</t>
  </si>
  <si>
    <t>Eficacia</t>
  </si>
  <si>
    <t xml:space="preserve">Desarrollo de acciones de relacionamiento con periodistas y medios de comunicación para la publicación de información relacionada con la misión, procesos, actividades, eventos y/o posicionamiento público de la SDMujer  </t>
  </si>
  <si>
    <t>Asesora de Despacho, profesional especializada, contratistas periodistas</t>
  </si>
  <si>
    <t xml:space="preserve">Notas de información de la SDMujer en medios de comunicación no institucionales </t>
  </si>
  <si>
    <t xml:space="preserve">(No. de notas publicadas en medios de comunicación / No de notas a publicar) *100    </t>
  </si>
  <si>
    <t>Enlaces web a notas publicadas</t>
  </si>
  <si>
    <t>Conceptualización, difusión y seguimiento de las Campañas desarrolladas instititucionalmente</t>
  </si>
  <si>
    <t>Asesora de Despacho, profesional especializada, contratistas periodistas, contratistas diseñadores gráficos, contratistas audiovisuales y contratista redes sociales.</t>
  </si>
  <si>
    <t>Campañas difundidas</t>
  </si>
  <si>
    <t>(No de campañas difundidas/ No. de campañas a conceptualizar) x 100</t>
  </si>
  <si>
    <t xml:space="preserve">Piezas gráficas de campaña </t>
  </si>
  <si>
    <t>Cubrimiento de eventos institucionales</t>
  </si>
  <si>
    <t>Asesora de Despacho, profesional especializada, contratistas periodistas, fotografía, audiovisuales  y redes sociales</t>
  </si>
  <si>
    <t>(No.de cubrimientos realizados /No. de cubrimientos a realizar)*100</t>
  </si>
  <si>
    <t>Documento listado de cubrimiento de eventos</t>
  </si>
  <si>
    <t>Diseño y publicación de piezas gráficas relacionadas con  la misionalidad, derechos de las mujeres, cultura no sexista y acciones desarrolladas por la SDMujer.</t>
  </si>
  <si>
    <t>Asesora de Despacho  y contratistas (diseñadores gráficos)</t>
  </si>
  <si>
    <t>Piezas gráficas</t>
  </si>
  <si>
    <t>(No.de piezas gráficas  diseñadas /No. de piezas gráficas a realizar)*100</t>
  </si>
  <si>
    <t>Piezas gráficas finalizadas</t>
  </si>
  <si>
    <t>Diseño y publicación de audiovisuales relacionados con  la misionalidad, derechos de las mujeres, cultura no sexista y acciones desarrolladas por la SDMujer.</t>
  </si>
  <si>
    <t>Asesora de Despacho y contratistas audiovisuales.</t>
  </si>
  <si>
    <t xml:space="preserve">Audiovisuales </t>
  </si>
  <si>
    <t>(No.de audiovisuales realizados /No. de audiovisuales a realizar)*100</t>
  </si>
  <si>
    <t>Audiovisuales finalizados</t>
  </si>
  <si>
    <t>Elaborar y difundir información relacionada con las acciones, procesos y servicios de la Secretaría Distrital de la Mujer, a través de los canales de comunicación interna</t>
  </si>
  <si>
    <t>Asesora de Despacho  y contratistas comunicación interna.</t>
  </si>
  <si>
    <t>Publicaciones en canales de comunicación interna</t>
  </si>
  <si>
    <t>(No. de publicaciones  difundidas en medios internos/No. de publicaciones en medios internos redactadas) * 100</t>
  </si>
  <si>
    <t>Medios informativos internos</t>
  </si>
  <si>
    <t xml:space="preserve">Publicar las rendiciones de cuentas de la entidad en los canales de comunicación existentes </t>
  </si>
  <si>
    <t>Asesora de Despacho, contratistas audiovisuales y contratista redes sociales.</t>
  </si>
  <si>
    <t>Redición de cuentas publicadas en medios de comunicación de la Entidad</t>
  </si>
  <si>
    <t>No notas informativas de Rendición de Cuentas publicadas/ No de notas informativas de Rendición de Cuentas programadas * 100</t>
  </si>
  <si>
    <t>Medios informativos de la Entidad</t>
  </si>
  <si>
    <t>Difundir y dar a conocer la importancia de la información del link "Transparencia y Acceso a la Información" en diferentes canales de comunicación internos y externos de la Secretaría Distrital Mujer.</t>
  </si>
  <si>
    <t>Asesora de Despacho, contratista página web  y contratista redes sociales.</t>
  </si>
  <si>
    <t>Publicaciones relacionadas con el link de transparencia en medios institucionales</t>
  </si>
  <si>
    <t>No. de publicaciones realizadas / No. de publicaciones programadas</t>
  </si>
  <si>
    <t xml:space="preserve">Seguidores en canales digitales </t>
  </si>
  <si>
    <t xml:space="preserve">No de Seguidores en canales digitales </t>
  </si>
  <si>
    <t>Reporte de Redes</t>
  </si>
  <si>
    <t>Claudia Patricia López Herrera</t>
  </si>
  <si>
    <t xml:space="preserve">Nombre: Claudia M. Rincón Caicedo </t>
  </si>
  <si>
    <t xml:space="preserve">Soportar el 100% la implementación del Modelo Integrado de Planeación y Gestión </t>
  </si>
  <si>
    <t xml:space="preserve">Oficina Asesora de Planeación </t>
  </si>
  <si>
    <t>Gestión</t>
  </si>
  <si>
    <t>Ejecución del Plan de Acción del Plan Institucional de Gestión Ambiental - PIGA</t>
  </si>
  <si>
    <t>(No. de actividades ejecutadas del Plan de Acción del PIGA/ No. de actividades programadas del Plan de Acción del PIGA) * 100 * peso porcentual del periodo</t>
  </si>
  <si>
    <t>(No. Requerimientos atendidos / No. Requerimientos recibidos) * 100 * peso porcentual del periodo</t>
  </si>
  <si>
    <t>Solicitudes atendidas y entregadas oficialmente desde el correo instiucional o en las plataformas institucionales destinadas para ello.</t>
  </si>
  <si>
    <t>% Avance del PAAC</t>
  </si>
  <si>
    <t>(No. de actividades del plan implementadas / No. de actividades del plan programadas) * 100 * peso porcentual del periodo</t>
  </si>
  <si>
    <t>Desarrollar la metodología general de riesgos de la entidad</t>
  </si>
  <si>
    <t>Cantidad de seguimientos</t>
  </si>
  <si>
    <t>4 seguimientos al año</t>
  </si>
  <si>
    <t xml:space="preserve">Nombre: </t>
  </si>
  <si>
    <t>Contratista Oficina Asesora de Planeación</t>
  </si>
  <si>
    <t>Aumentar la generación, disponibilidad y análisis de información sobre la situación
de derechos de las mujeres en Bogotá, que permita una adecuada toma de
decisiones basada en evidencia con enfoques de género y diferencial.</t>
  </si>
  <si>
    <t xml:space="preserve"> Operar (1) un Sistema de Información sobre los derechos de las mujeres, con datos  proveniente de diferentes fuentes de información internas y externas</t>
  </si>
  <si>
    <t xml:space="preserve">Ofrecer información sobre la situación, posición o condición de las mujeres en el Distrito Capital en materia de sus derechos </t>
  </si>
  <si>
    <t xml:space="preserve">Dirección Gestión del Conocimiento
</t>
  </si>
  <si>
    <t>Radicados con solicitudes realizadas y radicados con respuestas ofrecidas</t>
  </si>
  <si>
    <t>Dirección Gestión del Conocimiento</t>
  </si>
  <si>
    <t>Informacion incorporada en la bateria de indicadores del OMEG</t>
  </si>
  <si>
    <t>(No. de requerimientos de información solicitados/ No. de necesidades de información identificadas) * 100</t>
  </si>
  <si>
    <t>Actas de reunión y/o
correos de solicitud de información.
Base de indicadores actualizados con la información gestionada</t>
  </si>
  <si>
    <t>Formular e Implementar una (1) estrategia metodológica que permita incluir la perspectiva de género y diferencial en la captura de la información</t>
  </si>
  <si>
    <t>Ofrecer asistencia técnica al interior de la entidad para cualificar la captura y análisis  de información con enfoque de genero, derechos de las mujeres y diferencial</t>
  </si>
  <si>
    <t>Asistencia técnica interna</t>
  </si>
  <si>
    <t>(No. de asistencias técnicas atendidas/No de asistenicas técnicas solicitadas) * (peso porcentual del periodo)</t>
  </si>
  <si>
    <t>Actas de reunión</t>
  </si>
  <si>
    <t>Formar 26.100 mujeres en sus derechos a través de procesos de desarrollo de capacidades en el uso TIC</t>
  </si>
  <si>
    <t>Nombre:  ANDREA RAMIREZ PISCO</t>
  </si>
  <si>
    <t>Cargo: DIRECTORA GESTION DEL CONOCIMIENTO</t>
  </si>
  <si>
    <t>Prevención y Atención Integral a Mujeres Víctimas de Violencias</t>
  </si>
  <si>
    <t>Contribuir con la prevención y atención de las violencias contra las mujeres en sus diferencias y diversidades en el Distrito Capital, en articulación con los demás sectores de la Administración distrital y las autoridades competentes.</t>
  </si>
  <si>
    <t>Fortalecer los 4 componentes del Sistema SOFIA / Implementar una estrategia de Prevención de Riesgo de feminicidio</t>
  </si>
  <si>
    <t>Consolidar y aprobar un plan de acciones afirmativas para mujeres en riesgo de feminicidio y las víctimas indirectas del delito.</t>
  </si>
  <si>
    <t>Dirección de Eliminación de Violencias contra las  Mujeres y Acceso a la Justicia - Equipo SOFIA Distrital</t>
  </si>
  <si>
    <t>Documento de plan de acciones afirmativas para mujeres en riesgo de feminicidio y las víctimas indirectas del delito consolidado y aprobado.</t>
  </si>
  <si>
    <t xml:space="preserve">(No. de documentos de plan de acciones afirmativas consolidados y aprobados/ No. de documentos de plan de acciones afirmativas programados ) </t>
  </si>
  <si>
    <t xml:space="preserve">Plan de acciones afirmativas para mujeres en riesgo de feminicidio y las víctimas indirectas del delito. </t>
  </si>
  <si>
    <t xml:space="preserve">Documento </t>
  </si>
  <si>
    <t xml:space="preserve">Realizar seguimiento al plan de acciones afirmativas para mujeres en riesgo de feminicidio y las víctimas indirectas del delito. </t>
  </si>
  <si>
    <t xml:space="preserve">Seguimientos realizados al plan de acciones afirmativas para mujeres en riesgo de feminicidio y las víctimas indirectas del delito. </t>
  </si>
  <si>
    <t xml:space="preserve">(No. de seguimientos realizados / No. de seguimientos programadas) </t>
  </si>
  <si>
    <t>Seguimiento de plan de acciones afimativas para mujeres en riesgo de feminicidio y las víctimas indirectas del delito.</t>
  </si>
  <si>
    <t>Actas, comunicaciones externas y documentos/matriz de seguimiento.</t>
  </si>
  <si>
    <t xml:space="preserve">Realizar seguimiento a la implementación del Sistema SOFIA en el marco de la mesa de trabajo SOFIA. </t>
  </si>
  <si>
    <t xml:space="preserve"> Seguimiento a la implementación del Sistema SOFIA en el marco de la mesa de trabajo SOFIA. </t>
  </si>
  <si>
    <t xml:space="preserve">(No. de sesiones directivas de la mesa SOFIA, para el seguimiento a la implementación del Sistema SOFIA ) </t>
  </si>
  <si>
    <t>Seguimientos a la implementación del Sistema SOFIA</t>
  </si>
  <si>
    <t>Actas y comunicaciones externas.</t>
  </si>
  <si>
    <t>Brindar asistencia técnico legal al sector salud para el fortalecimiento de capacidades institucionales en la atención a mujeres víctimas de violencia, con énfasis en violencia sexual y riesgo de feminicidio, en el marco del Sistema SOFIA</t>
  </si>
  <si>
    <t xml:space="preserve">Asistencia técnico legal con énfasis en violencia sexual y riesgo de feminicidio </t>
  </si>
  <si>
    <t>(Nº de asistencias técnicolegales realizadas/Nº de asistencias técnicolegales programadas) *100</t>
  </si>
  <si>
    <t>Asistencias técnico legales con énfasis en violencia sexual y riesgo de feminicidio</t>
  </si>
  <si>
    <t xml:space="preserve">GA-FO-25 Evidencia de reuniones internas y externas </t>
  </si>
  <si>
    <t>Realizar atención al 100% de personas (Mujeres víctimas de violencia y personas a cargo) acogidas en Casa Refugio</t>
  </si>
  <si>
    <t xml:space="preserve">Realizar jornadas de sensibilización y socialización de la ruta y protocolo de ingreso a las Casas Refugio </t>
  </si>
  <si>
    <t>Dirección de Eliminación de Violencias contra las  Mujeres y Acceso a la Justicia - Equipo Casas Refugio</t>
  </si>
  <si>
    <t xml:space="preserve">Jornadas  de sensibilización y socialización  de la ruta y protocolo de ingreso a las Casas Refugio </t>
  </si>
  <si>
    <t>Jornadas de sensibilización y socialización</t>
  </si>
  <si>
    <t>Dinamizar 20 consejos Locales de seguridad para las mujeres y sus respectivos planes locales de seguridad</t>
  </si>
  <si>
    <t>Realizar  la Secretaría Técnica de los Consejos Locales de Seguridad para las Mujeres.</t>
  </si>
  <si>
    <t>Dirección de Eliminación de Violencias contra las  Mujeres y Acceso a la Justicia - Equipo SOFIA Local</t>
  </si>
  <si>
    <t xml:space="preserve">Consejos Locales de Seguridad para las Mujeres con Secretaria Técnica </t>
  </si>
  <si>
    <t xml:space="preserve">20  Consejos Locales en donde se ha desarrollado la secretaria Técnica  trimestral </t>
  </si>
  <si>
    <t xml:space="preserve">Número de Consejos Locales de Seguridad para las Mujeres con Secretaria Técnica </t>
  </si>
  <si>
    <t>Evidencia de gestión, convocatoria y seguimiento de los Concejos Locales de Seguridad para las Mujeres o acta de las sesiones.</t>
  </si>
  <si>
    <t>Identificar por localidad acciones y necesidades para la formulación de los Planes Locales de Seguridad para las Mujeres.</t>
  </si>
  <si>
    <t xml:space="preserve">Planes Locales de Seguridad para las Mujeres por localdidad formulados y en ejecución </t>
  </si>
  <si>
    <t>(No. de acciones  y necesidades implementadas  / No. de acciones  y necesidades programadas ) *100</t>
  </si>
  <si>
    <t>Acciones incluidas en Planes Locales de Seguridad para las Mujeres</t>
  </si>
  <si>
    <t xml:space="preserve">Matriz de seguimiento </t>
  </si>
  <si>
    <t>Realizar 3000 atenciones a mujeres víctimas de violencias, a través de las duplas de atención psicosocial</t>
  </si>
  <si>
    <t>Brindar atención psicosocial individual y colectiva a mujeres víctimas de violencias, a través de la estrategia de Duplas de Atención Psicosocial</t>
  </si>
  <si>
    <t xml:space="preserve">Mujeres beneficiadas con atención psicosocial
</t>
  </si>
  <si>
    <t>(Nº de mujeres atendidas/Nº de mujeres que son remitidas para atención) *100</t>
  </si>
  <si>
    <t>Mujeres beneficiadas con atención psicosocial</t>
  </si>
  <si>
    <t>Producto</t>
  </si>
  <si>
    <t>Reporte SiMisional</t>
  </si>
  <si>
    <t>Realizar 60.000 atenciones efectivas a través de la Línea Púrpura Distrital</t>
  </si>
  <si>
    <t>Brindar atención psicosocial y socio jurídica a mujeres víctimas de violencias a través de la Línea Púrpura Distrital.</t>
  </si>
  <si>
    <t>Atenciones psicosociales y sociojuridicas a través de la Línea púrpura Distrital</t>
  </si>
  <si>
    <t>(Nº de atenciones psicosociales + Nº de atenciones sociojuridicas/Nº de atenciones psicosociales y sociojuridicas recibidas a través de Línea Púrpura Distrital) *100</t>
  </si>
  <si>
    <t>Implementar un protocolo de prevención, atención y seguimiento a casos de violencia en el transporte público</t>
  </si>
  <si>
    <t xml:space="preserve">Brindar atención psicojurídica a mujeres víctimas de violencias en el espacio y el transporte público. </t>
  </si>
  <si>
    <t>Mujeres víctimas de violencia en el espacio y el transporte público beneficiadas con atención psico jurídica</t>
  </si>
  <si>
    <t xml:space="preserve">Mujeres beneficiadas con atención psico jurídica. </t>
  </si>
  <si>
    <t xml:space="preserve">Nombre: Alexandra Quintero Benavides </t>
  </si>
  <si>
    <t>Cargo: Directora de Eliminación de Violencias contra las Mujeres y Acceso a la Justicia</t>
  </si>
  <si>
    <t>Dirección de Derechos y Diseño de Política</t>
  </si>
  <si>
    <t>Apoyar técnicamente la implementación de los siete derechos de la PPMyEG a cargo de la DDDP</t>
  </si>
  <si>
    <t>Realizar jornadas de socialización y/o sensibilización sobre la PPMyEG</t>
  </si>
  <si>
    <t xml:space="preserve">1. Una metodologia
2. Actas de la Jornadas 
3. Presentación y/o ayuda visual </t>
  </si>
  <si>
    <t>Realizar jornadas de socialización y/o sensibilización sobre la PPASP</t>
  </si>
  <si>
    <t>Realizar un informe semestral sobre el seguimiento de la PPMyEG</t>
  </si>
  <si>
    <t xml:space="preserve">Gestión </t>
  </si>
  <si>
    <t xml:space="preserve">1. Informes realizados </t>
  </si>
  <si>
    <t>Realizar un informe semestral sobre el seguimiento de la PPASP</t>
  </si>
  <si>
    <t xml:space="preserve">Cargo: </t>
  </si>
  <si>
    <t xml:space="preserve">Territorializar la Política Pública de Mujeres y Equidad de Género </t>
  </si>
  <si>
    <t>8. Territorializar la Política Pública de Mujeres y Equidad de Género y los programas, estrategias y servicios con énfasis en la garantía de los derechos de las mujeres.</t>
  </si>
  <si>
    <t>Vincular 138.000 mujeres a  procesos de información, sensibilización y campañas de difusión de sus derechos</t>
  </si>
  <si>
    <t xml:space="preserve">mujeres vinculadas a procesos de información y sensibilización en derechos </t>
  </si>
  <si>
    <t xml:space="preserve">No. de mujeres vinculadas a procesos de información y sensibilización en derechos </t>
  </si>
  <si>
    <t xml:space="preserve">Número </t>
  </si>
  <si>
    <t>producto</t>
  </si>
  <si>
    <t xml:space="preserve"> Implementar una estrategia de difusión de derechos de las mujeres</t>
  </si>
  <si>
    <t xml:space="preserve"> estrategia de difusión de derechos implementada</t>
  </si>
  <si>
    <t>Acciones de difusión implementadas/ las programadas *100%</t>
  </si>
  <si>
    <t>porcentaje</t>
  </si>
  <si>
    <t xml:space="preserve">Estrategia diseñada y el reporte. Trimestral de seguimiento </t>
  </si>
  <si>
    <t>Adelantar 1 proceso de asistencia técnica y fortalecimiento a procesos organizativos de mujeres.</t>
  </si>
  <si>
    <t>Desarrollar un proceso de asistencia técnica y fortalecimiento a grupos, redes y organizaciones de mujeres</t>
  </si>
  <si>
    <t xml:space="preserve">Proceso de asistencia técnica y fortalecimiento desarrollado </t>
  </si>
  <si>
    <t>acciones de fortalecimiento y asistencia técnica implementadas / las acciones de fortalecimiento programas *100%</t>
  </si>
  <si>
    <t>informe trimestral de avance del proceso de asistencia.</t>
  </si>
  <si>
    <t>Realizar 35.550 orientaciones y asesorías socio jurídicas a mujeres víctimas de violencias</t>
  </si>
  <si>
    <t xml:space="preserve">No. de orientaciones y asesorías sociojurídicas realizadas a través del modelo de atención de las CIOM </t>
  </si>
  <si>
    <t xml:space="preserve">No. de orientaciones y asesorías jurídicas realizadas </t>
  </si>
  <si>
    <t xml:space="preserve">reporte simisional </t>
  </si>
  <si>
    <t>Realizar 33500 orientaciones y acompañamientos psicosociales a mujeres</t>
  </si>
  <si>
    <t xml:space="preserve">No. de orientaciones y acompañamientos psicosociales  realizadas a través del modelo de atención de las CIOM </t>
  </si>
  <si>
    <t xml:space="preserve">No. de orientaciones y acompañamientos psicosociales realizados </t>
  </si>
  <si>
    <t>Apoyar la implementación de 3 estrategias prioritarias del sector mujeres</t>
  </si>
  <si>
    <t>Implementar una estrategia tejiendo mundos de igualdad con niñas y niños.</t>
  </si>
  <si>
    <t xml:space="preserve">Niñas y niños vinculadas a la estrategia tejiendo mundos de igualdad. </t>
  </si>
  <si>
    <t>No. de niñas y niños vinculadas a la estrategia</t>
  </si>
  <si>
    <t xml:space="preserve">Bases de datos NN participantes </t>
  </si>
  <si>
    <t>Realizar acompañamiento técnico a las 20 Alcaldías Locales para la Transversalización de la igualdad de género en el nivel local</t>
  </si>
  <si>
    <t xml:space="preserve">20 Alcaldías locales con acompañamiento técnico </t>
  </si>
  <si>
    <t xml:space="preserve">No.de Alcaldías Locales con acompañamientos realizados para la Transversalización de la igualdad de género en el nivel local </t>
  </si>
  <si>
    <t>actas y listados</t>
  </si>
  <si>
    <t xml:space="preserve">Implementar 15 Acciones del Plan de Igualdad de Oportunidades para la Equidad de Género en el nivel local </t>
  </si>
  <si>
    <t xml:space="preserve">15 acciones implementadas a través del modelo de atención de las CIOM </t>
  </si>
  <si>
    <t>No. de acciones de PIOEG implementadas</t>
  </si>
  <si>
    <t xml:space="preserve">producto </t>
  </si>
  <si>
    <t>Operar en las 20 localidades el Modelo de Atención: Casas de Igualdad de Oportunidades para las Mujeres.</t>
  </si>
  <si>
    <t>Estrategia de abordaje territorial implementada</t>
  </si>
  <si>
    <t>No. de estrategia de abordaje territorial implementada</t>
  </si>
  <si>
    <t xml:space="preserve">un informe trimestral de la estrategia con registro fotográfico </t>
  </si>
  <si>
    <t>Implementar el esquema de CIOM itinerante para la Ruralidad.</t>
  </si>
  <si>
    <t xml:space="preserve">1 CIOM Rural. </t>
  </si>
  <si>
    <t xml:space="preserve">No. de localidades con el esquema de CIOM itinerante para la Ruralidad </t>
  </si>
  <si>
    <t xml:space="preserve">un informe ejecutivo del avance de la implementación de la Estrategia territorial CIOM Rural </t>
  </si>
  <si>
    <t xml:space="preserve">(_x__) Formulación: </t>
  </si>
  <si>
    <t>Rosa Patricia Chaparro Niño</t>
  </si>
  <si>
    <t>Lisa Cristina Gómez Camargo</t>
  </si>
  <si>
    <t>Directora de Territorialización de Derechos y Participación</t>
  </si>
  <si>
    <t xml:space="preserve">Subsecretaria de Fortalecimiento de Capacidades y Oportunidades </t>
  </si>
  <si>
    <t xml:space="preserve">Promoción de la participación y representación de las mujeres </t>
  </si>
  <si>
    <t>Ofrecer asistencia técnica en las 20 localidades a instancias de participación y/o de coordinación para la promoción de la participación paritaria.</t>
  </si>
  <si>
    <t xml:space="preserve">Realizar un procesos de promoción de la paridad de género en instancias de participación priorizadas de las 20 localidades </t>
  </si>
  <si>
    <t xml:space="preserve">localidades con proceso de promoción de la paridad de género en instancias de participación </t>
  </si>
  <si>
    <t>No. de localidades con instancias de participación vinculadas a procesos de promoción de la paridad de género</t>
  </si>
  <si>
    <t>Número</t>
  </si>
  <si>
    <t>un informe ejecutivo del avance del proceso</t>
  </si>
  <si>
    <t xml:space="preserve">Vincular 4800 mujeres a los procesos formativos para el desarrollo de capacidades de incidencia, liderazgo, empoderamiento y participación política de las Mujeres </t>
  </si>
  <si>
    <t>Desarrollar el ciclo dirigido mujeres interesadas en ser dignatarias de Juntas de Acción Comunal</t>
  </si>
  <si>
    <t xml:space="preserve"> ciclo dirigido a las mujeres de las JACs implementado</t>
  </si>
  <si>
    <t xml:space="preserve">No. de ciclo dirigidos a mujeres de las JACs implementadas </t>
  </si>
  <si>
    <t xml:space="preserve">listado de las mujeres participantes y un informe ejecutivo de implementación </t>
  </si>
  <si>
    <t xml:space="preserve">Desarrollar un  ciclo básico de la Escuela de Formación Política </t>
  </si>
  <si>
    <t xml:space="preserve"> ciclo básico implementado </t>
  </si>
  <si>
    <t xml:space="preserve">No. de ciclo básicos implementados </t>
  </si>
  <si>
    <t xml:space="preserve">Desarrollar el ciclo dirigido a las Consejeras consultiva de mujeres </t>
  </si>
  <si>
    <t>No. de ciclo dirigidos a mujeres de las CCM implementado</t>
  </si>
  <si>
    <t xml:space="preserve">Desarrollar el ciclo dirigido: Congreso (mujeres y equipos de campaña de mujeres al congreso de la República </t>
  </si>
  <si>
    <t xml:space="preserve">  ciclo dirigido a candidatas/campañas de Mujeres al Congreso.</t>
  </si>
  <si>
    <t xml:space="preserve">No. de ciclo dirigidos a candidatas/ campañas de mujeres al Congreso </t>
  </si>
  <si>
    <t xml:space="preserve">Ofrecer asistencia técnica a 19  instancias que incluyen las Bancadas de Mujeres de las Juntas Administradoras Locales y la Mesa Multipartidista de género en el Distrito Capital </t>
  </si>
  <si>
    <t>Ofrecer asistencia técnica a 18 bancadas de mujeres de Juntas Administradoras Locales para su conformación y dinamización.</t>
  </si>
  <si>
    <t xml:space="preserve">bancadas de mujeres en Juntas Administradoras Locales </t>
  </si>
  <si>
    <t>No. de Bancadas de mujeres de las JAL con asistencia técnica / total de bancadas proyectadas *100</t>
  </si>
  <si>
    <t xml:space="preserve">mesa multipartidaria de género </t>
  </si>
  <si>
    <t>Informe ejecutivo trimestral y un informe anual</t>
  </si>
  <si>
    <t>Brindar a 60 instancias, incluidos los Fondos de Desarrollo Local, el servicio de asistencia técnica para la transversalización de los enfoques de género e interseccionalidad en los procesos de presupuesto participativo</t>
  </si>
  <si>
    <t xml:space="preserve">Desarrollar un proceso de asistencia técnica orientado a la transversalización de los enfoques de género e interseccionalidad en los procesos de presupuesto participativo dirigido a Consejeras de Planeación local de las 20 localidades </t>
  </si>
  <si>
    <t xml:space="preserve">transversalización de género en proceso de presupuesto participativo local </t>
  </si>
  <si>
    <t>No. de CPL con asistencia técnica / total de CPL *100</t>
  </si>
  <si>
    <t xml:space="preserve">2 informes anuales </t>
  </si>
  <si>
    <t xml:space="preserve">Desarrollar un proceso de asistencia técnica orientado a la transversalización de los enfoques de género e interseccionalidad en los procesos de presupuesto participativo dirigido los COLMYG   y CLM </t>
  </si>
  <si>
    <t xml:space="preserve">No. de COLMYG-CLM con asistencia técnica / total de COLMYG-CLM </t>
  </si>
  <si>
    <t>Desarrollar un proceso de asistencia técnica orientado a la transversalización de los enfoques de género e interseccionalidad en los procesos de presupuesto participativo dirigido a Servidoras y servidores de los 20 FDL</t>
  </si>
  <si>
    <t>No. de FDL con asistencia técnica / total de FDL</t>
  </si>
  <si>
    <t>Promover 1 Veeduría Ciudadana de mujeres para el seguimiento a la garantía de sus derechos</t>
  </si>
  <si>
    <t>Implementar estrategia de promoción de Vededuria Ciudadana de mujeres para el seguimiento de la garantía de sus derechos.</t>
  </si>
  <si>
    <t xml:space="preserve">estrategia para la promoción de la veeduría ciudadana de mujeres para el seg. de la garantía de sus derechos </t>
  </si>
  <si>
    <t xml:space="preserve">total de estrategia implementada </t>
  </si>
  <si>
    <t xml:space="preserve">Informe ejecutivo del avance de implementación de la  estrategia </t>
  </si>
  <si>
    <t>OBJETIVO ESTRATÉGICO</t>
  </si>
  <si>
    <t>7. Contribuir con el reconocimiento y la garantía, restablecimiento, de los derechos humanos de las mujeres del Distrito Capital, la eliminación de las causas estructurales de la violencia contra las mujeres y el acceso efectivo a la justicia</t>
  </si>
  <si>
    <t>1. Realizar a 35,000 mujeres orientaciones y asesorías socio jurídicas través de Casas de Justicia y escenarios de fiscalías (CAPIV, CAVIF y CAIVAS) y Sede.</t>
  </si>
  <si>
    <t>Contribuir a que el Sistema de información misional de la SDMujer se  consolide como la fuente de información oficial en la entidad, respecto a las actuaciones socio jurídicas relacionadas con los procesos judiciales y/o administrativos acompañados desde la Estrategia de Justicia de Genero-EJG-.</t>
  </si>
  <si>
    <t>Equipo Orientación y Asesoría
Responsable Instrumentos de planeación SFCYO</t>
  </si>
  <si>
    <t>Seguimiento registro atenciones en SiMisional</t>
  </si>
  <si>
    <t>(Número de seguimientos  realizados/ Número de seguimientos programados)*100</t>
  </si>
  <si>
    <t>Seguimientos mensuales</t>
  </si>
  <si>
    <t>Solicitudes de ajuste a registros mensuales (Mesa Ayuda y/o correos) 
Reportes atenciones</t>
  </si>
  <si>
    <t>Gestionar las acciones necesarias para el seguimiento efectivo de las mujeres en riesgo de feminicidio</t>
  </si>
  <si>
    <t>Seguimiento a mujeres remitidas por SAAT</t>
  </si>
  <si>
    <t>(Casos de mujeres con reporte de acciones de seguimiento /Casos de mujeres remitidas para seguimiento)*100</t>
  </si>
  <si>
    <t>Matriz seguimiento SAAT - Simisional</t>
  </si>
  <si>
    <t>2. Ejercer a 1500 casos nuevos asignados por Comité de Enlaces representación jurídica.</t>
  </si>
  <si>
    <t>Asegurar que los casos en los cuales la SDMujer asume la representación judicial de las mujeres, son analizados y cumplen con los requisitos mínimos para designar representación jurídica</t>
  </si>
  <si>
    <t>Comité de enlaces</t>
  </si>
  <si>
    <t>Casos analizados en comité de enlaces para representación jurídica</t>
  </si>
  <si>
    <t xml:space="preserve">(Número de casos analizados /Número de casos escalonados)*100 </t>
  </si>
  <si>
    <t>Casos analizados</t>
  </si>
  <si>
    <t>Reporte de Comité de enlaces</t>
  </si>
  <si>
    <t>Establecer lineamientos para la creación, reporte,  seguimiento y cierre de casos de representación</t>
  </si>
  <si>
    <t>Lideres técnicas 
Responsable Instrumentos de planeación SFCYO</t>
  </si>
  <si>
    <t>Lineamientos elaborados</t>
  </si>
  <si>
    <t xml:space="preserve">(Número lineamientos elaborados/Número de lineamiento programados)*100 </t>
  </si>
  <si>
    <t xml:space="preserve">Lineamientos </t>
  </si>
  <si>
    <t>Documentos en Centro de Documentación  SFCYO</t>
  </si>
  <si>
    <t>3. Realizar seguimiento al 100 % de los casos activos de representación jurídica.</t>
  </si>
  <si>
    <t xml:space="preserve">Analizar y decidir sobre  los cierre de casos por terminación anormal </t>
  </si>
  <si>
    <t>Cierre de casos por terminación anormal analizados por Comité de enlaces</t>
  </si>
  <si>
    <t xml:space="preserve">(Número de casos por terminación anormal analizados /Solicitud de cierre de casos por terminación anormal)*100 </t>
  </si>
  <si>
    <t>Cierre de casos por terminación anormal  analizados</t>
  </si>
  <si>
    <t>4. Realizar atención en 7 Casas de Justicia con ruta integral
6. Brindar en 3 URI priorizadas atención psicojurídica a mujeres víctimas de violencia.</t>
  </si>
  <si>
    <t>Participar en espacios de articulación intrainstitucinal  e interinstitucional, en el marco de Justicia de Género.</t>
  </si>
  <si>
    <t>Subsecretaria Fortalecimiento de capacidades y oportunidades
Lideres técnicas</t>
  </si>
  <si>
    <t>Comité  - reuniones de articulación con participación de la SDMJ en marco de la EJG</t>
  </si>
  <si>
    <t xml:space="preserve">(Número de comités - reuniones de articulación en los que se participa /Número de comités  - reuniones de espacios de articulación programados)*100
</t>
  </si>
  <si>
    <t xml:space="preserve">Comités - reuniones de articulación. </t>
  </si>
  <si>
    <t>Actas de comité o Evidencia de reunión</t>
  </si>
  <si>
    <t>5. Realizar seguimiento al 100% de los casos que se atienden en 7 Casas de Justicia con ruta integral.</t>
  </si>
  <si>
    <t>Realizar atención psicosocial en el marco de la Ruta integral de atención en Casas de justicia</t>
  </si>
  <si>
    <t>Equipos de psicólogas de la EJG</t>
  </si>
  <si>
    <t>Seguimiento casos con atención psicosocial</t>
  </si>
  <si>
    <t>(Casos de mujeres con atención - seguimiento psicosocial /Casos de mujeres que requieren atención psicosocial)*100</t>
  </si>
  <si>
    <t xml:space="preserve">Reporte Simisional </t>
  </si>
  <si>
    <t>7. Emitir el 100% de los conceptos jurídicos relacionados con los derechos humanos de las mujeres del Distrito Capital.
8. Presentar 4 iniciativas a favor del derecho a una vida libre de violencias y acceso a la justicia para las mujeres ante las instancias pertinentes</t>
  </si>
  <si>
    <t>Elaborar documentos de casos que visibilicen las violencias contra las mujeres, el acceso a la administración de justicia y/o que orienten la atención adecuada en estos casos</t>
  </si>
  <si>
    <t xml:space="preserve">Equipo Representación </t>
  </si>
  <si>
    <t xml:space="preserve">Documentos elaborados </t>
  </si>
  <si>
    <t>(No. de documentos elaborados /Número de documentos  programados)*100</t>
  </si>
  <si>
    <t>Documentos</t>
  </si>
  <si>
    <t xml:space="preserve">Contribuir con la divulgación en las temáticas de derechos de las mujeres, acceso a la justicia y enfoque de género, en las entidades del Distrito
Realizar sensibilizaciones en género, justicia y derecho en los espacios concertados. </t>
  </si>
  <si>
    <t xml:space="preserve">Lideres técnicas </t>
  </si>
  <si>
    <t xml:space="preserve">(Número de sensibilizaciones realizadas / Número de sensibilizaciones programadas) * 100
</t>
  </si>
  <si>
    <t>Sensibilizaciones</t>
  </si>
  <si>
    <t>Agenda sensibilizaciones
Lista de asistencia</t>
  </si>
  <si>
    <t>Nombre:  Sandra Liliana Calderón Castellanos</t>
  </si>
  <si>
    <t>Nombre: Lisa Cristina Gómez Camargo</t>
  </si>
  <si>
    <t>Contratista</t>
  </si>
  <si>
    <t>Divulgación de la oferta de formación</t>
  </si>
  <si>
    <t>(No de espacios informados sobre la gratuidad de los procesos/ No de espacios identificados)*100</t>
  </si>
  <si>
    <t>Diseñar 13 contenidos para el desarrollo de capacidades socioemocionales, técnicas y digitales de las mujeres, en toda su diversidad</t>
  </si>
  <si>
    <t>Convenios/Contratos gestionados</t>
  </si>
  <si>
    <t>Alianzas gestionadas</t>
  </si>
  <si>
    <t>(No. de alianzas gestionadas  /No. de alianzas identificadas)*100</t>
  </si>
  <si>
    <t>Implementar buenas prácticas de gestión administrativa y organizacional para el cumplimiento de las metas misionales a cargo de la Secretaría Distrital de la Mujer</t>
  </si>
  <si>
    <t>Conformar el equipo interdisciplinario para atender la ejecución de los planes de trabajo del proceso de gestión administrativa para la vigencia</t>
  </si>
  <si>
    <t>Dirección de Gestión Administrativa y Financiera</t>
  </si>
  <si>
    <t>Cumplimiento del plan de contratación de personal</t>
  </si>
  <si>
    <t>(Número de  personas contratadas / Número de personas a contratar) * 100 *  (peso porcentual del periodo)</t>
  </si>
  <si>
    <t xml:space="preserve">100%
</t>
  </si>
  <si>
    <t>Actas de inicio del equipo de apoyo</t>
  </si>
  <si>
    <t xml:space="preserve">Realizar oportunamente los informes de Austeridad en el Gasto Público que sean solicitados por las partes interesadas. </t>
  </si>
  <si>
    <t>Cumplimiento de respuesta a las solicitudes de Información de Austeridad en el Gasto</t>
  </si>
  <si>
    <t>(Número de respuestas de información de austeridad del gasto / Número de solicitudes de información de austeridad del gasto) * 100 * (peso porcentual del periodo)</t>
  </si>
  <si>
    <t>Informe de Austeridad en el Gasto Público</t>
  </si>
  <si>
    <t>Consolidar e implementar la herramienta técnologica para administrar automaticamente la información de inventarios de la Entidad</t>
  </si>
  <si>
    <t>Automatización de la información de inventarios</t>
  </si>
  <si>
    <t>(Número de actividades ejecutadas  / Número de actividades programadas) * 100 * (peso porcentual del periodo)</t>
  </si>
  <si>
    <t xml:space="preserve">100%
 </t>
  </si>
  <si>
    <t>Herramienta técnologica implementada</t>
  </si>
  <si>
    <t xml:space="preserve">Mantener actualizado el inventario físico de los bienes y elementos de la Entidad. </t>
  </si>
  <si>
    <t>Actualización de inventarios</t>
  </si>
  <si>
    <t>(Número de actividades ejecutadas  / Número de actividades program ) * 100 * (peso porcentual del periodo)</t>
  </si>
  <si>
    <t>Informe anual de la Toma Física de Inventarios</t>
  </si>
  <si>
    <t>FECHA DE ELABORACIÓN
Seleccione con una (X) la información a presentar:  
04/01/2021</t>
  </si>
  <si>
    <t>Fanny Yaneth Torres Mesa</t>
  </si>
  <si>
    <t>Contratista Dirección de Gestión Administrativa y Financiera</t>
  </si>
  <si>
    <t>Cargo: Directora de Gestión Administrativa y Financiera</t>
  </si>
  <si>
    <t>Conformar el equipo interdisciplinario para atender la ejecución de los planes de trabajo del proceso de gestión documental para la vigencia</t>
  </si>
  <si>
    <t xml:space="preserve">Cumplimiento del plan de contratación </t>
  </si>
  <si>
    <t xml:space="preserve">Realizar la trasnferencia de 75 metros lineales de archivo de gestión al archivo central </t>
  </si>
  <si>
    <t>Cumplimiento a los cronogramas de transferencia documental primaria</t>
  </si>
  <si>
    <t>(Número de metros líneales transferidos / No. Número de metros lineales a transferir) * 100 * (peso porcentual del periodo)</t>
  </si>
  <si>
    <t>Informe de estado y avance de la transferencia documental primaria</t>
  </si>
  <si>
    <t xml:space="preserve">Intervenir archivisticamente 144 metros líneales de archivos de gestión </t>
  </si>
  <si>
    <t>(Número de metros intervenidos / Número de metros intervenir) * 100 * (peso porcentual del periodo)</t>
  </si>
  <si>
    <t>Actualizar, implementar y socializar los instrumentos archivísticos de la Entidad</t>
  </si>
  <si>
    <t>(Número de instrumentos actualizados, implementados y socializados  / No. Número de instrumentos a actualizar,  implementar y socializar) * 100 * (peso porcentual del periodo)</t>
  </si>
  <si>
    <t>Implementar la segunda fase del plan de conservación del sistema integrado de conservación - SIC</t>
  </si>
  <si>
    <t>Cumplimiento al cronograma de implementación de la segunda fase de conservación</t>
  </si>
  <si>
    <t>(No. de actividades ejecutadas  / No. de actividades programadas ) * 100</t>
  </si>
  <si>
    <t>Informe del estado y avance de implementación de la segunda fase del plan de conservación</t>
  </si>
  <si>
    <t>Implementar la segunda fase del plan de preservación digital a largo plazo del sistema integrado de conservación  - SIC</t>
  </si>
  <si>
    <t>Cumplimiento al cronograma de implementación de la segunda fase de preservaión a largo plazo</t>
  </si>
  <si>
    <t>(No. de actividades ejecutadas  / No. de actividades programadas ) * 100 * (peso porcentual del periodo)</t>
  </si>
  <si>
    <t>Informe del estado y avance de implementación de la segunda fase del plan de preservación a largo plazo</t>
  </si>
  <si>
    <t>Mantener, sensibilizar y brindar soporte del gestor documental ORFEO</t>
  </si>
  <si>
    <t>Cumplimiento a las actividades de mantenimiento, sensibilización y soporte de ORFEO</t>
  </si>
  <si>
    <t xml:space="preserve">Documentación técnica y de apoyo a los usuarios de la herramienta </t>
  </si>
  <si>
    <t xml:space="preserve">(Número de  personas contratadas / Número de personas a contratar) * 100 *  (peso porcentual del periodo) </t>
  </si>
  <si>
    <t>Cumplir con la entrega oportuna de los Estados financieros de la Entidad actualizados, veraces y acorde con la normatividad vigente.</t>
  </si>
  <si>
    <t>Estados financieros presentados y publicados</t>
  </si>
  <si>
    <t>(Número de estados financieros a publicar / Número estados financieros requeridos) * 100 *  (peso porcentual del periodo)</t>
  </si>
  <si>
    <t>Estados Financieros presentados y publicados en la página web de la Entidad.</t>
  </si>
  <si>
    <t>Presentar la información tributaria (información exógena), de acuerdo con la normativa vigente</t>
  </si>
  <si>
    <t>( Número de reportes de información exógena presentados /  Número de reportes de información exógena requeridos) *100 *  (peso porcentual del periodo)</t>
  </si>
  <si>
    <t>Reportes de información exógena presentados.</t>
  </si>
  <si>
    <t>Tramitar las solicitudes de CDP y CRP requeridas en la Entidad.</t>
  </si>
  <si>
    <t>CDP y CRP Tramitados</t>
  </si>
  <si>
    <t>(Número de solicitudes de CDP y CRP tramitadas / Número de solicitudes de CDP y CRP requeridas)*100   *  (peso porcentual del periodo)</t>
  </si>
  <si>
    <t>CDP Tramitados
CRP Tramitados</t>
  </si>
  <si>
    <t>Elaborar y publicar reportes de seguimiento de la ejecución presupuestal y pagos programados a través de los aplicativos establecidos por la SDHacienda para tal fin</t>
  </si>
  <si>
    <t>Reportes de  ejecución presupuestal elaborados y publicados.</t>
  </si>
  <si>
    <t>(Número de reportes de ejecución presupuestal elaborados y publicados / Número de reportes de ejecución presupuestal requeridos)*100 *  (peso porcentual del periodo)</t>
  </si>
  <si>
    <t>Reportes de ejecución presupuestal elaborados y publicados</t>
  </si>
  <si>
    <t>Implementar buenas prácticas de gestión en la Secretaría Distrital de la Mujer</t>
  </si>
  <si>
    <t>Avanzar en el 80% en las políticas de Gobierno
Digital y Seguridad Digital contenidas en la
Dimensión - Gestión con valores para Resultados</t>
  </si>
  <si>
    <t>Avanzar  en la implementación de las Dimensión Gestión con valores para el Resultado en la Política de Gobierno Digital y Seguridad Digital - MIPG.</t>
  </si>
  <si>
    <t>Oficina Asesora de Planeación 
Proceso de Gestión Tecnológica</t>
  </si>
  <si>
    <t>Porcentaje cumplimiento Dimensión Gestión con valores para el Resultado en la Política de Gobierno Digital - MIPG.</t>
  </si>
  <si>
    <t>(Porcentaje de cumplimiento Gobierno Digital / Porcentaje de cumplimiento esperado)*100%</t>
  </si>
  <si>
    <t>Plan Estratégico de Tecnologías de la Información - PETI actualizado y Tablero Digital (Cada trimestre se calcula el indicador y se multiplica por 25%) Cumplimiento esperado: 80%</t>
  </si>
  <si>
    <t>Porcentaje cumplimiento Dimensión Gestión con valores para el Resultado en la Política de Seguridad Digital - MIPG.</t>
  </si>
  <si>
    <t>(Porcentaje de cumplimiento Seguridad Digital / Porcentaje de cumplimiento esperado)*100%</t>
  </si>
  <si>
    <t>Instrumento de evaluación del Modelo de Seguridad y Privacidad – MSPI. (Cada trimestre se calcula el indicador y se multiplica por 25%) Cumplimiento esperado 85%</t>
  </si>
  <si>
    <t>Adquirir el licenciamiento para los productos y/o servicios a cargo de gestión tecnológica.</t>
  </si>
  <si>
    <t>Licenciamiento de la Sdmujer</t>
  </si>
  <si>
    <t xml:space="preserve">(No. de licencias adquiridas / No. de licencias instaladas) * 100% </t>
  </si>
  <si>
    <t>Suministrar e implementar los servicios tecnológicos que requiera la SDMujer</t>
  </si>
  <si>
    <t>Servicios tecnológicos implementados</t>
  </si>
  <si>
    <t>(No. de servicios implementados / No. de  servicios priorizados)*100</t>
  </si>
  <si>
    <t>Contrato - portafolio de servicios de TI (Cada trimestre se calcula el indicador y se multiplica por 25%)</t>
  </si>
  <si>
    <t>Atender los requerimientos tecnológicos que requiera las diferentes áreas de la entidad</t>
  </si>
  <si>
    <t>Requerimientos de soportes tecnológicos</t>
  </si>
  <si>
    <t>(No. de requerimientos de soporte tecnológico, atendidos / No. de requerimientos de soporte tecnológico solicitados) * 100%</t>
  </si>
  <si>
    <t>Ejecutar el plan de mantenimiento preventivo y correctivo a la infraestructura tecnológica de la SDMujer</t>
  </si>
  <si>
    <t>Plan de mantenimiento infraestructura tecnológica</t>
  </si>
  <si>
    <t>Porcentaje de ejecución del plan de mantenimiento/100%</t>
  </si>
  <si>
    <t>Plan de mantenimiento, contratos. (Cada trimestre se calcula el indicador y se multiplica por 25%)</t>
  </si>
  <si>
    <t xml:space="preserve">Soportar y  actualizar a los sistemas de información y aplicativos de la entidad a cargo de gestión tecnologica </t>
  </si>
  <si>
    <t xml:space="preserve">Sistemas de información y aplicativos soportados y actualizados. </t>
  </si>
  <si>
    <t xml:space="preserve">
(No. de actualizaciones realizadas / No. de actualizaciones requeridas) X 100%</t>
  </si>
  <si>
    <t>Servicios de Información: 
Identificar y construir de los aplicativos requeridos por la Entidad para la automatización de los procesos.</t>
  </si>
  <si>
    <t>Sistemas de información y aplicativos desarrollados</t>
  </si>
  <si>
    <t xml:space="preserve">(No. de requerimientos de desarrollo atendidos / No. de requerimientos de desarrollo solicitados) X 100%
</t>
  </si>
  <si>
    <t>Consolidar la Secretaría Distrital de la Mujer como una entidad innovadora y
eficiente, para contribuir con la garantía de derechos de las mujeres en el Distrito
Capital.</t>
  </si>
  <si>
    <t xml:space="preserve">Brindar asesoría jurídica dentro del marco de sus competencias a la Secretaría conforme a la normatividad vigente. </t>
  </si>
  <si>
    <t xml:space="preserve"> Expedir los conceptos jurídicos requeridos en el marco de la gestión institucional para crear unidad de criterio en la interpretación, aplicación e implementación de las disposiciones normativas y responder los derechos de petición a que hubiere lugar en ejercicio de sus funciones.</t>
  </si>
  <si>
    <t xml:space="preserve">Oficina Asesora Jurídica </t>
  </si>
  <si>
    <t>Conceptos jurídicos emitidos y/o derechos de petición, atendidos</t>
  </si>
  <si>
    <t>(No. de conceptos jurídicos emitidos y/o derechos de petición atendidos / No. de conceptos jurídicos emitidos y/o derechos de petición requeridos)*100</t>
  </si>
  <si>
    <t>Conceptos jurídicos - respuestas a derechos de petición</t>
  </si>
  <si>
    <t xml:space="preserve"> Proyectar, analizar  y conceptuar acerca de la viabilidad jurídica de los proyectos de ley, de acuerdo y demás actos administrativos</t>
  </si>
  <si>
    <t>Oficina Asesora Jurídica</t>
  </si>
  <si>
    <t>Proyectos de ley y/o de Acuerdo emitidos. Actos administrativos analizados</t>
  </si>
  <si>
    <t>(No. de proyectos de ley y/o de Acuerdos, conceptuados /No. Proyectos de ley y/o de acuerdo, requeridos)*100</t>
  </si>
  <si>
    <t>Comentarios a Proyectos de ley y/o acuerdo</t>
  </si>
  <si>
    <t>Ejercer y orientar la defensa judicial de la Secretaría, representándola judicial y extrajudicialmente en los procesos y demás acciones legales que se instauren en su contra o que esta deba promover de conformidad con los lineamientos legales.</t>
  </si>
  <si>
    <t>Casos en representación judicial</t>
  </si>
  <si>
    <t>(No. de actuaciones y respuestas realizadas en el marco del ejercicio de la defensa y representación judicial de la entidad, atendidos /No. de actuaciones en el marco de la representación judicial, requeridos)*100</t>
  </si>
  <si>
    <t xml:space="preserve">Contestación de demandas,  y de acciones constitucionales y actuacioens judicales </t>
  </si>
  <si>
    <t xml:space="preserve"> Estudiar y proyectar las providencias y fallos que deba proferir la (el) Secretaria (o) en segunda instancia en los procesos disciplinarios contra las servidoras y servidores públicos de la Entidad.</t>
  </si>
  <si>
    <t>Fallos en segunda instancia</t>
  </si>
  <si>
    <t>(No. de fallos en segunda instancia, sustanciados / No. de fallos en segunda instancia, solicitados)*100</t>
  </si>
  <si>
    <t>Actos administrativos de  segunda instancia</t>
  </si>
  <si>
    <t xml:space="preserve"> Efectuar la revisión y ajuste desde la competencia normativa  y consolidación de las respuestas a Proposiciones</t>
  </si>
  <si>
    <t xml:space="preserve">Respuesta consolidadas a las proposiciones </t>
  </si>
  <si>
    <t>(No. de proposiciones atendidas /No. de proposiciones solicitadas)*100</t>
  </si>
  <si>
    <t>Respuesta a Proposiciones</t>
  </si>
  <si>
    <t>Analizar y emitir conceptos de los casos que le sean asignados a la OAJ en el marco del Comité de Enlaces de la Estrategia Justicia de Género</t>
  </si>
  <si>
    <t>Sesiones asistidas y casos analizados</t>
  </si>
  <si>
    <t>(No. de casos estudiados  / No. de casos asignados)*100</t>
  </si>
  <si>
    <t>Acta de Asistencia al Comité
Casos analizados por la OAJ</t>
  </si>
  <si>
    <t>Ejercer la Secretaría Técnica para apoyar la labor del Comité de Conciliación de la Entidad.</t>
  </si>
  <si>
    <t>Sesiones realizadas del Comité de Conciliación de conformidad con el marco legal.</t>
  </si>
  <si>
    <t>No. de sesiones asistidas en el mes
(No. de sesiones realizadas / No. de sesiones planeadas)*100</t>
  </si>
  <si>
    <t>Actas del Comité de Conciliación</t>
  </si>
  <si>
    <t xml:space="preserve">Firma: </t>
  </si>
  <si>
    <t>GESTIÓN CONTRACTUAL</t>
  </si>
  <si>
    <t>Desarrollo del 100% de los procesos radicados en la Dirección de Contratación, que cumplan con todos los requisitos definidos en la normativa vigente.</t>
  </si>
  <si>
    <t xml:space="preserve">Revisar  y dar viabilidad jurídica a los procesos precontractuales que sean radicados en la Dirección de Contratación </t>
  </si>
  <si>
    <t>Dirección de Contratación</t>
  </si>
  <si>
    <t xml:space="preserve">Porcentaje de procesos (estudios previos) precontractuales revisados </t>
  </si>
  <si>
    <t>(No. de estudios previos revisados / No. de estudios  previos recibidos)*100  (peso porcentual del periodo)</t>
  </si>
  <si>
    <t>Estudios previos revisados</t>
  </si>
  <si>
    <t xml:space="preserve">Elaborar los contratos de acuerdo con los procesos aprobados en el PAABS , y solicitados por la dependencias </t>
  </si>
  <si>
    <t>Porcentaje de contratos firmados y legalizados</t>
  </si>
  <si>
    <t>(No. de contratos firmados y legalizados / No. de solicitudes de contratación recibidas)*100 (peso porcentual del periodo)</t>
  </si>
  <si>
    <t>Minutas (Secop 1),Contratos Electrónicos y Clausulado Adicional (Secop 2)</t>
  </si>
  <si>
    <t xml:space="preserve">Estructurar los  pliegos de condiciones  para los diferentes procesos de selección requeridos por las dependencias   de la Entidad de conformidad con la normatividad vigente </t>
  </si>
  <si>
    <t xml:space="preserve">Porcentaje de estudios previos y pliego de condiciones solicitados </t>
  </si>
  <si>
    <t>(No. de  pliegos de condiciones y Estudios previos realizados   / No. de  pliego de condiciones y estudios previos solicitados)*100 (peso porcentual del periodo)</t>
  </si>
  <si>
    <t>Estudios previos  y pliegos de condiciones realizados</t>
  </si>
  <si>
    <t xml:space="preserve">Efectuar trimestralmente el seguimiento a la ejecución del PAABS </t>
  </si>
  <si>
    <t>% Avance de ejecución del PAABS</t>
  </si>
  <si>
    <t>(No. de informes elaborados y enviados /No. de informes programados) * 100</t>
  </si>
  <si>
    <t>Informes elaborados y/o correos electrónicos remitidos a las dependencia y/o reuniones de seguimiento.</t>
  </si>
  <si>
    <t>Atender requerimientos internos y externos, relacionados con la gestión  precontractual, contractual  y poscontractual de la Entidad</t>
  </si>
  <si>
    <t>Porcentaje de respuestas a requerimientos</t>
  </si>
  <si>
    <t>(No. de requerimientos atendidos/ No. de solicitudes recibidas)*100 (peso porcentual del periodo)</t>
  </si>
  <si>
    <t>Informes,
reportes,
certificaciones y comunicaciones oficiales enviadas en respuestas a requerimientos internos y externos.</t>
  </si>
  <si>
    <t>Realizar cuatro (4) capacitaciones y/o socializaciones durante el año a las dependencias de la Secretaría que intervienen en el proceso de contratación</t>
  </si>
  <si>
    <t xml:space="preserve">
Numero de capacitaciones y/o socilizaciones en procesos de contratación</t>
  </si>
  <si>
    <t>4 capacitaciones</t>
  </si>
  <si>
    <t>Presentaciones y listados de asistencia de servidaras y servidores publicos y contratistas participantes</t>
  </si>
  <si>
    <t xml:space="preserve">Elaborar las  actas de liquidación de los contratos y/o convenios  a cargo de las  diferentes direcciones  </t>
  </si>
  <si>
    <t>% de liquidaciones realizadas de contratos y/o convenios</t>
  </si>
  <si>
    <t>(No. de liquidaciones realizadas  /No. de soliciutdes liquidaciones radicadas ) * 100 (peso porcentual del periodo)</t>
  </si>
  <si>
    <t xml:space="preserve">Acta de liquidación realizadas y publicadas en el SECOP </t>
  </si>
  <si>
    <t>Remitir alertas de estado de fechas límites para el trámite de liquidación de contratos y/o convenios suscritos por la Entidad, al área encargada de la supervisión, en razón de la competencia de  la Entidad para liquidar en sede administrativa</t>
  </si>
  <si>
    <t>Porcentaje de alertas  generadas de estado y fecha límite para trámite de liquidación de contratos y/o convenios</t>
  </si>
  <si>
    <t>(No. de alertas generadas / No. de alertas identificadas)*100 * (peso porcentual del periodo)</t>
  </si>
  <si>
    <t>Memorandos y/o correos remitidos a las dependencias.</t>
  </si>
  <si>
    <t>11.	 Implementar buenas prácticas de gestión en la Secretaría Distrital de la Mujer.</t>
  </si>
  <si>
    <t>Formular el Plan Estratégico de Talento Humano, para la vigencia 2021</t>
  </si>
  <si>
    <t>Elaborar el documento del Plan Estratégico de Talento Humano, para la vigencia 2021.</t>
  </si>
  <si>
    <t>Dirección de Talento Humano</t>
  </si>
  <si>
    <t>Resolución por medio de la cual se adopta el Plan Estratégico de Talento Humano, para la vigencia 2021</t>
  </si>
  <si>
    <t>(Número de resoluciones / Número de de resoluciones programadas) *100 * (peso porcentual del periodo)</t>
  </si>
  <si>
    <t>Resolución que adopta el Plan Estratégico de Talento Humano, para la vigencia 2021.</t>
  </si>
  <si>
    <t>Formular, ejecutar y evaluar el Plan de Bienestar Social, Estímulos e Incentivos para contribuir al mejoramiento de la calidad de vida de las servidoras y servidores y así motivar el desempeño, el compromiso y el buen clima
laboral en la Entidad, para la vigencia 2021.</t>
  </si>
  <si>
    <t>Ejecutar  por lo menos el 90% de las actividades previstas en el Plan de Bienestar Social, Estímulos e Incentivos de la vigencia 2021.</t>
  </si>
  <si>
    <t>Porcentaje de ejecución de las actividades previstas en el Plan de Bienestar Social, Estímulos e Incentivos, para la vigencia 2021.</t>
  </si>
  <si>
    <t>Actas, registros de asistencia, registros fotográficos, videos, piezas de comunicaciones, correos electrónicos, certificados, comunicaciones internas y externas, archivos de excel, presentaciones power point, invitaciones, entre otros, de las actividades ejecutadas.</t>
  </si>
  <si>
    <t>Realizar la evaluación anual de ejecución del Plan de Bienestar Social, Estímulos e Incentivos para la vigencia 2021.</t>
  </si>
  <si>
    <t>Informe anual de ejecución del Plan de Bienestar Social, Estímulos e Incentivos elaborado, para la vigencia 2021.</t>
  </si>
  <si>
    <t>Un (1) informe</t>
  </si>
  <si>
    <t>Documento del informe anual de ejecución del Plan de Bienestar Social, Estímulos e Incentivos elaborado, para la vigencia 2021.</t>
  </si>
  <si>
    <t>Formular, ejecutar y evaluar el Plan Institucional de Formación y Capacitación, para contribuir al desarrollo de competencias de las servidoras y los servidores públicos de la Secretaría Distrital de la Mujer, para la vigencia 2021.</t>
  </si>
  <si>
    <t>Ejecutar por lo menos el 90% de las actividades previstas en el Plan Institucional de Formación y Capacitación de la vigencia 2021.</t>
  </si>
  <si>
    <t>Porcentaje de ejecución de las actividades previstas en el Plan Institucional de Formación y Capacitación de la vigencia 2021.</t>
  </si>
  <si>
    <t>(Número de actividades programadas en el Plan de Capacitación / Número de actividades ejecutadas del Plan de Capacitación) *100* (peso porcentual del periodo)</t>
  </si>
  <si>
    <t>Realizar la evaluación anual de ejecución del Plan Institucional de Formación y Capacitación para la vigencia 2021.</t>
  </si>
  <si>
    <t>Informe anual de ejecución del Plan Institucional de Formación y Capacitación para la vigencia 2021.</t>
  </si>
  <si>
    <t>Documento del informe anual de ejecución del Plan Institucional de Formación y Capacitación, para la vigencia 2021.</t>
  </si>
  <si>
    <t>Desarrollar el Sistema de Gestión de Seguridad y Salud en el Trabajo, de acuerdo a la normatividad legal vigente, para la vigencia 2021 y así lograr garantizar condiciones de trabajo seguras y saludables en el desarrollo de las diferentes actividades de la SECRETARÍA DISTRITAL DE LA MUJER, a través de la promoción de la salud y de la identificación, evaluación y control de los riesgos ocupacionales y así evitar la presentación de accidentes de trabajo y de enfermedades laborales y otras situaciones que afecten la calidad de vida de los colaboradores.</t>
  </si>
  <si>
    <t>Ejecutar por lo menos el 90% de las actividades previstas en el Plan de Trabajo Anual de Seguridad y Salud en el Trabajo (cronograma) de la vigencia 2021.</t>
  </si>
  <si>
    <t>Porcentaje de ejecución de las actividades previstas en el Plan de Trabajo Anual de Seguridad y Salud en el Trabajo (cronograma) de la vigencia 2021.</t>
  </si>
  <si>
    <t>(Número de actividades programadas en el Plan de Seguridad y Salud en el Trabajo / Número de actividades ejecutadas del Plan de de Seguridad y Salud en el Trabajo) *100 * (peso porcentual del periodo)</t>
  </si>
  <si>
    <t>Realizar la evaluación anual de ejecución del Plan de Trabajo Anual de Seguridad y Salud en el Trabajo (cronograma) para la vigencia 2021.</t>
  </si>
  <si>
    <t>Informe anual de ejecución del Plan de Trabajo Anual de Seguridad y Salud en el Trabajo (cronograma) para la vigencia 2021.</t>
  </si>
  <si>
    <t>Documento del informe anual de ejecución del Plan de Trabajo Anual de Seguridad y Salud en el Trabajo (cronograma) para la vigencia 2021.</t>
  </si>
  <si>
    <t>Realizar las gestiones pertinentes para la vinculación de personal, de acuerdo al concurso de méritos realizado a través de la Comisión Nacional del Servicio Civil.</t>
  </si>
  <si>
    <t>Adelantar las acciones que sean requeridas para la vinculación efectiva de personal a la Entidad, con ocasión de los resultados del concurso de méritos convocado a través de la Comisión Nacional del Servicio Civil.</t>
  </si>
  <si>
    <t>Acciones requeridas para efectuar la vinculación de personal a la Entidad, con ocasión de los resultados del concurso de méritos convocado a través de la Comisión Nacional del Servicio Civil.</t>
  </si>
  <si>
    <t>(Número de acciones ejecutadas / Número de acciones requeridas) *100* (peso porcentual del periodo)</t>
  </si>
  <si>
    <t>Reporte de las acciones requeridas ejecutadas y soportes que evidencien dicha ejecución (oficios, radicados, correos electrónicos, resoluciones, actas, etc.)</t>
  </si>
  <si>
    <t>Andrea Milena Parada Ortíz</t>
  </si>
  <si>
    <t>Lilian Alexandra Hurtado Buitrago</t>
  </si>
  <si>
    <t>Profesional Universitario de la Dirección de Talento Humano</t>
  </si>
  <si>
    <t>Directora Talento Humano</t>
  </si>
  <si>
    <t>ATENCIÓN A LA CIUDADANÍA</t>
  </si>
  <si>
    <t>Atención a la Ciudadanía</t>
  </si>
  <si>
    <t xml:space="preserve"> Ejecutar el 100% de las actividades programadas para una correcta gestión administrativa y organizacional</t>
  </si>
  <si>
    <t>Actualizar la información relacionada al proceso de Atención a la Ciudadanía en plataformas virtuales (Portal Web Institucional y Guía de Trámites y Servicios de la Alcaldía Mayor de Bogotá D.C.).</t>
  </si>
  <si>
    <t>Subsecretaría de Gestión Corporativa - Proceso de Atención a la Ciudadanía</t>
  </si>
  <si>
    <t>Porcentaje de actualizaciones de la información relacionada al proceso de Atención a la Ciudadanía en plataformas virtuales</t>
  </si>
  <si>
    <t>(Número de actualizaciones desarrolladas en plataformas virtuales/Número de actualizaciones programadas o solicitadas en plataformas virtuales)*100</t>
  </si>
  <si>
    <t>Porcentaje</t>
  </si>
  <si>
    <t>Evidencias de actualización de la Información relacionada al proceso de Atención a la Ciudadanía en plataformas virtuales</t>
  </si>
  <si>
    <t>Participar en Ferias de Servicio a la Ciudadanía, programadas por la Secretaría General de Bogotá D.C. u otras entidades distritales, y priorizadas por el proceso de Atención a la Ciudadanía.</t>
  </si>
  <si>
    <t>Porcentaje de participaciones en Ferias de Servicio a la Ciudadanía</t>
  </si>
  <si>
    <t>(Número de participaciones en Ferias de Servicio a la Ciudadanía/Número de participaciones programadas o solicitadas en Ferias de Servicio a la Ciudadanía)*100</t>
  </si>
  <si>
    <t>Registros de participaciones en Ferias de Servicio a la Ciudadanía</t>
  </si>
  <si>
    <t>Desarrollar actividades para evaluar el cumplimiento de los aspectos de accesibilidad al medio físico en los puntos de atención a la ciudadanía.</t>
  </si>
  <si>
    <t>Porcentaje de desarrollo de actividades para evaluar el cumplimiento de los aspectos de accesibilidad al medio físico</t>
  </si>
  <si>
    <t>(Número actividades desarrolladas para evaluar el cumplimiento de los aspectos de accesibilidad al medio físico/Número actividades programadas para evaluar el cumplimiento de los aspectos de accesibilidad al medio físico)*100</t>
  </si>
  <si>
    <t>Evidencias del desarrollo de actividades para evaluar el cumplimiento de los aspectos de accesibilidad al medio físico</t>
  </si>
  <si>
    <t>Desarrollar mínimo 12 sensibilizaciones a servidoras/es y contratistas en temas de atención a la ciudadanía y gestión de peticiones ciudadanas.</t>
  </si>
  <si>
    <t>Porcentaje de sensibilizaciones realizadas a servidoras/es y contratistas en temas de atención a la ciudadanía y gestión de peticiones ciudadanas</t>
  </si>
  <si>
    <t>(Número de sensibilizaciones en temas de atención a la ciudadanía realizadas/Número de sensibilizaciones programadas o solicitadas en temas de atención a la ciudadanía)*100</t>
  </si>
  <si>
    <t>Evidencias del desarrollo de sensibilizaciones en temas de atención a la ciudadanía y gestión de peticiones ciudadanas</t>
  </si>
  <si>
    <t>Difundir mínimo 10 piezas comunicacionales para sensibilizar a las servidoras/es y contratistas en temas de atención a la ciudadanía y gestión de peticiones ciudadanas.</t>
  </si>
  <si>
    <t>Porcentaje de difusión de piezas comunicacionales para sensibilizar a las servidoras/es y contratistas en temas de atención a la ciudadanía y gestión de peticiones ciudadanas</t>
  </si>
  <si>
    <t>(Número de piezas comunicacionales difundidas/Número de piezas comunicacionales programadas para su difusión)*100</t>
  </si>
  <si>
    <t>Evidencias de la difusión de piezas comunicacionales para sensibilizar a las servidoras/es y contratistas en temas de atención a la ciudadanía y gestión de peticiones ciudadanas</t>
  </si>
  <si>
    <t>Realizar el seguimiento y actualización a la documentación asociada al proceso de atención a la ciudadanía de acuerdo con la normatividad vigente.</t>
  </si>
  <si>
    <t>Porcentaje de desarrollo de actividades de seguimiento y actualización a la documentación asociada al proceso de atención a la ciudadanía</t>
  </si>
  <si>
    <t>(Número de actividades desarrolladas de seguimiento y actualización a la documentación/Número de actividades programadas o solicitadas de seguimiento y actualización a la documentación)*100</t>
  </si>
  <si>
    <t>Evidencias del desarrollo de actividades de seguimiento y actualización a la documentación asociada al proceso de atención a la ciudadanía</t>
  </si>
  <si>
    <t>Recibir, registrar, asignar y hacer seguimiento a la gestión de las peticiones ciudadanas (PQRS) y al manejo del Sistema Distrital para la Gestión de Peticiones Ciudadanas, Bogotá Te Escucha.</t>
  </si>
  <si>
    <t>Porcentaje de respuestas oportunas a las peticiones ciudadanas de acuerdo con la normatividad vigente</t>
  </si>
  <si>
    <t>(Número de peticiones ciudadanas atendidas oportunamente/Número de peticiones ciudadana recibidas)*100</t>
  </si>
  <si>
    <t>Reportes de gestión de las peticiones ciudadanas (PQRS) en la Secretaría Distrital de la Mujer</t>
  </si>
  <si>
    <t>Participar en los espacios de articulación interinstitucional y promoción de la cooperación e intercambio de conocimientos en temas de atención a la ciudadanía de la Red Distrital de Quejas y Reclamos (Veeduría Distrital), Secretaría General de la Alcaldía Mayor de Bogotá, y otras entidades distritales y nacionales.</t>
  </si>
  <si>
    <t>Porcentaje de participaciones en los espacios de articulación interinstitucional</t>
  </si>
  <si>
    <t>(Número de participaciones en los espacios de articulación interinstitucional/Número de participaciones programadas en los espacios de articulación interinstitucional)*100</t>
  </si>
  <si>
    <t>Evidencias de participaciones en los espacios de articulación interinstitucional</t>
  </si>
  <si>
    <t>Adoptar las sugerencias relacionadas con la emisión de respuestas y la operatividad del Sistema Distrital para la Gestión de Peticiones Ciudadanas, Bogotá Te Escucha, remitidas desde la Dirección Distrital de Calidad del Servicio de la Secretaría General de la Alcaldía Mayor de Bogotá.</t>
  </si>
  <si>
    <t>Porcentaje de desarrollo de actividades de seguimiento a la adopción de las sugerencias relacionadas con la emisión de respuestas y la operatividad del Sistema</t>
  </si>
  <si>
    <t>(Número de actividades desarrolladas de seguimiento a la adopción de las sugerencias relacionadas con la emisión de respuestas y la operatividad del Sistema/Número de actividades programadas para la adopción de las sugerencias relacionadas con la emisión de respuestas y la operatividad del Sistema)*100</t>
  </si>
  <si>
    <t>Evidencia de seguimiento a la adopción de las sugerencias relacionadas con la emisión de respuestas y la operatividad del Sistema Distrital para la Gestión de Peticiones Ciudadanas, Bogotá Te Escucha</t>
  </si>
  <si>
    <t>Elaborar informes de seguimiento a la gestión de las peticiones ciudadanas y a la gestión del proceso de Atención a la Ciudadanía.</t>
  </si>
  <si>
    <t>Porcentaje de elaboración de informes de Atención a la Ciudadanía</t>
  </si>
  <si>
    <t>(Número de informes elaborados de Atención a la Ciudadanía/Número de informes programados de Atención a la Ciudadanía)*100</t>
  </si>
  <si>
    <t>Informes de seguimiento a la gestión de las peticiones ciudadanas y a la gestión del proceso de Atención a la Ciudadanía</t>
  </si>
  <si>
    <t>Medir la satisfacción de la ciudadanía con respecto a la atención y retroalimentar sus resultados.</t>
  </si>
  <si>
    <t>Porcentaje de elaboración de informes de medición de la satisfacción de la ciudadanía con respecto a la atención</t>
  </si>
  <si>
    <t>(Número de informes elaborados de medición de la satisfacción ciudadana/Número de informes programados de medición de la satisfacción ciudadana)*100</t>
  </si>
  <si>
    <t>Informes de seguimiento a la medición de la satisfacción de la ciudadanía con respecto a la atención</t>
  </si>
  <si>
    <t>Soportar al 100% la implementación de las políticas del Modelo Integrado de Planeación y Gestión</t>
  </si>
  <si>
    <t>Elaborar, remitir y/o publicar según sea el caso, veintidós (22) informes reglamentarios, de conformidad con lo aprobado en el Plan Anual de Auditoría.</t>
  </si>
  <si>
    <t>Oficina de Control Interno</t>
  </si>
  <si>
    <t>Porcentaje de informes reglamentarios desarrollados</t>
  </si>
  <si>
    <t>(No. de informes reglamentarios desarrollados / No. de informes reglamentarios programados) * 100</t>
  </si>
  <si>
    <t>Informes reglamentarios presentados.</t>
  </si>
  <si>
    <t>Elaborar, remitir y/o publicar según sea el caso, diecisiete (17) informes de seguimiento, de conformidad con lo aprobado en el Plan Anual de Auditoría.</t>
  </si>
  <si>
    <t>Porcentaje de informes de seguimiento desarrollados</t>
  </si>
  <si>
    <t>(No. de informes de seguimiento desarrollados / No. de informes de seguimiento programados) * 100</t>
  </si>
  <si>
    <t>Informes de seguimiento presentados.</t>
  </si>
  <si>
    <t>Desarrollar las siete (7) auditorías programadas en el Plan Anual de Auditoría.</t>
  </si>
  <si>
    <t>Porcentaje de auditorías ejecutadas</t>
  </si>
  <si>
    <t>(No. de auditorias ejecutadas / No. De auditorias programadas) * 100</t>
  </si>
  <si>
    <t>Informes de auditorías presentados.</t>
  </si>
  <si>
    <t>Desarrollar la planeación, actualización, mejora y seguimiento de la función de auditoría</t>
  </si>
  <si>
    <t>Porcentaje de actividades de consultoría que contribuyan al mejoramiento de la gestión y desempeño de la entidad.</t>
  </si>
  <si>
    <t>(Número de actividades  de consultoría que contribuyan al mejoramiento de la gestión y desempeño de la entidad desarrolladas / Número de actividades  de consultoría que contribuyan al mejoramiento de la gestión y desempeño de la entidad programadas) * 100</t>
  </si>
  <si>
    <t>Formulación e informes de seguimiento al Plan Anual de Auditoría.
Documentos del proceso actualizados.
Mapa de riesgos actualizado.
Seguimiento realizado al mapa de riesgos.
Actas de CICCI.
Actas de otras instancias internas y externas.
Evidencia de reuniones.
Actas de visita.</t>
  </si>
  <si>
    <t>Cargo: Jefa de Oficina de Control Interno</t>
  </si>
  <si>
    <r>
      <t>Informe de estado y avance de la intervención archiv</t>
    </r>
    <r>
      <rPr>
        <sz val="11"/>
        <color rgb="FFFF0000"/>
        <rFont val="Times New Roman"/>
        <family val="1"/>
      </rPr>
      <t>í</t>
    </r>
    <r>
      <rPr>
        <sz val="11"/>
        <rFont val="Times New Roman"/>
        <family val="1"/>
      </rPr>
      <t>stica</t>
    </r>
  </si>
  <si>
    <r>
      <t>Reportes de Información Tributaria (exógena), presentados</t>
    </r>
    <r>
      <rPr>
        <sz val="12"/>
        <color rgb="FFFF0000"/>
        <rFont val="Times New Roman"/>
        <family val="1"/>
      </rPr>
      <t>.</t>
    </r>
  </si>
  <si>
    <r>
      <t xml:space="preserve">Cargo: </t>
    </r>
    <r>
      <rPr>
        <sz val="11"/>
        <rFont val="Times New Roman"/>
        <family val="1"/>
      </rPr>
      <t xml:space="preserve"> Jefa Oficina Asesora de Planeación </t>
    </r>
  </si>
  <si>
    <t>Gestión Financiera</t>
  </si>
  <si>
    <t xml:space="preserve"> Gestión Administrativa</t>
  </si>
  <si>
    <t>Gestión Documental</t>
  </si>
  <si>
    <t>Gestión Jurídica</t>
  </si>
  <si>
    <t xml:space="preserve">Gestión de Talento Humano </t>
  </si>
  <si>
    <t>Seguimiento, Evaluación y Control</t>
  </si>
  <si>
    <r>
      <t xml:space="preserve">Nombre: </t>
    </r>
    <r>
      <rPr>
        <sz val="11"/>
        <rFont val="Times New Roman"/>
        <family val="1"/>
      </rPr>
      <t>Catalina Zota Bernal</t>
    </r>
  </si>
  <si>
    <r>
      <t xml:space="preserve">Cargo: </t>
    </r>
    <r>
      <rPr>
        <sz val="11"/>
        <rFont val="Times New Roman"/>
        <family val="1"/>
      </rPr>
      <t>Jefa Oficina Asesora Juridica</t>
    </r>
  </si>
  <si>
    <r>
      <t>(Número de actividades programadas en el Plan de Bienestar / Número de actividades ejecutadas del Plan de Bienestar) *100 *</t>
    </r>
    <r>
      <rPr>
        <sz val="11"/>
        <color indexed="10"/>
        <rFont val="Times New Roman"/>
        <family val="1"/>
      </rPr>
      <t xml:space="preserve"> </t>
    </r>
    <r>
      <rPr>
        <sz val="11"/>
        <rFont val="Times New Roman"/>
        <family val="1"/>
      </rPr>
      <t>(peso porcentual del periodo)</t>
    </r>
  </si>
  <si>
    <r>
      <t>Cargo:</t>
    </r>
    <r>
      <rPr>
        <sz val="11"/>
        <rFont val="Times New Roman"/>
        <family val="1"/>
      </rPr>
      <t xml:space="preserve"> Jefa Oficina Asesora de Planeación</t>
    </r>
  </si>
  <si>
    <t>(No de contratos o convenios firmados / No de contratos o convenios programados)*100</t>
  </si>
  <si>
    <t>No aplica</t>
  </si>
  <si>
    <t>Se recomienda a los equipos que remiten los casos solicitar más de un número de teléfono para tener varias opciones que permitan el contacto efectivo con las mujeres.</t>
  </si>
  <si>
    <t>No se presentaron retrasos en las actividades programadas.</t>
  </si>
  <si>
    <t>No se proyectaron propuestas para resolver retrasos, las acciones planeadas se ejecutaron dentro de los tiempos, recursos y metas programadas</t>
  </si>
  <si>
    <t>N.A</t>
  </si>
  <si>
    <t>TRANSVERSALIZACIÓN DEL ENFOQUE DE GÉNERO Y DIFERENCIAL</t>
  </si>
  <si>
    <t>1. Implementar de manera transversal el enfoque de género y las políticas públicas lideradas por la SdMujer, en los 15 sectores de la administración distrital</t>
  </si>
  <si>
    <t>Informes de asistencia técnica para la transversalización del enfoque de género para cada uno de los 15 sectores de la Administración Distrital.</t>
  </si>
  <si>
    <t>100% del avance en los  informes de asistencia técnica para la transversalización del enfoque de género para cada uno de los 15 sectores de la Administración Distrital.</t>
  </si>
  <si>
    <t>15 informes de asistencia técnica para la transversalización del enfoque de género para cada uno de los 15 sectores de la Administración Distrital.</t>
  </si>
  <si>
    <t>No. de sesiones de CIM realizadas / No. de sesiones de CIM programadas*100</t>
  </si>
  <si>
    <t>Coordinar la Unidad Técnica de Apoyo  (UTA) de la Comisión Intersectorial de Mujeres</t>
  </si>
  <si>
    <t>No. de sesiones de UTA realizadas / No. de sesiones de UTA programadas*100</t>
  </si>
  <si>
    <t>No. de documentos realizados / siete documentos de derechos de la PPMYEG a cargo de la DDDP*100</t>
  </si>
  <si>
    <t>Realizar acciones para la conmemoración de fechas emblemáticas en relación con la garantía de los derechos de las mujeres (8 de Marzo, 28 de Mayo, 21 de junio, 22 de julio y 28 de septiembre)</t>
  </si>
  <si>
    <t>Conmemoraciones de fechas emblemáticas realizadas</t>
  </si>
  <si>
    <t>No. de conmemoraciones de fechas emblemáticas realizadas / No. De conmemoraciones programadas *100</t>
  </si>
  <si>
    <t>No. de actividades internas de alistamiento, planeación y seguimiento</t>
  </si>
  <si>
    <t>No. de actividades internas para alistar, planear y hacer seguimiento a la asistencia técnica/ Total de actividades programadas para alistar, planear y hacer seguimiento a la asistencia técnica*100</t>
  </si>
  <si>
    <t xml:space="preserve">(__) Formulación: </t>
  </si>
  <si>
    <t>Nombre: CLARA LOPEZ GARCIA</t>
  </si>
  <si>
    <t>Cargo: DIRECTORA DIRECCION DERECHOS Y DISEÑO DE POLITICA</t>
  </si>
  <si>
    <t>GESTIÓN DE POÍTICAS PÚBLICAS</t>
  </si>
  <si>
    <t>Realizar seguimiento a 2 Políticas Publicas lideradas por la Secretaría Distrital de la Mujer
Acompañar el 100%  la implementación de las  Políticas Públicas de PPMYEG y PPASP y de los productos que la SDMujer es responsable</t>
  </si>
  <si>
    <t xml:space="preserve">Porcentaje  de Jornadas de socialización y/o sensibilización sobre la PPMyEG realizadas </t>
  </si>
  <si>
    <t>No. de jornadas de socialización y/o sensibilización sobre la PPMyEG realizadas / No. de socialización y/o sensibilización sobre la PPMyEG   programadas*100</t>
  </si>
  <si>
    <t xml:space="preserve"> 100% de las Jornadas de socialización y/o sensibilización sobre la PPMyEG realizadas
(50) jornadas</t>
  </si>
  <si>
    <t xml:space="preserve">Porcentaje de Jornadas de socialización y/o sensibilización sobre la PPASP realizadas </t>
  </si>
  <si>
    <t>No. de jornadas de socialización y/o sensibilización sobre la PPASP realizadas / No. de socialización y/o sensibilización sobre la PPASP   programadas *100</t>
  </si>
  <si>
    <t>100% Jornadas de socialización y/o sensibilización sobre la PPASP realizadas
(20) jornadas</t>
  </si>
  <si>
    <t>Porcentaje en el avance de Informes semestral de  seguimiento de la PPMyEG</t>
  </si>
  <si>
    <t>No. De informes de  seguimiento de la PPMyEG realizados /No. De informes programados *100</t>
  </si>
  <si>
    <t>100% de los Informes de  seguimiento de la PPMyEG realizados
(2 informes)</t>
  </si>
  <si>
    <t>Porcentaje de avance de Informes semestral de  seguimiento de la PPASP</t>
  </si>
  <si>
    <t>No. De informes de  seguimiento de la PPASP realizados / No. De informes programados *100</t>
  </si>
  <si>
    <t>100% Informes de  seguimiento de la PPASP realizados
(2 informes)</t>
  </si>
  <si>
    <t>Realizar una guía interna para la gestión de políticas en la SDMujer</t>
  </si>
  <si>
    <t>Porcentaje de avance de Guía interna de gestión de políticas pública</t>
  </si>
  <si>
    <t>No. De guías internas de gestión de política públicas / No. De guias programadas *100</t>
  </si>
  <si>
    <t>100% Guía interna de gestión de políticas 
(1 guía)</t>
  </si>
  <si>
    <t>1 Guía interna de gestión de políticas realizada</t>
  </si>
  <si>
    <t>.</t>
  </si>
  <si>
    <r>
      <t xml:space="preserve">Desarrollar procesos de información y sensibilización </t>
    </r>
    <r>
      <rPr>
        <b/>
        <sz val="10"/>
        <rFont val="Arial"/>
        <family val="2"/>
      </rPr>
      <t>en derechos</t>
    </r>
    <r>
      <rPr>
        <sz val="10"/>
        <rFont val="Arial"/>
        <family val="2"/>
      </rPr>
      <t xml:space="preserve"> en el marco de la Política Pública de Mujeres y Equidad de Género. </t>
    </r>
  </si>
  <si>
    <r>
      <t>implementar la estrategia de abordaje territorial</t>
    </r>
    <r>
      <rPr>
        <i/>
        <sz val="10"/>
        <rFont val="Arial"/>
        <family val="2"/>
      </rPr>
      <t xml:space="preserve"> Contigo en tu barrio </t>
    </r>
  </si>
  <si>
    <t>(__x_)Seguimiento:</t>
  </si>
  <si>
    <t>PROMOCIÓN DEL ACCESO A LA JUSTICIA PARA MUJERES</t>
  </si>
  <si>
    <t>Sensibilizaciones de género, justicia y derecho de las mujeres</t>
  </si>
  <si>
    <t xml:space="preserve">(__) Formulación: 
</t>
  </si>
  <si>
    <r>
      <t xml:space="preserve">Cargo: </t>
    </r>
    <r>
      <rPr>
        <sz val="10"/>
        <rFont val="Times New Roman"/>
        <family val="1"/>
      </rPr>
      <t xml:space="preserve">Responsable del proceso </t>
    </r>
  </si>
  <si>
    <t xml:space="preserve">(N° jornadas  ejecutadas / N° jornada programadas) </t>
  </si>
  <si>
    <t xml:space="preserve">(___) Formulación: </t>
  </si>
  <si>
    <t>(_X_)Seguimiento:</t>
  </si>
  <si>
    <t>Cargo: Contratista</t>
  </si>
  <si>
    <t>Informe  trimestral de fortalecimiento de liderazgos para  participación y la representación política en Bogotá a través de bancadas de mujeres de las JAL.</t>
  </si>
  <si>
    <t xml:space="preserve">Convocar y brindar asistencia técnica a la Mesa Multipartidaria de género en el Distrito Capital </t>
  </si>
  <si>
    <t xml:space="preserve">No. de documento de asistencia técnica a la Mesa Multipartidaria de género </t>
  </si>
  <si>
    <t>COMUNICACIÓN ESTRATÉGICA</t>
  </si>
  <si>
    <t>Desarrollar y fortalecer las estrategias de divulgación pedagógica y de transformación cultural sobre los derechos de las mujeres y la información sobre la oferta de servicios de la SDMujer, en Bogotá.</t>
  </si>
  <si>
    <t>Producir 4 estrategias de comunicaciones con enfoque de género y de derechos, para la transformación cultural y el cambio social</t>
  </si>
  <si>
    <t xml:space="preserve">Página web, Facebok, Twitter e instagram de la Entidad. 
Revisiones previas a las publicaciones, para emitirlas de acuerdo con  lo establecido por la Ley 1712 de 2014, en un lenguaje comprensible a la ciudadanía </t>
  </si>
  <si>
    <t>Difundir a 15,000,000 ciudadanos y ciudadanas información sobre los derechos de las mujeres y oferta de servicios para su garantía en Bogotá, a través del desarrollo de campañas, formatos de comunicación y materiales de divulgación edu pedagógica.</t>
  </si>
  <si>
    <t>Personas alcanzadas a través de  canales digitales</t>
  </si>
  <si>
    <t>(_X_) Formulación: 17_enero_2021</t>
  </si>
  <si>
    <t>Nombre: Sandra Catalina Campos Romero</t>
  </si>
  <si>
    <t>Lideresa Tecnica</t>
  </si>
  <si>
    <r>
      <t xml:space="preserve">Cargo: </t>
    </r>
    <r>
      <rPr>
        <sz val="10"/>
        <rFont val="Times New Roman"/>
        <family val="1"/>
      </rPr>
      <t>Asesora de Despacho</t>
    </r>
  </si>
  <si>
    <t>PLANEACIÓN Y GESTIÓN</t>
  </si>
  <si>
    <t>Ejecutar el Plan de Sostenibilidad y Mantenimiento del MIPG</t>
  </si>
  <si>
    <t>% de ejecución de los Planes de mejora FURAG</t>
  </si>
  <si>
    <r>
      <rPr>
        <sz val="10"/>
        <rFont val="Times New Roman"/>
        <family val="1"/>
      </rPr>
      <t>((No acciones ejecutadas / No. de acciones totales)</t>
    </r>
    <r>
      <rPr>
        <sz val="10"/>
        <color indexed="8"/>
        <rFont val="Times New Roman"/>
        <family val="1"/>
      </rPr>
      <t>*100) * peso porcentual del periodo</t>
    </r>
  </si>
  <si>
    <t>Avances en la implementación de los planes de mejora FURAG</t>
  </si>
  <si>
    <t>Asesorar la formulación de planes de mejoramiento derivados de las auditorias internas y externas.</t>
  </si>
  <si>
    <t xml:space="preserve">
% de requerimientos gestionados</t>
  </si>
  <si>
    <t xml:space="preserve">((No Requerimientos atendidos / No. Total de requerimientos recibidos)*100) </t>
  </si>
  <si>
    <t xml:space="preserve">Correos electrónicos y/o evidencias de reuniones(actas) </t>
  </si>
  <si>
    <r>
      <t xml:space="preserve">% de Actividades ejecutadas del Plan de Acción -PIGA </t>
    </r>
    <r>
      <rPr>
        <sz val="10"/>
        <color indexed="10"/>
        <rFont val="Times New Roman"/>
        <family val="1"/>
      </rPr>
      <t xml:space="preserve"> </t>
    </r>
  </si>
  <si>
    <t xml:space="preserve">Correos electrónicos y/o evidencias de reuniones, comunicaciones internas, externas y/o  Informes  </t>
  </si>
  <si>
    <r>
      <t>Atender los</t>
    </r>
    <r>
      <rPr>
        <u/>
        <sz val="10"/>
        <rFont val="Times New Roman"/>
        <family val="1"/>
      </rPr>
      <t xml:space="preserve"> </t>
    </r>
    <r>
      <rPr>
        <sz val="10"/>
        <rFont val="Times New Roman"/>
        <family val="1"/>
      </rPr>
      <t>requerimientos de entes de control o entidades interesadas en el desarrollo del valor de lo público en las particularidades misionales de la Secretaría</t>
    </r>
  </si>
  <si>
    <t>% de requerimientos gestionados y respondidos</t>
  </si>
  <si>
    <t>Construir y socializar el Plan Anticorrupción y Atención a la Ciudadanía y desarrollar las acciones correspondientes a la Oficina Asesora de Planeación y hacer seguimiento al mismo.</t>
  </si>
  <si>
    <t xml:space="preserve">Correos electrónicos y/o evidencias de reuniones, publicaciones en la pagina y sus seguimientos </t>
  </si>
  <si>
    <t>Asesorar a los procesos en la revisión y actualización de documentos de calidad (manuales, formatos, procedimientos, instructivos etc.)</t>
  </si>
  <si>
    <t xml:space="preserve">% de requerimientos para actualizar la documentacion </t>
  </si>
  <si>
    <t xml:space="preserve">(No. de requeimientos recibidos / No. de requerimientos recibidos) * 100  </t>
  </si>
  <si>
    <t xml:space="preserve">Informe del aplicativo LUCHA y
Correos electrónicos
</t>
  </si>
  <si>
    <t>%  avance de formulación de la Guía metodologíca</t>
  </si>
  <si>
    <t>(No. de actividades desarrolladas/ No. de actividades programadas) * 100</t>
  </si>
  <si>
    <t>Correos electrónicos y/o evidencias de reuniones</t>
  </si>
  <si>
    <r>
      <t>Realizar la implementación de la Guia y Seguimiento</t>
    </r>
    <r>
      <rPr>
        <u/>
        <sz val="10"/>
        <rFont val="Times New Roman"/>
        <family val="1"/>
      </rPr>
      <t>s</t>
    </r>
    <r>
      <rPr>
        <sz val="10"/>
        <rFont val="Times New Roman"/>
        <family val="1"/>
      </rPr>
      <t xml:space="preserve"> de los riesgos programados</t>
    </r>
  </si>
  <si>
    <t>Correos electrónicos y/o evidencias de reuniones (4 seguimientos)</t>
  </si>
  <si>
    <t>&lt;</t>
  </si>
  <si>
    <r>
      <t xml:space="preserve">Cargo: </t>
    </r>
    <r>
      <rPr>
        <sz val="10"/>
        <rFont val="Times New Roman"/>
        <family val="1"/>
      </rPr>
      <t>Jefa Odficina Asesora de Planeación</t>
    </r>
  </si>
  <si>
    <t>GESTIÓN DEL CONOCIMIENTO</t>
  </si>
  <si>
    <r>
      <t xml:space="preserve">Porcentaje de </t>
    </r>
    <r>
      <rPr>
        <sz val="10"/>
        <color indexed="8"/>
        <rFont val="Times New Roman"/>
        <family val="1"/>
      </rPr>
      <t xml:space="preserve">respuestas a los requerimientos </t>
    </r>
    <r>
      <rPr>
        <sz val="10"/>
        <rFont val="Times New Roman"/>
        <family val="1"/>
      </rPr>
      <t>que den cuenta de la información sobre la situación, posición y condición de las mujeres en el Distrito Capital respondidos</t>
    </r>
  </si>
  <si>
    <r>
      <t xml:space="preserve">(No. total de respuestas ofrecidas/ No. total de requerimientos recepcionados) * 100 </t>
    </r>
    <r>
      <rPr>
        <sz val="10"/>
        <color indexed="8"/>
        <rFont val="Times New Roman"/>
        <family val="1"/>
      </rPr>
      <t>* (peso porcentual del periodo</t>
    </r>
    <r>
      <rPr>
        <sz val="10"/>
        <color indexed="10"/>
        <rFont val="Times New Roman"/>
        <family val="1"/>
      </rPr>
      <t>)</t>
    </r>
  </si>
  <si>
    <r>
      <t>Gesti</t>
    </r>
    <r>
      <rPr>
        <sz val="10"/>
        <color indexed="8"/>
        <rFont val="Times New Roman"/>
        <family val="1"/>
      </rPr>
      <t>onar</t>
    </r>
    <r>
      <rPr>
        <sz val="10"/>
        <rFont val="Times New Roman"/>
        <family val="1"/>
      </rPr>
      <t xml:space="preserve"> interinstitucionalmente con fuentes oficiales, para obtención de infomación que alimenta la bateria de indicadores sobre goce efectivo de derechos de las mujeres</t>
    </r>
  </si>
  <si>
    <t xml:space="preserve">ANDREA RAMIREZ PISCO
</t>
  </si>
  <si>
    <t>DIRECTORA GESTION DEL CONOCIMIENTO</t>
  </si>
  <si>
    <t>Esta actividad fue cumplida en el primer trimestre, con la aprobación del Plan de acciones afirmativas para mujeres en riesgo de feminicidio, sobrevivientes de tentativa de feminicidio y las víctimas indirectas del delito</t>
  </si>
  <si>
    <t xml:space="preserve">(__) Actualización: </t>
  </si>
  <si>
    <t>Entrega inoportuna de los reportes de plan de acción - 2020 de la PPMyEG, insumo para la elaboración del informe</t>
  </si>
  <si>
    <t>Desde la DDDP se remitió oficio de solicitud de reportes a los sectores corresponsables, aspecto que permitió la remisión de información de algunos de estos.</t>
  </si>
  <si>
    <t xml:space="preserve"> La mayoria de los procesos acompañados estuvieron encaminados en la conmemoración de fechas emblemáticas, y no todas las localidades solitaron apoyo o tenian recursos asignados para estas fechas. Por otro lado, se continuaron con los proyectos que previamente las Alcaldías locales habían solicitado apoyo por parte de la entidad, siendo importante anotar que la Secretaría depende de las solicitudes de las Alcaldías Locales en relación a la asistencia tecnica, a la fecha no se ha recibido mas solicitudes, sin embargo se continua haciendo el acercamiento con todas las AL para propiciar estos espacios.</t>
  </si>
  <si>
    <t>Nombre: Catalina Campos Romero</t>
  </si>
  <si>
    <t xml:space="preserve"> </t>
  </si>
  <si>
    <t xml:space="preserve">FECHA DE ELABORACIÓN
Seleccione con una (X) la información a presentar:  
</t>
  </si>
  <si>
    <t>(__X_)Seguimiento:</t>
  </si>
  <si>
    <t xml:space="preserve">Cumplimiento a los cronogramas de intervención archivística </t>
  </si>
  <si>
    <t>Cumplimineto a los cronogramas de actualización, implementación y socialización de los instrumentos archivísticos</t>
  </si>
  <si>
    <t>Informe de estado y avance de la actualización, implementación y socialización de los instrumentos archivisticos</t>
  </si>
  <si>
    <t xml:space="preserve">FECHA DE ELABORACIÓN
Seleccione con una (X) la información a presentar
</t>
  </si>
  <si>
    <t xml:space="preserve">(_) Formulación: </t>
  </si>
  <si>
    <t>(_X__)Seguimiento:</t>
  </si>
  <si>
    <t>Cumplido al 100% en el Primer Trimestre 2021.</t>
  </si>
  <si>
    <t xml:space="preserve">(  ) Formulación: </t>
  </si>
  <si>
    <t xml:space="preserve">Firma:     </t>
  </si>
  <si>
    <r>
      <t xml:space="preserve">Nombre: </t>
    </r>
    <r>
      <rPr>
        <sz val="11"/>
        <rFont val="Times New Roman"/>
        <family val="1"/>
      </rPr>
      <t>Diego Andrés Pedraza Peña</t>
    </r>
  </si>
  <si>
    <r>
      <t xml:space="preserve">Cargo: </t>
    </r>
    <r>
      <rPr>
        <sz val="11"/>
        <rFont val="Times New Roman"/>
        <family val="1"/>
      </rPr>
      <t>Contratista - Subsecretaría de Gestión Corporativa</t>
    </r>
  </si>
  <si>
    <t xml:space="preserve">(    ) Formulación: </t>
  </si>
  <si>
    <t>Nombre: Angela Johanna Marquez Mora</t>
  </si>
  <si>
    <t>(X)Seguimiento:</t>
  </si>
  <si>
    <t>Se tiene en el plan de mejora propuestas de acciones y reagendamientos por tema de capacidad.
Estos planes se unificaron con los planes del 2021.</t>
  </si>
  <si>
    <t xml:space="preserve"> La guia metodologica se aplazó para mes de noviembre debido a los retrasos de las modificaciones en Kawak.</t>
  </si>
  <si>
    <t>(__) Formulación: 17_enero_2021</t>
  </si>
  <si>
    <t xml:space="preserve">
Monica De la Cruz</t>
  </si>
  <si>
    <t>Nombre: Adriana Estupiñán Jaramillo</t>
  </si>
  <si>
    <t>No se presentaron retrasos</t>
  </si>
  <si>
    <t xml:space="preserve">Se han desarrollado estrategias de fortalecimiento para la articulación de los espacios de socialización, con el fin de generar un mayor compromiso con la convocatoria y la participación en estos escenarios.    </t>
  </si>
  <si>
    <t xml:space="preserve">No aplica. </t>
  </si>
  <si>
    <t>Ninguna</t>
  </si>
  <si>
    <t xml:space="preserve">  </t>
  </si>
  <si>
    <t xml:space="preserve">Es importante mencionar que durante el primer trimestre y dado las medidas adoptadas para mitigar la propagación del COVID 19, se han cancelado diferentes procesos de manera presecencial en las localidades. De otra parte, se hace necesario mencionar que que durante el I trimestre 3 profesionales que cumple el rol de referente y realizan y/o gestionan en la localidad espacios para desarrollar estos procesos, renuncieron. </t>
  </si>
  <si>
    <t>Se realizará un acompañamiento cercano con los equipos de las CIOM, entre los cuales se tiene planeado, realizar un plan de trabajo por CIOM, que permita difundir previamente los procesos a desarrollar, apoyando  de esta manera el ejercicio de las convocatorias.Teniendo en cuenta lo anterior, durante el II trimestre se trabajó en el construcción de una matriz de las actividades a desarrollar que se encuentra publicada en la pagina web de la entidad, por el boton de transparencia (en calendario y eventos) apoyando de esta manera la convocatoria. Por otra parte, se contrató el rol de profesional sociales que apoyan también el desarrollo de estas acciones, dinamizando el desarrollo de estos procesos.</t>
  </si>
  <si>
    <t xml:space="preserve">Durante la vigencia se avanza en la articulación con Dirección de Eliminación de Violancias, con quienes se articula la realización de estas jornadas en el territorio ( Enlace Sofia) </t>
  </si>
  <si>
    <t xml:space="preserve">Se inició con la planeación de las jornadas territoriales "Contigo en tu Barrio", teniendo como herramienta los mapas de calor de las mujeres atendidas por upz en cada una de las localidades. Durante vigencia, se realizaron 64 jornadas en el primer trimestre y 38 jornadas en el segundo trimestre, y 104 en el tercer trimestre, para un total de: 206 jornadas. Mujer Contigo en tu Barrio en 20 localidades, destcando el inicio de la Estrategia en la Ruralidad con las jornadas Mujer Contigo  en tu vereda y la articulación con la Dirección de Eliminación de Violencias para la implementación de manera conjunta de esta Estrategia con la Estrategia de Prevención de Violencia contra las Mujeres con Enfasis en Violencia Intrafamiliar y violencia sexual, priorizando en las 9 localidades con mayor indice de violencias contra las mujeres, de esta manera se esta acercando la oferta insitucional a estos territorios eliminando las barreras de acceso de las mujeres para dar el primer paso y avanzar en la ruta para el restablecimiento de sus derechos, de una manera informada. </t>
  </si>
  <si>
    <t>Nombre: Ana Rocío Murcia Gómez</t>
  </si>
  <si>
    <t>(__) Formulación:</t>
  </si>
  <si>
    <r>
      <t xml:space="preserve">Nombre: </t>
    </r>
    <r>
      <rPr>
        <sz val="11"/>
        <rFont val="Times New Roman"/>
        <family val="1"/>
      </rPr>
      <t>Catalina Campos Romero</t>
    </r>
  </si>
  <si>
    <t>Nombre: Luis Guillermo Flechas Salcedo</t>
  </si>
  <si>
    <r>
      <t xml:space="preserve">Cargo: </t>
    </r>
    <r>
      <rPr>
        <sz val="11"/>
        <rFont val="Arial Narrow"/>
        <family val="2"/>
      </rPr>
      <t>Abogada - Contratista Dirección de Contratación</t>
    </r>
  </si>
  <si>
    <r>
      <t xml:space="preserve">Cargo: </t>
    </r>
    <r>
      <rPr>
        <sz val="11"/>
        <rFont val="Arial Narrow"/>
        <family val="2"/>
      </rPr>
      <t>Director de Contratación</t>
    </r>
  </si>
  <si>
    <t xml:space="preserve">Nombre: Catalina Campos Romero </t>
  </si>
  <si>
    <t xml:space="preserve">Nombre: Sandra Catalina Campos Romero </t>
  </si>
  <si>
    <r>
      <t xml:space="preserve">Nombre: </t>
    </r>
    <r>
      <rPr>
        <sz val="11"/>
        <rFont val="Times New Roman"/>
        <family val="1"/>
      </rPr>
      <t>Laura Marcela Tami Leal</t>
    </r>
  </si>
  <si>
    <r>
      <t xml:space="preserve">Cargo: </t>
    </r>
    <r>
      <rPr>
        <sz val="11"/>
        <rFont val="Times New Roman"/>
        <family val="1"/>
      </rPr>
      <t>Subsecretaria de Gestión Corporativa</t>
    </r>
  </si>
  <si>
    <t>N/A</t>
  </si>
  <si>
    <t>Gestión del Sistema Distrital de Cuidado</t>
  </si>
  <si>
    <t>ACTIVIDADES
 ASOCIADAS A LA META</t>
  </si>
  <si>
    <t>TRIM
I</t>
  </si>
  <si>
    <t>Gestionar y articular un Sistema Distrital de Cuidado que, bajo un modelo de corresponsabilidad con el sector privado, las comunidades y los hogares, asegure el acceso al cuidado para personas que requieren un nivel alto de apoyos, con el fin de reducir el tiempo total de trabajo de las mujeres; redistribuir con los hombres el trabajo de cuidado no remunerado; y contar con mecanismos para su valoración y reconocimiento social.</t>
  </si>
  <si>
    <t>Diseñar documento de lineamientos técnicos para la formulación de las bases del Sistema Distrital de Cuidado.</t>
  </si>
  <si>
    <t>1. Diseñar la estrategia de corresponsabilidad del Sistema Distrital de Cuidado e iniciar proceso de implementación</t>
  </si>
  <si>
    <t>SUBSECRETARIA POLITICAS DE IGUALDAD</t>
  </si>
  <si>
    <t xml:space="preserve">Porcentaje de avance en el diseño e implementación de la estrategia de corresponsabilidad </t>
  </si>
  <si>
    <t xml:space="preserve">% avance en el diseño e implementación de la estrategia de corresponsabilidad ejecutado / % avance programado </t>
  </si>
  <si>
    <t>100%
 Porcentaje</t>
  </si>
  <si>
    <t>*Términos de referencia
*Documentos técnicos intermedios y finales</t>
  </si>
  <si>
    <t>2, Gestión de alianzas para la definición de los modelos a)operativo, b)financiero, c) monitoreo y seguimiento, d)viabilidad jurídica del Sistema</t>
  </si>
  <si>
    <t>Porcentaje de avance en la gestión de alianzas para la definición de los modelos del SIDICU</t>
  </si>
  <si>
    <t xml:space="preserve">% avance gestión de alianzas para la definición de los modelos del SIDICU / % avance programado </t>
  </si>
  <si>
    <t>*Memorandos de entendimiento, convenios, contratos, acuerdos marco 
*Documentos técnicos intermedios y finales</t>
  </si>
  <si>
    <t xml:space="preserve">3. Desarrollar el proceso contractual requerido para el levantamiento de la Linea Base del Sistema Distrital de Cuidado  </t>
  </si>
  <si>
    <t xml:space="preserve">Contrato suscrito </t>
  </si>
  <si>
    <t>No. De contratos suscrito</t>
  </si>
  <si>
    <t xml:space="preserve">1
Contrato </t>
  </si>
  <si>
    <t>*Términos de referencia
*Documentos de evaluación y selección
*Contrato suscrito</t>
  </si>
  <si>
    <t>Se suscribió el día 21 de septiembre de 2021 el Contrato No. 815-2021 con el contratista Proyectamos Colombia SAS., con el objeto de "Contratar el levantamiento de la línea base del Sistema Distrital de Cuidado”, el cual fue adjudicado de acuerdo con el proceso de selección realizado por la entidad identificado con número SDMUJER-CM-003-2021, proceso que inició a través del aviso de convocatoria públicado el día 29 de julio de 2021 a través de SECOP I. El acta de inicio del contrato fue firmada el 27 de septiembre.</t>
  </si>
  <si>
    <t xml:space="preserve">Coordinar y articular las instancias y entidades del nivel distrital para la implementación del Sistema Distrital de Cuidado. </t>
  </si>
  <si>
    <t>4. Liderar, operar y ejercer la Secretaría Técnica de la Comisión Intersectorial del Sistema Distrital de Cuidado</t>
  </si>
  <si>
    <t xml:space="preserve">Numero de sesiones </t>
  </si>
  <si>
    <t>No. De sesiones desarrolladas/ No. De sesiones programadas</t>
  </si>
  <si>
    <t xml:space="preserve">*Actas de sesión 
</t>
  </si>
  <si>
    <t xml:space="preserve">Gestionar una estrategia para la adecuación de infraestructura de la estrategia de manzanas de cuidado. </t>
  </si>
  <si>
    <t xml:space="preserve">5. Gestionar alianzas para la consecución de recursos y donaciones </t>
  </si>
  <si>
    <t>Numero de alianzas</t>
  </si>
  <si>
    <t>No. De alianzas</t>
  </si>
  <si>
    <t>1
Alianza</t>
  </si>
  <si>
    <t>*Acta de entrega e ingreso a inventarios de la Secretaría</t>
  </si>
  <si>
    <t xml:space="preserve">6. Gestionar y brindar asistencia técnica para la incorporación de los componentes del Sistema Distrital de Cuidado en el POT. </t>
  </si>
  <si>
    <t>Porcentaje de avance proceso de asistencia técnica</t>
  </si>
  <si>
    <t xml:space="preserve">% avance proceso de asistencia técnica ejecutado / % avance programado </t>
  </si>
  <si>
    <t>*Actas mesas y/o reuniones intersectoriales POT / SIDICU
*Documentos técnicos</t>
  </si>
  <si>
    <t xml:space="preserve">Gestionar la implementación de una estrategia unidades móviles. </t>
  </si>
  <si>
    <t>7. Articular en el marco de la alianza con Open Society la implementación de dos Unidades Móviles de Servicios de Cuidado (Urbana - Rural)</t>
  </si>
  <si>
    <t xml:space="preserve">Numero de unidades móviles implementadas </t>
  </si>
  <si>
    <t>Unidades móviles puestas en operación / Unidades móviles programadas</t>
  </si>
  <si>
    <t>2
Unidades móviles</t>
  </si>
  <si>
    <t>*Reporte personas vinculadas a los servicios de las unidades móviles</t>
  </si>
  <si>
    <t xml:space="preserve">Diseñar e implementar una estrategia de cuidado a cuidadoras.  </t>
  </si>
  <si>
    <t>8. Gestionar y desarrollar alianza para la definición técnica y acompañamiento en la implementación del programa de relevos de cuidado</t>
  </si>
  <si>
    <t>Porcentaje de avance en la alianza programa de relevos del cuidado</t>
  </si>
  <si>
    <t xml:space="preserve">% avance alianza programa de relevos del cuidado / % avance programado </t>
  </si>
  <si>
    <t>En el marco de la consultoría “Asesoría técnica para el diseño e implementación del programa de Relevos Domiciliarios de Cuidado, en el marco del Sistema Distrital de Cuidados de Bogotá" en alianza con ONU Mujeres, el 10 de agosto la consultora Eleonor Faur entregó el primer borrador del documento con el diseño del programa relevos; el día 20 de agosto se realizó reunión para retroalimentación y se enviaron insumos técnicos por parte de la Secretaría Distrital de la Mujer. El día 01 de septiembre la consultora Eleonor Faur hizo entrega del documento final con el diseño del programa relevos domiciliarios el cual presenta un marco conceptual, bases jurídicas, antecedentes y aprendizajes de la experiencia internacional, objetivos y características del servicio de relevos, población destinataria, metas a ser alcanzadas e indicadores para su seguimiento, e incluye dos anexos: documento con instrumento para medir sobrecarga de cuidado y matriz de seguimiento del programa. El día 27 de septiembre se realizó reunión para la presentación formal del documento.</t>
  </si>
  <si>
    <t>9. Desarrollar acciones estrategicas para el acompañamiento en la implementación del componente de formación</t>
  </si>
  <si>
    <t xml:space="preserve">Numero de acciones </t>
  </si>
  <si>
    <t>Numero de acciones en ejecución / Numero de acciones programadas</t>
  </si>
  <si>
    <t xml:space="preserve">2
Acciones estrategicas </t>
  </si>
  <si>
    <t xml:space="preserve">*Memorandos de entendimiento, convenios, contratos, acuerdos marco </t>
  </si>
  <si>
    <t xml:space="preserve">Diseñar documento para la implementación de la estrategia pedagógica para la valoración, la resignificación, el reconocimiento y la redistribución del trabajo de cuidado no remunerado que realizan las mujeres en Bogotá. </t>
  </si>
  <si>
    <t xml:space="preserve">10. Gestionar y desarrollar acciones para el diseño de la estrategia de comunicaciones. </t>
  </si>
  <si>
    <t xml:space="preserve">Numero de alianzas </t>
  </si>
  <si>
    <t>No. De aliazas para el diseño de la estrategia de cuidado</t>
  </si>
  <si>
    <t xml:space="preserve">*Memorandos de entendimiento, convenios, contratos, acuerdos marco
*Documentos técnicos </t>
  </si>
  <si>
    <t>El 22 de septiembre se firmó el convenio No. 819-2021 con ONU Mujeres cuyo objeto es "Aunar esfuerzos humanos, económicos, técnicos y administrativos para consolidar acciones afirmativas en las líneas de: Gestión Pública con Enfoque de Género; Implementación del Sistema Distrital de Cuidados; Contribución  a la estrategia  de mitigación y reactivación económica con enfoque de género en medio del Covid-19 a través de acciones de empleabilidad y emprendimiento y el Derecho a una Vida Libre de Violencias contra las Mujeres en espacios públicos y el derecho a la paz y convivencia pacífica en la ciudad de Bogotá, de la política pública de Mujeres y Equidad de Género 2020 - 2030 en el Distrito de Bogotá y del Plan de Desarrollo Distrital “Un nuevo contrato social y ambiental para la Bogotá del siglo XXI"".
Con este convenio se producirán contenidos enfocados en el reconocimiento y la redistribución de los trabajos de cuidado no remunerados al interior de los hogares en Bogotá así:
-Elaboración de un estudio de impacto de los mensajes 'A cuidar se aprende' y 'Cuidamos a las que nos cuidan' y desarrollo de un plan de orientación creativa y estratégica de comunicación 
-Redacción  de  línea  narrativa,  diseño  de  experiencia  de  usuario  y  producción  de  contenidos audiovisuales para la virtualización de los módulos de los talleres de cambio cultural.</t>
  </si>
  <si>
    <t xml:space="preserve">Implementar una estrategia para  reconocimiento y la redistribución del trabajo de cuidado no remunerado entre hombres y mujeres. </t>
  </si>
  <si>
    <t xml:space="preserve">11. Gestión contractual para la implementación de la estrategia de comunicaciones del Sistema Distrital de Cuidado. </t>
  </si>
  <si>
    <t xml:space="preserve">Contratos suscritos </t>
  </si>
  <si>
    <t>2
Contratos</t>
  </si>
  <si>
    <t>(___) Formulación</t>
  </si>
  <si>
    <t>(__) Actualización</t>
  </si>
  <si>
    <t>Nombre: Natalia Moreno Salamanca</t>
  </si>
  <si>
    <t>Nombre:  Diana María Parra Romero</t>
  </si>
  <si>
    <t>Planes operativos formulados</t>
  </si>
  <si>
    <t>(No. De planes de acción formulados / No. de Procesos de la Entidad)*100</t>
  </si>
  <si>
    <t>%</t>
  </si>
  <si>
    <t>Página web institucional - Link Transparencia / Planes</t>
  </si>
  <si>
    <t>Asesorar y coordinar la formulación y actualización de los planes de acción de los proyectos de inversión de la entidad</t>
  </si>
  <si>
    <t>Planes de acción formulados</t>
  </si>
  <si>
    <t>(No. De planes de acción formulados / No. Proyectos de inversión registrados)*100</t>
  </si>
  <si>
    <t>Planes de Acción proyectos de inversión formulados</t>
  </si>
  <si>
    <t>Realizar el seguimiento y reporte de los planes operativos y de acción de la entidad</t>
  </si>
  <si>
    <t>Planes operativos y de acción con seguimiento</t>
  </si>
  <si>
    <t>(No. De planes operativos y de acción con reporte de seguimiento / No. Planes operativos y de acción formulados)*100</t>
  </si>
  <si>
    <t>PEI con seguimiento</t>
  </si>
  <si>
    <t>Presentación cumplimiento PEI</t>
  </si>
  <si>
    <t>Realizar la preparación del anteproyecto de presupuesto para la vigencia correspondinete y gestionar su presentación ante las Secretarías Distritales de Hacienda y Planeación.</t>
  </si>
  <si>
    <t>Anteproyecto presupuestal vigencia 2022</t>
  </si>
  <si>
    <t>(%  del proceso de anteproyecto presupuestal formulado /% del anteproyecto presupuestal programado) *100</t>
  </si>
  <si>
    <r>
      <rPr>
        <b/>
        <sz val="5"/>
        <rFont val="Times New Roman"/>
        <family val="1"/>
      </rPr>
      <t>Fecha de Emisión: 18 de
diciembre de 2020</t>
    </r>
  </si>
  <si>
    <t>PROCESO</t>
  </si>
  <si>
    <t>Direccionamiento Estrategico</t>
  </si>
  <si>
    <t>META PROYECTO DE INVERSIÓN</t>
  </si>
  <si>
    <t>INDICADOR</t>
  </si>
  <si>
    <t>MEDIOS DE VERIFICACIÓN</t>
  </si>
  <si>
    <t>AVANCE DE EJECUCIÓN (Trimestral)</t>
  </si>
  <si>
    <t>Ejecutar el 100% las actividades programadas para una correcta gestión administrativa y organizaciona</t>
  </si>
  <si>
    <t>Asesorar y coordinar la formulación  de los planes operativos por proceso de la entidad</t>
  </si>
  <si>
    <t>Equipo Direccionamiento estratégico</t>
  </si>
  <si>
    <t>En el mes de enero de 2021 se formularon 22 planes operativos  anuales  -  POA  correspondientes  a  los  22 procesos  de  la  entidad  establecidos  en  el  mapa  de procesos,  dando  cumplimiento  al  100%  de  la  meta establecida,  así  mismo  durante  la  vigencia  se  hizo seguimiento  trimestral  a  los  planes  de  acuerdo  a  lo establecido por la entidad, lo cual permite evidenciar que desde el inicio del año se formularon los planes. Sin embargo, por error humano se reportó el  avance en el 50%, por lo cual en el presente informe se hace la   corrección   al   valor   reportado   en   el   primer trimestre,  periodo  en  el  que  se  cumplió  la  meta  al 100%   (22  POA  formulados  /  22  procesos  de  la entidad) y no como figura en dicho reporte (50%).</t>
  </si>
  <si>
    <r>
      <rPr>
        <sz val="5"/>
        <rFont val="Times New Roman"/>
        <family val="1"/>
      </rPr>
      <t>En el mes de enero de 2021 se formularon 11 planes
de  acción  correspondientes  a  los  11  proyectos  de inversión   de  la   entidad   para   la   vigencia,   dando cumplimiento  al  100%  de  la  meta  establecida,  así mismo   durante   la   vigencia   se   hizo   seguimiento mensual a los planes de acuerdo a lo establecido por la  entidad,  lo  cual  permite  evidenciar  que  desde  el inicio del año se dio cumplimiento a  la  formulación de la totalidad de los  planes. Sin embargo, por error humano se reportó un avance del 50%, por lo cual en el  presente  informe  se  hace  la  corrección  al  valor reportado en el primer trimestre, periodo en el que se cumplió  la  meta  al  100%   (11  Planes  de  acción
formulados / 11 proyectos de inversión de la entidad)</t>
    </r>
  </si>
  <si>
    <t>Reportes de seguimiento planes operativos y de acción de la entidad Sistema de información SEGPLAN - SPI</t>
  </si>
  <si>
    <t>Durante  el  cuarto trimestre  de  2021 se  llevó  a  cabo tanto el seguimiento mensual a los  planes de acción de  los  proyectos  de  inversión  como  el  seguimiento trimestral a los POA de cada uno de los procesos de la entidad.</t>
  </si>
  <si>
    <t>Realizar seguimiento al Plan Estratégico Institucional 2020 - 2024</t>
  </si>
  <si>
    <t>(No.  de seguimiento realizados / No. de seguimientos programados)*100</t>
  </si>
  <si>
    <t>Durante   el   cuarto   trimestre   de   2021   se   realizó seguimiento  al  PEI  con  corte  30  de  noviembre  de 2021,  dando cumplimiento a  la  meta  establecida  de realizar dos seguimientos durante el año.</t>
  </si>
  <si>
    <r>
      <rPr>
        <sz val="5"/>
        <rFont val="Times New Roman"/>
        <family val="1"/>
      </rPr>
      <t>Versión inicial anteproyecto previa a las mesas de trabajo con SDHacienda
Versión ajustado de forma posterior a las mesas SDHacienda
Presentación Versión final para presentación ante el Concejo de Bogotá</t>
    </r>
  </si>
  <si>
    <t>El 15 de noviembre del año en curso, se sustentó ante el  Concejo   el  anteproyecto  de  la  Entidad  para  la vigencia 2022, con lo cual se cumlminó el proceso de presentación del anteproyecto y se dió cumplimiento al 100% de la meta establecida.</t>
  </si>
  <si>
    <r>
      <rPr>
        <b/>
        <sz val="5"/>
        <rFont val="Times New Roman"/>
        <family val="1"/>
      </rPr>
      <t>FECHA DE ELABORACIÓN
Seleccione con una (X) la información a presentar:</t>
    </r>
  </si>
  <si>
    <r>
      <rPr>
        <b/>
        <sz val="5"/>
        <rFont val="Times New Roman"/>
        <family val="1"/>
      </rPr>
      <t>(</t>
    </r>
    <r>
      <rPr>
        <b/>
        <u/>
        <sz val="5"/>
        <rFont val="Times New Roman"/>
        <family val="1"/>
      </rPr>
      <t>       </t>
    </r>
    <r>
      <rPr>
        <b/>
        <sz val="5"/>
        <rFont val="Times New Roman"/>
        <family val="1"/>
      </rPr>
      <t>) Formulación:</t>
    </r>
  </si>
  <si>
    <t xml:space="preserve">Firma:            </t>
  </si>
  <si>
    <t>VoBo.</t>
  </si>
  <si>
    <r>
      <rPr>
        <b/>
        <sz val="5"/>
        <rFont val="Times New Roman"/>
        <family val="1"/>
      </rPr>
      <t>(</t>
    </r>
    <r>
      <rPr>
        <b/>
        <u/>
        <sz val="5"/>
        <rFont val="Times New Roman"/>
        <family val="1"/>
      </rPr>
      <t>       </t>
    </r>
    <r>
      <rPr>
        <b/>
        <sz val="5"/>
        <rFont val="Times New Roman"/>
        <family val="1"/>
      </rPr>
      <t>) Actualización:</t>
    </r>
  </si>
  <si>
    <r>
      <rPr>
        <b/>
        <sz val="5"/>
        <rFont val="Times New Roman"/>
        <family val="1"/>
      </rPr>
      <t xml:space="preserve">Nombre: </t>
    </r>
    <r>
      <rPr>
        <sz val="5"/>
        <rFont val="Times New Roman"/>
        <family val="1"/>
      </rPr>
      <t>Angela Marcela Forero Ruiz</t>
    </r>
  </si>
  <si>
    <r>
      <rPr>
        <b/>
        <sz val="5"/>
        <rFont val="Times New Roman"/>
        <family val="1"/>
      </rPr>
      <t xml:space="preserve">Nombre: </t>
    </r>
    <r>
      <rPr>
        <sz val="5"/>
        <rFont val="Times New Roman"/>
        <family val="1"/>
      </rPr>
      <t>Sandra Catalina Campos</t>
    </r>
  </si>
  <si>
    <r>
      <rPr>
        <b/>
        <sz val="5"/>
        <rFont val="Times New Roman"/>
        <family val="1"/>
      </rPr>
      <t>(_</t>
    </r>
    <r>
      <rPr>
        <b/>
        <u/>
        <sz val="5"/>
        <rFont val="Times New Roman"/>
        <family val="1"/>
      </rPr>
      <t>X</t>
    </r>
    <r>
      <rPr>
        <b/>
        <sz val="5"/>
        <rFont val="Times New Roman"/>
        <family val="1"/>
      </rPr>
      <t>_)Seguimiento:</t>
    </r>
  </si>
  <si>
    <r>
      <rPr>
        <b/>
        <sz val="5"/>
        <rFont val="Times New Roman"/>
        <family val="1"/>
      </rPr>
      <t xml:space="preserve">Cargo: </t>
    </r>
    <r>
      <rPr>
        <sz val="5"/>
        <rFont val="Times New Roman"/>
        <family val="1"/>
      </rPr>
      <t>Profesional OAP</t>
    </r>
  </si>
  <si>
    <r>
      <rPr>
        <b/>
        <sz val="5"/>
        <rFont val="Times New Roman"/>
        <family val="1"/>
      </rPr>
      <t xml:space="preserve">Cargo: </t>
    </r>
    <r>
      <rPr>
        <sz val="5"/>
        <rFont val="Times New Roman"/>
        <family val="1"/>
      </rPr>
      <t>Jefa Oficina Asesora de Planeación</t>
    </r>
  </si>
  <si>
    <r>
      <t xml:space="preserve">El proceso Comunicación Estratégica concentra su trabajo en el diseño y ejecución de expresiones gráficas de carácter informativo, pedagógico, permeadas por la categoría de género, de forma que los discursos y contenidos emitidos, las temáticas seleccionadas, las representaciones narrativas y audiovisuales que se construyen representen a las mujeres desde la diversidad y a las nuevas masculinidades en todos los ámbitos de la sociedad.
Esta metodología busca promover el conocimiento y apropiación del Plan de Igualdad de Oportunidades para la Equidad de Género en Bogotá; motivar y reconocer la acción de la sociedad civil en la garantía de los derechos de las mujeres; traducir contenidos y reflexiones en lenguaje sencillo para que sea apropiado por la ciudadanía; desarrollar estrategias de comunicación para la transformación de prácticas, imaginarios y representaciones sociales y culturales que producen y reproducen los estereotipos sexistas y promover el uso del lenguaje incluyente.
Los mensajes son trasmitidos mediante los canales de comunicación de la entidad: página web, Facebook, Twitter e Instagram.
Para el periodo comprendido </t>
    </r>
    <r>
      <rPr>
        <b/>
        <sz val="10"/>
        <rFont val="Times New Roman"/>
        <family val="1"/>
      </rPr>
      <t>entre octubre y diciembre (cuarto trimestre 2021)</t>
    </r>
    <r>
      <rPr>
        <sz val="10"/>
        <rFont val="Times New Roman"/>
        <family val="1"/>
      </rPr>
      <t xml:space="preserve">, se </t>
    </r>
    <r>
      <rPr>
        <b/>
        <sz val="10"/>
        <rFont val="Times New Roman"/>
        <family val="1"/>
      </rPr>
      <t>registraron 2.172 publicacione</t>
    </r>
    <r>
      <rPr>
        <sz val="10"/>
        <rFont val="Times New Roman"/>
        <family val="1"/>
      </rPr>
      <t xml:space="preserve">s en total. Que de manera discriminada se representan así: 651 Publicaciones en Facebook, 1.365 en Twitter, 140 en Instagram y 16 en portal web.  </t>
    </r>
    <r>
      <rPr>
        <sz val="10"/>
        <color indexed="10"/>
        <rFont val="Times New Roman"/>
        <family val="1"/>
      </rPr>
      <t xml:space="preserve">  </t>
    </r>
    <r>
      <rPr>
        <sz val="10"/>
        <rFont val="Times New Roman"/>
        <family val="1"/>
      </rPr>
      <t xml:space="preserve">
</t>
    </r>
  </si>
  <si>
    <r>
      <t>A través de la implementación del documento “Protocolo relación con periodistas y/o medios de comunicación masivos y/o alternativos”, el proceso Comunicación Estratégica mantiene y fortalece este relacionamiento con periodista. Dicho documento ofrece las principales indicaciones o recomendaciones sobre la relación efectiva para la publicación de información de programas, proyectos y servicios de la SDMujer.
El relacionamiento con los medios le permite a la SDMujer ampliar su campo de cobertura, ya que las publicaciones realizadas por ellos, llegan a sus seguidores a lo largo de la geografía nacional. Algunos de los medios de mayor impacto que hacen parte de nuestras fuentes, son: Canal Capital (TV), La FM (radio), El Tiempo.com (Prensa), Radio Santafe, El Nuevo Siglo (Prensa), RCN Radio, El Espectador (prensa), Todelar (radio), Publimetro (prensa), entre otros.
Durante el</t>
    </r>
    <r>
      <rPr>
        <b/>
        <sz val="10"/>
        <rFont val="Times New Roman"/>
        <family val="1"/>
      </rPr>
      <t xml:space="preserve"> cuarto trimestre de 2021</t>
    </r>
    <r>
      <rPr>
        <sz val="10"/>
        <rFont val="Times New Roman"/>
        <family val="1"/>
      </rPr>
      <t xml:space="preserve">, se realizaron </t>
    </r>
    <r>
      <rPr>
        <b/>
        <sz val="10"/>
        <rFont val="Times New Roman"/>
        <family val="1"/>
      </rPr>
      <t>118 notas registradas por medios de comunicación masivos y/o alternativos</t>
    </r>
    <r>
      <rPr>
        <sz val="10"/>
        <rFont val="Times New Roman"/>
        <family val="1"/>
      </rPr>
      <t xml:space="preserve"> sobre eventos, programas o proyectos de la SDMujer (no se incluyen algunas notas registradas a través de radio y televisión que ya han caducado en la web o algunas que no fueron subidas al portal).</t>
    </r>
  </si>
  <si>
    <r>
      <t>Pensar la comunicación con perspectiva de género supone analizar y producir campañas de carácter informativo, pedagógico, permeadas por la categoría de género, de forma que los discursos y contenidos emitidos, las temáticas seleccionadas, las representaciones narrativas y audiovisuales que se construyen, la posición desde donde se emiten los discursos y el reconocimiento de la diversidad de quienes reciben la comunicación, reconozcan, hagan visibles, representen a las mujeres desde la diversidad, como sujetas políticas, ciudadanas y actoras fundamentales en todos los ámbitos de la sociedad.
Durante el</t>
    </r>
    <r>
      <rPr>
        <b/>
        <sz val="10"/>
        <rFont val="Times New Roman"/>
        <family val="1"/>
      </rPr>
      <t xml:space="preserve"> cuarto trimestre de 2021</t>
    </r>
    <r>
      <rPr>
        <sz val="10"/>
        <rFont val="Times New Roman"/>
        <family val="1"/>
      </rPr>
      <t xml:space="preserve"> se diseñaron y socializaron </t>
    </r>
    <r>
      <rPr>
        <b/>
        <sz val="10"/>
        <rFont val="Times New Roman"/>
        <family val="1"/>
      </rPr>
      <t>5 campañas:</t>
    </r>
    <r>
      <rPr>
        <sz val="10"/>
        <rFont val="Times New Roman"/>
        <family val="1"/>
      </rPr>
      <t xml:space="preserve">
</t>
    </r>
    <r>
      <rPr>
        <b/>
        <sz val="10"/>
        <rFont val="Times New Roman"/>
        <family val="1"/>
      </rPr>
      <t>1.</t>
    </r>
    <r>
      <rPr>
        <sz val="10"/>
        <rFont val="Times New Roman"/>
        <family val="1"/>
      </rPr>
      <t xml:space="preserve"> Rendición de Cuentas “LAS MUJERES CUENTAN”.
</t>
    </r>
    <r>
      <rPr>
        <b/>
        <sz val="10"/>
        <rFont val="Times New Roman"/>
        <family val="1"/>
      </rPr>
      <t>2.</t>
    </r>
    <r>
      <rPr>
        <sz val="10"/>
        <rFont val="Times New Roman"/>
        <family val="1"/>
      </rPr>
      <t xml:space="preserve"> Conmemoración Día Internacional de Eliminación de la Violencia contra las Mujeres “DATE CUENTA ES VIOLENCIA”.
</t>
    </r>
    <r>
      <rPr>
        <b/>
        <sz val="10"/>
        <rFont val="Times New Roman"/>
        <family val="1"/>
      </rPr>
      <t>3.</t>
    </r>
    <r>
      <rPr>
        <sz val="10"/>
        <rFont val="Times New Roman"/>
        <family val="1"/>
      </rPr>
      <t xml:space="preserve"> Regreso a clases segura “DA EL PRIMER PASO”.
</t>
    </r>
    <r>
      <rPr>
        <b/>
        <sz val="10"/>
        <rFont val="Times New Roman"/>
        <family val="1"/>
      </rPr>
      <t xml:space="preserve">4. </t>
    </r>
    <r>
      <rPr>
        <sz val="10"/>
        <rFont val="Times New Roman"/>
        <family val="1"/>
      </rPr>
      <t xml:space="preserve">Conmemoración Día Distrital contra el Feminicidio “DATE CUENTA ES VIOLENCIA”.
</t>
    </r>
    <r>
      <rPr>
        <b/>
        <sz val="10"/>
        <rFont val="Times New Roman"/>
        <family val="1"/>
      </rPr>
      <t>5.</t>
    </r>
    <r>
      <rPr>
        <sz val="10"/>
        <rFont val="Times New Roman"/>
        <family val="1"/>
      </rPr>
      <t xml:space="preserve"> Conmemoración Día de los Derechos Humanos. </t>
    </r>
  </si>
  <si>
    <r>
      <t xml:space="preserve">El cubrimiento periodístico tiene como fin generar información de calidad que le permita a los grupos de interés mantenerse informados, sobre las acciones realizadas por la SDMujer, en cumplimiento de su misionalidad. 
Esta actividad es desarrollada por todos los integrantes del equipo de comunicaciones y la metodología implementada se desarrolla en tres FASES:
I. Investigación: La Dirección Responsable del evento provee todos los insumos contextuales.
II. Cubrimiento: Se acompaña el evento y se producen los materiales acordados (entrevistas, fotografías, etc.) con la Asesora de Despacho, para socializar el evento a través de los diferentes medios de comunicación de la Entidad.
III. Archivo Digital: Organización del material producido para el respectivo almacenamiento digital, en la entidad.      
Durante el </t>
    </r>
    <r>
      <rPr>
        <b/>
        <sz val="10"/>
        <rFont val="Times New Roman"/>
        <family val="1"/>
      </rPr>
      <t>cuarto trimestre</t>
    </r>
    <r>
      <rPr>
        <sz val="10"/>
        <rFont val="Times New Roman"/>
        <family val="1"/>
      </rPr>
      <t xml:space="preserve"> de 2021, </t>
    </r>
    <r>
      <rPr>
        <b/>
        <sz val="10"/>
        <rFont val="Times New Roman"/>
        <family val="1"/>
      </rPr>
      <t>108 eventos contaron con el cubrimiento y apoyo logístico</t>
    </r>
    <r>
      <rPr>
        <sz val="10"/>
        <rFont val="Times New Roman"/>
        <family val="1"/>
      </rPr>
      <t xml:space="preserve"> por parte del proceso Comunicación Estratégica de la SDMujer.</t>
    </r>
  </si>
  <si>
    <r>
      <t xml:space="preserve">Una de las grandes responsabilidades del proceso Comunicación Estratégica es tener expresiones gráficas de calidad, amigables y de impacto que logren transmitir los mensajes estratégicos priorizados por la Secretaría Distrital de la Mujer. 
Durante el </t>
    </r>
    <r>
      <rPr>
        <b/>
        <sz val="10"/>
        <rFont val="Times New Roman"/>
        <family val="1"/>
      </rPr>
      <t>cuarto trimestre</t>
    </r>
    <r>
      <rPr>
        <sz val="10"/>
        <rFont val="Times New Roman"/>
        <family val="1"/>
      </rPr>
      <t xml:space="preserve"> de 2021 se produjeron </t>
    </r>
    <r>
      <rPr>
        <b/>
        <sz val="10"/>
        <rFont val="Times New Roman"/>
        <family val="1"/>
      </rPr>
      <t>649 piezas gráficas</t>
    </r>
    <r>
      <rPr>
        <sz val="10"/>
        <rFont val="Times New Roman"/>
        <family val="1"/>
      </rPr>
      <t xml:space="preserve">, que han servido como base para acompañar los mensajes, las publicaciones en Redes Sociales y todas las piezas impresas y digitales que han permitido una mejor promoción y visibilidad de la oferta de servicios de la SDMujer.  
</t>
    </r>
  </si>
  <si>
    <r>
      <t xml:space="preserve">La producción audiovisual es el resultado de la combinación de diferentes necesidades, que para el tema que nos ocupa, sobre sale el interés de comunicar a nuestro público objetivo de una manera dinámica y concreta.
En la SDMujer, el contenido de las producciones se desarrolla (particularmente) sobre los derechos de las mujeres, cultura no sexista, fechas emblemáticas y oferta institucional. Durante el </t>
    </r>
    <r>
      <rPr>
        <b/>
        <sz val="10"/>
        <rFont val="Times New Roman"/>
        <family val="1"/>
      </rPr>
      <t>cuarto trimestre</t>
    </r>
    <r>
      <rPr>
        <sz val="10"/>
        <rFont val="Times New Roman"/>
        <family val="1"/>
      </rPr>
      <t xml:space="preserve"> de 2021 se realizaron</t>
    </r>
    <r>
      <rPr>
        <b/>
        <sz val="10"/>
        <rFont val="Times New Roman"/>
        <family val="1"/>
      </rPr>
      <t xml:space="preserve"> 48 videos.</t>
    </r>
  </si>
  <si>
    <r>
      <t xml:space="preserve">La difusión interna y la apropiación de l@s servidor@s adscritos a la Secretaría Distrital de la Mujer es una actividad clave para tener un canal de diálogo abierto, de doble vía, útil para incentivar la pertenencia, la motivación y la multiplicación de las acciones que se adelantan desde cada una de las áreas de la entidad.
Esta labor se aterriza mediante la publicación de boletinas diarias, envío de correos masivos, actualizaciones de Wall paper y acompañamientos en los eventos de despacho y talento humano. 
La difusión de las acciones, la claridad en los procesos y la visibilización de las acciones adelantadas por cada área son otra forma de fortalecer el impacto misional que tiene la SDMujer.
El reporte para el </t>
    </r>
    <r>
      <rPr>
        <b/>
        <sz val="10"/>
        <rFont val="Times New Roman"/>
        <family val="1"/>
      </rPr>
      <t>cuarto trimestre</t>
    </r>
    <r>
      <rPr>
        <sz val="10"/>
        <rFont val="Times New Roman"/>
        <family val="1"/>
      </rPr>
      <t xml:space="preserve"> 2021 corresponde a:</t>
    </r>
    <r>
      <rPr>
        <b/>
        <sz val="10"/>
        <rFont val="Times New Roman"/>
        <family val="1"/>
      </rPr>
      <t xml:space="preserve"> 13 Boletinas Informativas</t>
    </r>
    <r>
      <rPr>
        <sz val="10"/>
        <rFont val="Times New Roman"/>
        <family val="1"/>
      </rPr>
      <t xml:space="preserve"> y </t>
    </r>
    <r>
      <rPr>
        <b/>
        <sz val="10"/>
        <rFont val="Times New Roman"/>
        <family val="1"/>
      </rPr>
      <t>7 correos masivos</t>
    </r>
    <r>
      <rPr>
        <sz val="10"/>
        <rFont val="Times New Roman"/>
        <family val="1"/>
      </rPr>
      <t>.  No se realizaron actualizaciones en intranet, ni en wallpapers y tampoco se cubrieron eventos internos.</t>
    </r>
  </si>
  <si>
    <t xml:space="preserve">En cumplimiento del lineamiento de la Veeduría Distrital, será la Alcaldía Mayor la única entidad que realizará una jornada (única) de Rendición de Cuentas. Las entidades descentralizadas realizarán unos espacios denominados " Diálogos Ciudadanos Sectoriales".
En consecuencia, durante el cuarto trimestre de 2021, la entidad desarrolló 1 "Diálogo Ciudadano Interlocal", 1 "Diálogo Ciudadano Rural" y 1 "Audiencia Pública de Rendición de Cuentas", así: 
• Jueves 7 de octubre: 5°Dialogo en la CIOM Rafael Uribe Uribe 
• Jueves 14 de octubre: 6° Diálogo en la CIOM Chapinero
• Martes 2 de noviembre: Rendición de Cuentas en el Hotel Tequendama.
Como resultado, para los diálogos ciudadanos, se gestionaron las siguientes publicaciones:
12 en twitter.
12 en Facebook
6 en Intagram
Y durante la audiencia de Rendición de Cuentas, se gestionaron las siguientes publicaciones:
28 en twitter.
22 en Facebook
1 en Instagram
</t>
  </si>
  <si>
    <r>
      <t>Dentro de sus compromisos, el proceso Comunicación Estratégica debe realizar publicaciones a través de los canales internos y externos, socializando con la comunidad interna y la ciudadanía (respectivamente) la existencia del Botón de Transparencia y Acceso a la información Pública, que de manera permanente está en el portal WEB institucional http://www.sdmujer.gov.co  
En consecuencia, se publicó el botón en el header superior con acceso directo re direccionando a la URL de la sección de Menú de “Transparencia y Acceso a la información pública” (</t>
    </r>
    <r>
      <rPr>
        <u/>
        <sz val="10"/>
        <color indexed="49"/>
        <rFont val="Times New Roman"/>
        <family val="1"/>
      </rPr>
      <t>http://www.sdmujer.gov.co/content/transparencia-y-acceso-la-informaci%C3%B3n-publica-0</t>
    </r>
    <r>
      <rPr>
        <sz val="10"/>
        <rFont val="Times New Roman"/>
        <family val="1"/>
      </rPr>
      <t xml:space="preserve">), este botón permanece siempre visible para las y los usuarios del portal web. 
</t>
    </r>
    <r>
      <rPr>
        <b/>
        <sz val="10"/>
        <rFont val="Times New Roman"/>
        <family val="1"/>
      </rPr>
      <t xml:space="preserve">Durante el cuarto trimestre se registró 31.553 </t>
    </r>
    <r>
      <rPr>
        <sz val="10"/>
        <rFont val="Times New Roman"/>
        <family val="1"/>
      </rPr>
      <t xml:space="preserve">clics, discriminados así: octubre 13.070 clics, noviembre 10.886 clics y en diciembre 7.597 clics. </t>
    </r>
    <r>
      <rPr>
        <sz val="10"/>
        <color indexed="10"/>
        <rFont val="Times New Roman"/>
        <family val="1"/>
      </rPr>
      <t xml:space="preserve">
</t>
    </r>
    <r>
      <rPr>
        <sz val="10"/>
        <rFont val="Times New Roman"/>
        <family val="1"/>
      </rPr>
      <t xml:space="preserve">
De igual modo, en </t>
    </r>
    <r>
      <rPr>
        <b/>
        <sz val="10"/>
        <rFont val="Times New Roman"/>
        <family val="1"/>
      </rPr>
      <t>7 Boletinas Institucionales</t>
    </r>
    <r>
      <rPr>
        <sz val="10"/>
        <rFont val="Times New Roman"/>
        <family val="1"/>
      </rPr>
      <t xml:space="preserve"> (2 en octubre, 3 en noviembre y 2 en diciembre) se promovió entre la comunidad interna, la revisión de esta herramienta en el sitio web.
También, en las redes sociales se realizaron </t>
    </r>
    <r>
      <rPr>
        <b/>
        <sz val="10"/>
        <rFont val="Times New Roman"/>
        <family val="1"/>
      </rPr>
      <t>12 publicaciones</t>
    </r>
    <r>
      <rPr>
        <sz val="10"/>
        <rFont val="Times New Roman"/>
        <family val="1"/>
      </rPr>
      <t xml:space="preserve"> (6 en Twitter y 6 en Facebook), socializando esta política, en cumplimiento de la normativa establecida.</t>
    </r>
  </si>
  <si>
    <r>
      <t xml:space="preserve">La estrategia de comunicaciones siguiendo la lógica de la relación comunicación y participación, entiende que en la medida que los canales, procesos y criterios sean aceptados por la ciudadanía, ésta se hará parte de los procesos institucionales orientados a la promoción de la participación ciudadana como garantía de sus derechos.  Por lo cual, las redes sociales y la comunicación digital adquieren protagonismo. 
En consecuencia, con </t>
    </r>
    <r>
      <rPr>
        <b/>
        <sz val="10"/>
        <rFont val="Times New Roman"/>
        <family val="1"/>
      </rPr>
      <t>corte al 30 de diciembre, último mes del cuarto trimestre</t>
    </r>
    <r>
      <rPr>
        <sz val="10"/>
        <rFont val="Times New Roman"/>
        <family val="1"/>
      </rPr>
      <t xml:space="preserve"> de 2021 las redes </t>
    </r>
    <r>
      <rPr>
        <b/>
        <sz val="10"/>
        <rFont val="Times New Roman"/>
        <family val="1"/>
      </rPr>
      <t>reportan 87.228</t>
    </r>
    <r>
      <rPr>
        <sz val="10"/>
        <rFont val="Times New Roman"/>
        <family val="1"/>
      </rPr>
      <t xml:space="preserve"> seguidores distribuidos así: Facebook 41.730, Twitter 28.182 e Instagram 17.316.</t>
    </r>
  </si>
  <si>
    <t>Durante el cuarto trimestre del año se realizó el seguimiento a los planes de mejora Furag de cada política, teniendo en cuenta que algunas actividades han sido aplazadas para el 2022, por temas de capacidad y preseupuesto, como es el caso de los planes que corresponden a Tecnología (PETI, Seguridad de la información y Plan de Gobierno Digital).
Se estan realizando los seguimientos al cumplimiento de los planes institucionales de MIPG
Se realizan los comités Institucionales de Gestión y Desempeño- MIPG, donde se presentan avances y temas de aprobaciones necesarias para los procesos.
Se realizarón los Dialogos cudadanos y la Audiencia publica de Rendición de cuentas para la entidad.
Se actualiza matriz de publicación Boton de transparencia.
Se ealborarón los informes de rendición de cuentas y se dio respuesta a todas las preguntas que se realizarón en los procesos de partiicpación ciudadana de acuerdo con el el protocolo de Rendición de Cuentas y MURC.
Se tienen actualizadas las caracterizaciones de los 22 procesos de la entidad.</t>
  </si>
  <si>
    <t xml:space="preserve">En los diferentes planes de FURAG 2021 se han dado diferentes retrasos, como es el caso de los planes de Tecnología (plan de gobierno digital y seguridad digital), 
</t>
  </si>
  <si>
    <t>Durante el cuarto y ultimo trimestre del año, se realizó seguimiento a los planes de mejoramiento en la reunión de enlaces mensual, adicionalmete se enviaron correos electronicos a los procesos que cuanten con venciemiento al cierre de cada mes para recordar el cargue de dichas evidencia y lograr un cierre eficiente y eficaz, al cierre del 31 de diciembre de 2021 se cuenta con 118 acciones de mejora abiertas las cuales cuentan con 150 planes de mejoramiento clasificadas en los sieguiente estados de avance: 
108 acciones de mejora con avance del 100%  vencimiento al 31 diciembre 2021
2 Acciones de mejora con avance entre en 30% y el 60% vencimiento 2022
40 Acciones de mejora con avance del 0% vencimiento en 2022
Toda la evidencia de los planes de Mejoramiento esta registrada en Kawak - Lucha</t>
  </si>
  <si>
    <t>Se realiza seguimiento al acuerdo de corresponsabilidad No. 384 de 2018 con la asociación recicladora Puerta de Oro, se elaboraron campañas ambientales de sensibilización respecto a consumo de papel, reducción del consumo de agua y energía, entre otros, se participó en las mesas de trabajo citadas por Secretaría de Ambiente, se realizó la revisión e inclusión de criterios de sostenibilidad a los procesos de contratación aplicables y el apoyolos informes de planificación PIGA 2022 correspondientes a los matrices de impactos y legales base del PIGA, y su respectivo cargue en la herramienta STORM de Secretaría Distrital de Ambiente,  se realiza el seguimiento a los consumos de agua y energía, y se consolida el informe de austeridad de las actividades correspondientes a la OAP del último trimestre de 2021, así como a la generación de residuos; se realizó el seguimiento de los controles a riesgos ambientales de la Entidad;  Se realiza seguimiento a la generación de residuos y consolida el informe trimestral del PAI.  Se realiza caminata a humedal Santa Maria del Lago, como parte del programa de reconociemiento de los ecosistemas del distrito; se realizan y reportan ante el aplicativo de la Secretaría Distrital de Ambiente los informes de planificación y formulación de PIGA 2022.</t>
  </si>
  <si>
    <t>Durante el cuarto trimestre del año se atendierón requerimientos sobre participación ciudadana, PAAC para el 2022, Racionalización de trámites, protocolo de rendición de cuentas de a secretaria, requerimiento de control interno sobre comité MIPG, evaluación independiente, política de riesgo, requerimiento de secretaria juridica sobre racionalización de trámites.</t>
  </si>
  <si>
    <t>Durante el cuarto trimestre se realizaron las siguientes actividades:
En las mesas de trabajo de los enlaces se realizó seguimiento al plan anticorrupción para recordar los compromisos de cada responsable.
Se envian dos correos para la recordacion del cierre las fechas de corte y cargue de evidencias en el teams 
se realizó un cambio en el formato la cual no genero cambio de versión para dar mayor claridad en cuanto al versionamiento, el cual fue difundido internamente a través de la boletina y externamente en la página web de la Entidad en cumplimiento 
Se ajusta el PAAC en modificación a la meta del COMPONENTE C3.  RENDICION DE CUENTAS: Subcomponente 3 - Actividad 3.3 solicitada por la dirección de enfoque diferencial que genero cambio de versión y la cual fue aprobada en el Comité Institucional de Gestión y Desempeño del mes de diciembre del 2021</t>
  </si>
  <si>
    <t>Durante el cuarto trimestre se realizó acompañamiento a los procesos para la actualización y cargue de los siguientes  documentos en el aplicativo LUCHA:  Se actualizaron 99 documentos entre Procedimientos, planes, programas y formatos, asociados a 21 procesos.
Toda la evidencia de la actualizacion de la documentacion esta registrada en Kawak - Lucha</t>
  </si>
  <si>
    <t xml:space="preserve">Se aprobo y publicó el contexto estrtégico de la Entidad y se actualizo la politica de administración de riesgos, aprobada por el CCCI y publicada en la pagina WEB, por otra parte se presentaron resultados de los seguimiento cuatrimestrales en el CCCI y se ha participado en los talleres para la implementación de riesgos SARLAFT con la Alcaldía Mayor de Bogotá y la UNODC, lo cual se dará inicio en su implementación en la SDMujer en el 2022, se hace reporte en el ultimo CCCI virtual realizado en el año, sobre avances en gestion de riesgos  (acta de riesgos y avances) y plan de trabajo ultimo trimestre de 2021.
</t>
  </si>
  <si>
    <t xml:space="preserve"> Se realizó con éxito el tercer seguimiento cuatrimestral de los riesgos de la entidad en el mes de diciembre, con reuniones individuales por proceso, en el mes de noviembre se presentaron los resultados del seguimiento cuatrimestral de riesgos de corrupción reunión de enlaces MIPG, en comité de MIPG y reuniones individuales con los procesos, de acuerdo a sus inquietudes y necesidades.
Se elaboró la guía de riesgos.</t>
  </si>
  <si>
    <r>
      <t xml:space="preserve">Durante la vigencia 2021, se dio respuesta a la totalidad de solicitudes recibidas, que corresponde a un total de trescientos dos (302), brindando información relevante para la ciudadanía, academia y demás instituciones. 
El tipo de solicitudes recibidas se puede describir de la siguiente manera: 
Primer trimestre enero - marzo, un total de 75 solicitudes.
Segundo trimestre abril  - junio, un total de 85 solicitudes. 
Tercer trimestre julio - septiembre, un total de 61 solicitudes. 
Cuarto trimestre octubre-diciembre, un total de 81 solicitudes. 
a. 54 Derechos de petición (23 enero - marzo) (20 abril - junio) (12 julio - septiembre) (15 octubre-diciembre)
b. 40 SDQS, (16 enero- marzo) (16 abril - junio) (12 julio - septiembre) (8 octubre-diciembre)
c. 58 solicitudes de información, (14 enero-marzo) (21 abril - junio)  (21 julio - septiembre) (42 octubre-diciembre)
d. 28 proposiciones, (9 enero-marzo) (13 abril - junio)  (6 julio - septiembre) (8 octubre-diciembre)
e. 22 informes, (7 enero-marzo) (9 abril - junio)  (6 julio - septiembre) (7 octubre-diciembre)
g. 12 oficios entes de control (4 enero-marzo) (5 abril - junio)  (3 julio - septiembre) (0 octubre-diciembre)
h. 4 alcances a información remitida previamente. (1 enero-marzo) (2 abril - junio)  (1 julio - septiembre) (1 octubre-diciembre)
</t>
    </r>
    <r>
      <rPr>
        <b/>
        <sz val="10"/>
        <rFont val="Times New Roman"/>
        <family val="1"/>
      </rPr>
      <t>Anexos actividad 1</t>
    </r>
    <r>
      <rPr>
        <sz val="10"/>
        <rFont val="Times New Roman"/>
        <family val="1"/>
      </rPr>
      <t xml:space="preserve">
1. I trimestre 2021. Matriz de respuestas detalladas; Proposiciones, PQR y demás solicitudes. 
2. II trimestre 2021. Matriz de respuestas detalladas; Proposiciones, PQR y demás solicitudes.
3. III trimestre 2021. Matriz de respuestas detalladas; Proposiciones, PQR y demás solicitudes.
4. IV trimestre 2021. Matriz de respuestas detalladas; Proposiciones, PQR y demás solicitudes.</t>
    </r>
  </si>
  <si>
    <r>
      <t xml:space="preserve">Durante la vigencia 2021, se han gestionado sesenta y cinco (65) solicitud de información con el fin de alimentar la batería de indicadores del OMEG y los documentos sobre derechos de las mujeres aportados por el OMEG. Las solicitudes se realizaron a las siguientes entidades: 
Primer trimestre enero - marzo, un total de 20 solicitudes.
Segundo trimestre abril - junio, un total de 19 solicitudes. 
Tercer trimestre julio - septiembre, un total de 16 solicitudes. 
Cuarto trimestre octubre - noviembre, un total de 10 solicitudes. 
</t>
    </r>
    <r>
      <rPr>
        <b/>
        <sz val="10"/>
        <rFont val="Times New Roman"/>
        <family val="1"/>
      </rPr>
      <t xml:space="preserve">Primer trimestre: </t>
    </r>
    <r>
      <rPr>
        <sz val="10"/>
        <rFont val="Times New Roman"/>
        <family val="1"/>
      </rPr>
      <t xml:space="preserve">
a. Instituto Nacional de Medicina Legal y Ciencias Forenses: Solicitud de información sobre mujeres en riesgo de feminicidio. 
b. Secretaría Distrital de Seguridad, Convivencia y justicia: información de delitos de alto impacto en Bogotá durante 2019 y 2020 con el fin de alimentar la construcción de correlaciones de violencia contra las mujeres con variables sociodemográficas. 
c. Mesa Técnica Grupo de Trabajo para la Atención de la Violencia contra las Mujeres y el Riesgo de Feminicidio: actualización de información sobre mujeres asesinadas. 
d. Fiscalía General de la Nación: información de denuncias sobre delito sexual, violencia intrafamiliar y lesiones personales. 
e. Departamento Administrativo del Servicio Civil Distrital: Nueva solicitud de bases de datos por sexo al 31 de diciembre de 2020. 
</t>
    </r>
    <r>
      <rPr>
        <b/>
        <sz val="10"/>
        <rFont val="Times New Roman"/>
        <family val="1"/>
      </rPr>
      <t xml:space="preserve">
Segundo Trimestre 
</t>
    </r>
    <r>
      <rPr>
        <sz val="10"/>
        <rFont val="Times New Roman"/>
        <family val="1"/>
      </rPr>
      <t xml:space="preserve">
a. Instituto Nacional de Medicina Legal y Ciencias Forenses: Solicitud de información sobre mujeres en riesgo de feminicidio. 
b. Secretaría Distrital de Seguridad, Convivencia y justicia: información de delitos de alto impacto en Bogotá durante 2019 y 2020 con el fin de alimentar la construcción de correlaciones de violencia contra las mujeres con variables sociodemográficas. 
c. Mesa Técnica Grupo de Trabajo para la Atención de la Violencia contra las Mujeres y el Riesgo de Feminicidio: actualización de información sobre mujeres asesinadas. 
d. Cámara de Comercio de Bogotá: información sobre unidades productivas y participación de las mujeres en juntas directivas.
e. Bogotá Cómo Vamos: Solicitud de información de la Encuesta Virtual #miVozmiCiudad.
</t>
    </r>
    <r>
      <rPr>
        <b/>
        <sz val="10"/>
        <rFont val="Times New Roman"/>
        <family val="1"/>
      </rPr>
      <t xml:space="preserve">Tercer Trimestre 
</t>
    </r>
    <r>
      <rPr>
        <sz val="10"/>
        <rFont val="Times New Roman"/>
        <family val="1"/>
      </rPr>
      <t xml:space="preserve">
a. Instituto Nacional de Medicina Legal y Ciencias Forenses: Solicitud de información sobre mujeres en riesgo de feminicidio. 
b. Secretaría Distrital de Seguridad, Convivencia y justicia: información de delitos de alto impacto en Bogotá durante 2019 y 2020 con el fin de alimentar la construcción de correlaciones de violencia contra las mujeres con variables sociodemográficas. 
c. Mesa Técnica Grupo de Trabajo para la Atención de la Violencia contra las Mujeres y el Riesgo de Feminicidio: actualización de información sobre mujeres asesinadas. 
</t>
    </r>
    <r>
      <rPr>
        <b/>
        <sz val="10"/>
        <rFont val="Times New Roman"/>
        <family val="1"/>
      </rPr>
      <t xml:space="preserve">Cuarto Trimestre 
</t>
    </r>
    <r>
      <rPr>
        <sz val="10"/>
        <rFont val="Times New Roman"/>
        <family val="1"/>
      </rPr>
      <t xml:space="preserve">
a. Instituto Nacional de Medicina Legal y Ciencias Forenses: Solicitud de información sobre mujeres en riesgo de feminicidio. 
b. Secretaría Distrital de Seguridad, Convivencia y justicia: información de delitos de alto impacto en Bogotá durante 2019 y 2020 con el fin de alimentar la construcción de correlaciones de violencia contra las mujeres con variables sociodemográficas. 
c. Mesa Técnica Grupo de Mesa Técnica Grupo de Trabajo para la Atención de la Violencia contra las Mujeres y el Riesgo de Feminicidio: actualización de información sobre mujeres asesinadas. 
</t>
    </r>
    <r>
      <rPr>
        <b/>
        <sz val="10"/>
        <rFont val="Times New Roman"/>
        <family val="1"/>
      </rPr>
      <t xml:space="preserve">Anexos actividad 2
</t>
    </r>
    <r>
      <rPr>
        <sz val="10"/>
        <rFont val="Times New Roman"/>
        <family val="1"/>
      </rPr>
      <t xml:space="preserve">
1. Soportes I trimestre enero - marzo
2. Soportes II trimestre abril - junio
3. Soportes III trimestre julio - septiembre
4. Soportes IV trimestre octubre - diciembre</t>
    </r>
  </si>
  <si>
    <r>
      <t xml:space="preserve">Durante la vigencia 2021, se realizaron once (11) asistencias técnicas, que se describen a continuación:
Primer trimestre enero - marzo, un total de 3 asistencias.
Segundo trimestre abril  - junio, un total de 4 asistencias. 
Tercer  trimestre julio - septiembre, un total de 1 asistencias. 
Cuarto trimestre octubre-diciembre, un total de 3 asistencias
</t>
    </r>
    <r>
      <rPr>
        <b/>
        <sz val="10"/>
        <rFont val="Times New Roman"/>
        <family val="1"/>
      </rPr>
      <t>Primer trimestre</t>
    </r>
    <r>
      <rPr>
        <sz val="10"/>
        <rFont val="Times New Roman"/>
        <family val="1"/>
      </rPr>
      <t xml:space="preserve">:
a. Sistema Distrital de Cuidado-SIDICU: Asistencia Técnica en la construcción de la línea de base y se desarrolló un anexo técnico que se encuentra en su versión preliminar.
b. Enfoque Diferencial -ACNUR: Asistencia técnica  en la investigación sobre violencias y situación de xenofobia que enfrentan mujeres refugiadas y migrantes en Bogotá.
c. Enfoque Diferencial: Asistencia técnica en la construcción de una propuesta de seguimiento a la Estrategia Distrital de Cuidado Menstrual
</t>
    </r>
    <r>
      <rPr>
        <b/>
        <sz val="10"/>
        <rFont val="Times New Roman"/>
        <family val="1"/>
      </rPr>
      <t>Segundo trimestre</t>
    </r>
    <r>
      <rPr>
        <sz val="10"/>
        <rFont val="Times New Roman"/>
        <family val="1"/>
      </rPr>
      <t xml:space="preserve">:
a. Capacitación funcionamiento OMEG: Se socializó a los equipos de la entidad la nueva plataforma del OMEG, y las caracteristicas de uso de la información.
b. Jornada fuente de informacíó SDP: Taller desarrollado en el marco de las orientaciones para la formulación de proyectos de inversión local, y el fortalecimiento de la caracterización demográfica.
c. Capacitación sobre pertinencia de las encuestas: Se realizó un taller con equipos de la entidad sobre las caracteristicas de una encuesta y en que casos hacer uso de ellas. 
d. Asistencia técnica a la Dirección de Enfoque Diferencial para el seguimiento a 6 estrategias: 1.  Educación Menstrual para el Autoconocimiento y Autocuidado. 2. Educación Flexible. 3. Transformación Cultural. 4. Capacidades Psicoemocionales. 5. Casa de Todas. 6. Empoderamiento a niñas, jóvenes y adolescentes.
</t>
    </r>
    <r>
      <rPr>
        <b/>
        <sz val="10"/>
        <rFont val="Times New Roman"/>
        <family val="1"/>
      </rPr>
      <t xml:space="preserve">
Tercer trimestre:
a. </t>
    </r>
    <r>
      <rPr>
        <sz val="10"/>
        <rFont val="Times New Roman"/>
        <family val="1"/>
      </rPr>
      <t xml:space="preserve">Evento Le tengo el Dato, un espacio de Gobierno Abierto, en donde se socializó a la ciudadanía y publico en  general el visualidador de la página web del OMEG, y el uso de datos.
</t>
    </r>
    <r>
      <rPr>
        <b/>
        <sz val="10"/>
        <rFont val="Times New Roman"/>
        <family val="1"/>
      </rPr>
      <t>Cuarto trimestre:</t>
    </r>
    <r>
      <rPr>
        <sz val="10"/>
        <rFont val="Times New Roman"/>
        <family val="1"/>
      </rPr>
      <t xml:space="preserve">
a. Primera Jornada de Liderazgo e Innovación dirigida a enaleces MIPG de la entidad, como espacio clarificar el concepto de Liderazgo, y nociones de liderazgo adaptativo como elemento para incoporar la innovación en las estrategias de trabajo. 
b. Segunda Jornada de Liderazgo e Innovación dirigida a enlaces MIPG de la entidad, se trabajo el tema de innovación centrado en usuarias y usuarios, algunos casos concretos de innovación. 
c. Tercera Jornada de Liderazgo e Innovación dirigida a enlaces MIPG de la entidad, como parte de la asistencia técnica se realizan ejercicios prácticos y recomendaciones para la innovación en las actividades laborales cotidianas.</t>
    </r>
    <r>
      <rPr>
        <b/>
        <sz val="10"/>
        <rFont val="Times New Roman"/>
        <family val="1"/>
      </rPr>
      <t xml:space="preserve">
Anexos actividad 3
</t>
    </r>
    <r>
      <rPr>
        <sz val="10"/>
        <rFont val="Times New Roman"/>
        <family val="1"/>
      </rPr>
      <t xml:space="preserve">
1. Soportes I trimestre enero-marzo
2. Soportes II trimestre abril-junio
3. Soportes III trimestre julio-septiembre
4. Soortes IV trimestre octubre - diciembre</t>
    </r>
  </si>
  <si>
    <t>(__) Formulación:  7  de enero de 2021</t>
  </si>
  <si>
    <t>(_X_)Seguimiento: 5 de enero de 2022</t>
  </si>
  <si>
    <t xml:space="preserve">Durante el cuarto trimestre, para favorecer la implementación y seguimiento del plan de acciones afirmativas para mujeres en riesgo de feminicidio, sobrevivientes de tentativa de feminicidio y las víctimas indirectas del delito, se realizaron las siguientes acciones: i. Se remitió solicitud de balance de la implementación de la estrategia Casas Refugio, durante el primer semestre del año 2021, así como de las actividades articuladas con el sector cultura, priorizadas en el marco del Plan de acciones afirmativas para mujeres en riesgo de feminicidio, sobrevivientes de tentativa de feminicidio y las víctimas indirectas; ii. Se remitió solicitud de balance de la implementación del Sistema Articulado de Alertas Tempranas para la Prevención del Feminicidio, durante el primer semestre del año 2021 en el marco del Plan de acciones afirmativas para mujeres en riesgo de feminicidio, sobrevivientes de tentativa de feminicidio y las víctimas indirectas; iii. Se remitió solicitud de balance de la implementación acciones de atención psicosocial a familias de mujeres víctimas de feminicidio, durante el primer semestre del año 2021, en el marco del Plan de acciones afirmativas para mujeres en riesgo de feminicidio, sobrevivientes de tentativa de feminicidio y las víctimas indirectas; iv. Se consolidó informe semestral se implementación del primer plan de acciones afirmativas para mujeres en riesgo de feminicidio, sobrevivientes de tentativa de feminicidio y las víctimas indirectas del delito, para dar cumplimiento a lo señalado en el artículo 4 del Acuerdo 676 de 2017; v. Se remitió respuesta a solicitud, vía correo electrónico, y propuesta para la implementación de las acciones afirmativas a cargo de la Secretaría Distrital de Desarrollo Económico, a profesional de la Dirección de Desarrollo Empresarial y Empleo de dicha entidad; vi. Se realizó reunión con equipo de la Secretaría de Educación Distrital, con el propósito de abordar y generar recomendaciones para el seguimiento a la implementación de las acciones específicas del plan de acciones afirmativas para mujeres en riesgo de feminicidio y las víctimas indirectas del delito; vii. Se presentó balance del seguimiento del Plan de acciones afirmativas para mujeres en riesgo de feminicidio, sobrevivientes de tentativa de feminicidio y las víctimas indirectas en la segunda y tercera sesión directiva de la Mesa de trabajo del Sistema SOFIA, como parte del seguimiento a su plan de acción. </t>
  </si>
  <si>
    <t xml:space="preserve">Se presentaron retrasos en la consolidación del primer informe semestral de implementación del Plan de acciones afirmativas, dado que no se recibieron los reportes de todos los sectores involucrados a tiempo. </t>
  </si>
  <si>
    <t xml:space="preserve">Para la vigencia 2022, se propone realizar solicitud de reportes en los meses de junio y diciembre, con comunicación formal a secretarios de despacho, para garantizar el cumplimiento de los tiempos establecidos. </t>
  </si>
  <si>
    <t xml:space="preserve">El 18 de noviembre de 2021 se partició en la III sesión de la Comisión Intersectorial de Mujeres , en donde fue incluido como punto 8 de la agenda la revisión del informe de seguimiento a los compromisos del plan de acción de la Mesa de trabajo del Sistema SOFIA. 
El 16 de diciembre de 2021 se desarrolló la III sesión directiva ordinaria de la Mesa de trabajo del Sistema SOFIA, la cual estuvo orientada al seguimiento de las acciones concertadas en el Plan de acción de la Mesa. 
Estas sesiones se desarrollaron de manera presencial en conjunto con las sesiones de la Unidad Técnica de Apoyo y de la Comisión Intersectorial de Mujeres, dado que la Mesa de trabajo del Sistema SOFIA es una de las mesas para el desarrollo especializado de las funciones de la Comisión Intersectorial de Mujeres. 
De acuerdo con el Reglamento interno de la Mesa de trabajo del Sistema SOFIA se establece en su Artículo 8. que las sesiones ordinarias se realizarán tres veces al año. </t>
  </si>
  <si>
    <t>En las 9 IPS priorizadas: Kennedy, Bosa Pablo VI, Meissen, Vista Hermosa, Santa Clara, La Victoria, Suba, Engativá y San Rafael se llevaron a cabo 10 estudios de caso los cuales constituyen asistencias técnico-legales encaminadas a evaluar la atención que se brinda a las mujeres víctimas de violencia que acuden a los servicios de urgencia, verificando el cumplimiento de los deberes legales que le asiste al sector salud. En dichos estudios de caso se realizó una valoración de la atención, lo que permitió identificar las fortalezas de cada IPS y formular acciones de mejora en aras de contribuir con el restablecimiento de los derechos de las mujeres víctimas de violencia basada en género. 
Adicionalmente, se llevaron a cabo 129 jornadas de sensibilizaciones y capacitaciones al personal de salud en temas como: derechos de las mujeres víctimas de violencias, objetivos de la estrategia intersectorial, violencias contra las mujeres, principalmente violencia feminicida y feminicidio, deber de debida diligencia, cadena de custodia, interrupción voluntaria del embarazo, Ley 1257 de 2008 y Resolución 459 de 2012 (violencia sexual).</t>
  </si>
  <si>
    <t>Teniendo en cuenta que en trimestre anterior no se pudo adelantar el estudio de caso de la IPS USS Kennedy debido a que a la reunión no se presentó ningún miembro del personal médico o asistencial que realizó la atención, el 07 de ocutbre se subsanó esta situación y, en consencuencia, se desarrolló el estudio de caso del tercer trimestre de 2021 para dicha IPS.
Igualmente, durante la realización de los estudios de caso del cuarto trimestre de 2021, se presentó una situación similar con la IPS USS Bosa Pablo VI. No obstante, se pudo reagendar el estudio de caso dos días después, lo que permitió que se cumpliera con este indicador en el lapso establecido.</t>
  </si>
  <si>
    <t>Se reagendaron los estudios de caso de las IPS USS Kennedy y USS Bosa Pablo VI y en la segunda fecha propuesta se pudieron realizar sin contratiempos. 
Además, teniendo en cuenta que las dos IPS pertenecen a la misma Subred (Suroccidente), se solicitó apoyo del líder de la ruta de atención a violencias y del Director de Urgencias para que se socializara con el personal médico y asistencial la importancia de asistir a estos estudios de caso, con el fin de que se eviten futuros incumplimientos.</t>
  </si>
  <si>
    <t xml:space="preserve">En el cuarto trimestre de 2021 se realizaron seis (6) jornadas de sensibilización y socialización del Protocolo de Ingreso, Permanencia y Egreso de Casas Refugio. Estas sensibilizaciones fueron dirigidas a (i) Equipo de la Estrategia URI de la Secretaría Distrital de la Mujer; (ii) Equipo de la Línea Púrpura jornada mañana; (iii) Equipo Línea Púrpura jornada tarde; (iv) Servidoras y servidores de la Comisaría de Familia de Los Mártires; (v) Equipo Estrategia Territorial Integración 123; (vi) Mesa de prevención de feminicidio -SAAT Localidad de Teusaquillo.
Durante este trimestre se logró superar la meta propuesta de manera significativa, cumpliendo con el propósito de fortalecer la divulgación de la ruta y el Protocolo de ingreso a Estrategia de Casas Refugio y de contribuir con esto al posicionamiento de las diferentes modalidades de atención sobre las que está trabajando la estrategia. Además, de hacer un aporte respecto a la deconstrucción de algunos imaginarios y mitos asociados con la ubicación, el ingreso y la permanencia de las mujeres víctimas de violencias en las Casas Refugio.   </t>
  </si>
  <si>
    <t xml:space="preserve">El cruce de agendas con algunos actores institucionales externos en ocasiones ha dificultado el agendamiento de jornadas de sensibilización, lo cual genera una barrera para dar a conocer la Estrategia de Casas Refugio y sus diferentes modalidades de atención con agentes externos vinculados a la garantía y promoción del derecho a una vida libre de violencias para las mujeres. </t>
  </si>
  <si>
    <t>Durante el cuarto trimestre se realiaron 25 sesiones de los Consejos Locales de Seguridad para las Mujeres, correspondientes a la tercera y cuarta ronda de sesiones del año en las localidades. En las sesiones realizadas se ha logrado definir una agenda articulada con las Alcaldías Locales y las entidades miembro, donde se han abordado las violencias contra las mujeres desde un enfoque de género, de derechos y diferencial, incorporando a la categoría de delitos de alto impacto a los delitos sexuales y la violencia intrafamiliar. 
Agenda terceras sesiones: i. Revisión de cifras locales de violencias contra las mujeres, ii. Revisión de barreras de casos del SAAT, iii. Seguimiento PLSM, iv. Conmemoración 25N, y v. Revisión agenda local. Agenda 4tas sesiones: i. Cifras locales - Cifras de atención 2021 de la SDMujer, ii. Compromisos y socialización actividades de la conmemoración local del 25N y 4D, iii. Balance PLSM de cara al cierre del año (Avances y alertas a tener en cuenta), iv. Revisión de casos SAAT, v. Análisis de los riesgos diferenciales y de las situaciones de riesgo y/o amenaza que sufren las lideresas y defensoras de derechos humanos en los territorios, y vii. Varios de la agenda local.
Agenda cuartas sesiones:  i. Cifras locales - Cifras de atención 2021 de la SDMujer, ii. Compromisos y socialización actividades de la conmemoración local del 25N y 4D, iii. Balance PLSM de cara al cierre del año (Avances y alertas a tener en cuenta), iv. Revisión de casos SAAT, v. Análisis de los riesgos diferenciales y de las situaciones de riesgo y/o amenaza que sufren las lideresas y defensoras de derechos humanos en los territorios,  y vii. Varios de la agenda local.</t>
  </si>
  <si>
    <t>Se avanzó en la implementación de las actividades de los Planes Locales de Seguridad para las Mujeres en los 20 territorios, relacionadas con: Sensibilizaciones para el reconocimiento de las violencias contra las mujeres y el feminicidio, jornadas Territoriales de Prevención de Violencias en barrios priorizados, mesas de trabajo para la conformación de redes para la prevención de violencias contra las mujeres, jornadas de difusión de la Ruta de atención a mujeres víctimas de violencia y en riesgo de feminicidio, laboratorios cívicos para la formulación de propuestas en el marco de la meta: Prevención del Feminicidio y las Violencia contra la Mujer, jornadas Territoriales Tu Zona Segura, jornadas territoriales Contigo en tu Barrio, Comités Operativos y Consejos Locales de Mujer y Género, jornadas de fortalecimiento de capacidades con entidades locales, mesas de trabajo para la preparación del 25 de noviembre y 4 de diciembre 2021, talleres de cartografía social para la identificación de puntos inseguros para mujeres, Encuentros Comunitarios convocados por la Policía Metropolitana de Bogotá, jornadas de resignificación y apropiación de zonas priorizadas del espacio público por parte de las mujeres, ferias de servicios territoriales interinstitucionales, y la conmemoración del 25 de noviembre y 4 de diciembre. 
Se logró el desarrollo y seguimiento de las acciones de prevención de violencias contra las mujeres en el espacio público y el ámbito privado, así como también acciones para seguimiento del delito de feminicidio, en el marco de la implementación de los PLSM en cada territorio. De esta manera, en total, de las 330 actividades programadas en los PLSM se han implementado 284 actividades, 46 se encuentran en implementación, y ninguna se encuentra sin implementar.</t>
  </si>
  <si>
    <t xml:space="preserve">Las 46 actividades de los PLSM que se encuentran en proceso de implementación se encuentran asociadas a recursos asignados desde las Alcaldías Locales, así como también hacen parte de los procesos adelantados desde los Planes de Desarrollo Local.  </t>
  </si>
  <si>
    <t>Por lo anterior, la ejecución de estas actividades continuará en la siguiente vigencia entre el primer y segundo trimestre del año.</t>
  </si>
  <si>
    <t>Durante el cuarto trimestre del 2021, el equipo Duplas de Atención Psicosocial realizó atención por primera vez a 336 mujeres víctimas de violencias remitidas durante el mismo periodo por equipos como la Línea Púrpura Distrital, la Estrategia de Justicia de Género, la Estrategia de Hospitales, el Sistema Articulador de Alertas Tempranas -SAAT-, entre otros. Junto con las 336 mujeres atendidas por primera vez, se realizó un total de 606 seguimientos a mujeres atendidas por las Duplas desde periodos anteriores. La atención psicosocial facilitada por las profesionales permitió propiciar espacios de escucha activa en los que las mujeres reconocieron los ciclos y tipos de violencia, asi como los mecanismos de exigilidad de derechos. Asi mismo, se potenció el reconocimiento de la ruta integral de atención a mujeres víctimas de violencias, asi como las competencias de atención de instancias como la Comisaría de Familia, los centros de atención en salud, la Fiscalía General de la Nación entre otros.</t>
  </si>
  <si>
    <t>La atención efectiva a las mujeres remitidas depende de la posibilidad de entablar un primer contacto telefónico en el que las profesionales se presenten y ofrezcan el servicio, si este contacto no es posible, no se puede iniciar el proceso de atención psicosocial. Asimismo, los seguimientos efectivos (atenciones que se dan después del primer contacto) depende de la voluntad y corresponsabilidad de la mujer en el proceso, y de su respuesta cuando se le intenta contactar por medios telefónicos, virtuales y presenciales.</t>
  </si>
  <si>
    <t>Pare el cuarto trimestre del año (octubre a diciembre ) se realizaron 7.249 atenciones efectivas a través de la Línea Púrpura Distrital "Mujeres que Escuchan Mujeres", de las cuales 2.204 corresponden a atenciones psicosociales y 876 a atenciones sociojurídicas durante este periodo.
Para el periodo comprendido entre enero a diciembre del presente año, se realizaron un total de 28.280 atenciones efectivas a través de la Línea Púrpura Distrital "Mujeres que Escuchan Mujeres", de las cuales, 7.703 corresponden a atenciones psicosociales y 3.055 a atenciones socio juridicas realizadas por el equipo de la Línea Púrpura Distrital.</t>
  </si>
  <si>
    <t xml:space="preserve">No se presentarón retrasos para el periodo de ejecución. </t>
  </si>
  <si>
    <t>Durante el cuarto trimestre del 2021, el equipo Duplas Psico Jurídicas de atención a mujeres víctimas de violencias en el espacio y el transporte público, realizó atención por primera vez a 129 mujeres, y realizó un total de 209 seguimientos efectivos a mujeres víctimas de violencias remitidas durante el mismo periodo por el equipo de la Línea Púrpura Distrital y la integración de la LPD con la Línea de Emergencias 123 principalmente. La atención psico jurídica facilitada por las profesionales permitió visibilizar las violencias que tienen lugar en el transporte y espacio público, en los que se destacan principalmente hechos de acoso callejero y violencia sexual. La orientación socio jurídica proporcionada permitió que las mujeres reconocieran sus derechos y las figuras jurídicas que permiten la denuncia, asimismo la intervención psicosocial aportó al trámite de los impactos emocionales de las violencias.</t>
  </si>
  <si>
    <t>La atención efectiva a las mujeres remitidas depende de la posibilidad de entablar un primer contacto telefónico en el que las profesionales se presenten y ofrezcan el servicio, si este contacto no es posible, no se puede iniciar el proceso de atención psicosocial. Asimismo, los seguimientos efectivos (atenciones que se dan después del primer contacto) depende de la voluntad y corresponsabilidad de la mujer en el proceso, y de su respuesta cuando s ele intenta contactar por medios telefónicos y virtuales.</t>
  </si>
  <si>
    <t>Nombre: Rodrigo Rojas Tolosa</t>
  </si>
  <si>
    <t>Cargo: Profesional Especializado</t>
  </si>
  <si>
    <r>
      <rPr>
        <b/>
        <sz val="5"/>
        <rFont val="Times New Roman"/>
        <family val="1"/>
      </rPr>
      <t>AVANCE DE EJECUCIÓN
(Trimestral)</t>
    </r>
  </si>
  <si>
    <t>TRI M I</t>
  </si>
  <si>
    <t>TRI M II</t>
  </si>
  <si>
    <t>TRI M III</t>
  </si>
  <si>
    <t>TRI M IV</t>
  </si>
  <si>
    <t>Realizar los informes de asistencia técnica para la transversalización del enfoque de género para cada uno de los 15 sectores de la Administración Distrital.</t>
  </si>
  <si>
    <r>
      <rPr>
        <sz val="5"/>
        <rFont val="Times New Roman"/>
        <family val="1"/>
      </rPr>
      <t>No. de informes de asistencia técnica para la transversalización del enfoque de género  / 15 sectores de la Administración Distrital.*100
*(peso ponderado del periodo)</t>
    </r>
  </si>
  <si>
    <r>
      <rPr>
        <sz val="5"/>
        <rFont val="Times New Roman"/>
        <family val="1"/>
      </rPr>
      <t>1. Informe final 2020.
2. Avance hasta el capítulo 4 de los informes de asistencia técnica 2021: Construcción, revisión y ajuste de los capítulos 1, 2, 3 y 4 de los informes de asistencia técnica de los 15 sectores. Los informes de asistencia técnica incluyen: Caracterización: estructura general, normatividad que rige   al sector en el marco de sus competencias, instancias internas y externas de articulación y coordinación lideradas por el sector, instancias de participación ciudadana lideradas por el sector, marco normativo asociado a la transversalización del enfoque de género, perfil del sector y su relación con los derechos de las mujeres y la transversalización del enfoque de género, derechos de las mujeres y responsabilidad del sector en su garantía, definición conceptual de transversalización en el sector, armonización del PDD y estrategia de transversalización del enfoque de género y directorio de personas referentes para la asistencia técnica en el sector administrativo.
El capítulo 1, contiene la propuesta de concertación de la vigencia, acciones adelantadas para la concertación, reportes asociados y acciones concertadas con cada sector administrativo,
Los capítulos 1, 2, 3 y 4 incluyen las acciones de asistencia técnica para la transversalización del enfoque de género del I, II y III trimestre: acciones de acompañamiento técnico para la transversalización del enfoque de género, acciones adelantadas para el monitoreo y entrega de informes de ejecución de cada trimestre.
Adicionalmente, el capitulo 4 contiene las acciones pendientes para la transversalización del enfoque de género y el balance de la vigencia.</t>
    </r>
  </si>
  <si>
    <t>Desarrollar la secretaría técnica de la CIM</t>
  </si>
  <si>
    <t>Sesiones de la Comisión Intersectorial de Mujeres con Secretaría técnica</t>
  </si>
  <si>
    <t>100% de las Sesiones de la CIM realizadas (3 sesiones)</t>
  </si>
  <si>
    <r>
      <rPr>
        <sz val="5"/>
        <rFont val="Times New Roman"/>
        <family val="1"/>
      </rPr>
      <t>1. Actas de la CIM
2. Informes de la CIM</t>
    </r>
  </si>
  <si>
    <r>
      <rPr>
        <sz val="5"/>
        <rFont val="Times New Roman"/>
        <family val="1"/>
      </rPr>
      <t>Se llevaron a cabo 3 sesiones ordinarias de la CIM: el 23 de febrero, el 28 de julio y el 18 de noviembre de 2021. En la sesión del 23 de febrero, se realizó balance de los 50 logros de transversalización 2020, invitación a los sectores a proponer logros de transversalización para el primer semestre de 2021, socialización del Decreto 332 de 2020 y se brindó información general de la Política Pública de Mujeres y Equidad de Género –CONPES D.C 14 de 2020, proponiendo espacios para la socialización de esta. Se realizó informe del primer trimestre de 2021.
En la sesión del 28 julio, se socializó el avance en los 50 logros de transversalización de género 2021 (Corte primer semestre), se presentaron los avances del Trazador Presupuestal para la Igualdad y la Equidad de Género -TPIEG en el Distrito, se socializó el Lineamiento para la estrategia de transversalización de los enfoques de género y diferencial para mujeres en el Distrito Capital y se presentó el Sello de género.
En la sesión del 18 de noviembre, se presentó la estrategia de socialización del lineamiento de transversalización de los enfoques de género y diferencial para las mujeres, se presentó el Sello de Igualdad de Género, se realizó revisión del Balance de logros de transversalización del 2021 y se revisó el informe de seguimiento a los compromisos de la Mesa Sofia. Adicionalmente, se realizó informe de la gestión anual de la CIM.</t>
    </r>
  </si>
  <si>
    <r>
      <rPr>
        <sz val="5"/>
        <rFont val="Times New Roman"/>
        <family val="1"/>
      </rPr>
      <t>1. Implementar de manera transversal el enfoque de género y las políticas públicas
lideradas por la SdMujer, en los 15 sectores de la administración distrital</t>
    </r>
  </si>
  <si>
    <r>
      <rPr>
        <sz val="5"/>
        <rFont val="Times New Roman"/>
        <family val="1"/>
      </rPr>
      <t>Acompañar técnicamente a 15 Sectores de la Administración Distrital en la inclusión del enfoque de género en las políticas, planes, programas y proyectos, así como en su cultura organizacional e institucional
Acompañar el 100% la incorporación del enfoque de género y  la implementación de siete derechos de la PPMyEG</t>
    </r>
  </si>
  <si>
    <t>Sesiones de la UTA realizadas</t>
  </si>
  <si>
    <r>
      <rPr>
        <sz val="5"/>
        <rFont val="Times New Roman"/>
        <family val="1"/>
      </rPr>
      <t>100% Sesiones de la UTA realizadas
(12 sesiones)</t>
    </r>
  </si>
  <si>
    <r>
      <rPr>
        <sz val="5"/>
        <rFont val="Times New Roman"/>
        <family val="1"/>
      </rPr>
      <t>1. Actas de la UTA
2. Presentaciones UTA</t>
    </r>
  </si>
  <si>
    <t>Se desarrollaron doce (12) sesiones de la Unidad Técnica de Apoyo (UTA) de la Comisión Intersectorial de Mujeres en las fechas 04 y 18 de febrero, 18 de marzo, 15 de abril, 20 de mayo, 17 de junio, 15 de julio, 19 de agosto, 16 de septiembre, 21 de octubre, 18 de noviembre de 2021 y 16 de diciembre de 2021. Durante la primera sesión, se socializó la normatividad que rige la CIM y Unidad Técnica de Apoyo UTA, se realizó presentación del reglamento interno de la CIM, se socializo el cronograma de sesiones 2021 CIM y UTA y se compartió el esquema del plan de acción CIM y UTA 2021. Durante la segunda sesión, se realizó presentación de plan de acción CIM y UTA 2021 y organización de la primera sesión CIM. Durante la tercera sesión, se realizó concertación de los instrumentos de la PPMyEG, socialización con respecto a los 50 logros de Transversalización y aprobación de plan de acción CIM y UTA 2021. La cuarta sesión, fue realizada de manera asincrónica, durante esta, los delegados y las delegadas de los sectores y entidades adscritas, con apoyo de las y los profesionales de asistencia técnica para la transversalización del enfoque de género de la SD Mujer, revisaron la propuesta de concertación de los productos PIOEG y PSTG  2021 y generaron sugerencias de ajuste para su posterior aprobación. Durante la quinta sesión, se brindaron pautas para el reporte de seguimiento a productos de PPMyEG y Logros de Transversalización (Matriz plan de acción PPMYEG-CONPES DC, 14 2020, Matriz sectorial del PIOEG y PSTG y Matriz de logros de Transversalización de género 2021) y se socializaron los instrumentos de seguimiento para toma de decisiones CIM y UTA. Durante la sexta sesión, se    realizó socialización del l Trazador Presupuestal para la Igualdad y la Equidad de Género, socialización del convenio macro entre la Alcaldía mayor y ONU Mujeres y se realizó la organización de la segunda sesión de la Comisión Intersectorial de Mujeres CIM. La séptima sesión se realizó de manera asincrónica, los y las profesionales de asistencia técnica para la transversalización del enfoque de género de la SDMujer brindaron acompañamiento a los 15   sectores de la Administración Distrital en el proceso de marcación del Trazador Presupuestal para   la Igualdad y Equidad de Género (TPEIG) Durante la octava sesión de la UTA se socializó el Lineamiento para la estrategia de transversalización de los enfoques de género y diferencial para las mujeres en el Distrito Capital, se presentó el balance del proceso de marcación del Trazador Presupuestal para la Igualdad y la Equidad de Género -TPIEG y se presentó la estrategia de Emprendimiento y Empleabilidad de la SDMujer.La novena sesión de la UTA se desarrolló de manera presencial, durante esta los y las referentas de género de cada uno de los 15 sectores de la Administración Distrital presentaron información de los enlaces técnicos y directivos, el funcionamiento de la mesa de género de cada sector, resaltaron los logros para la transversalización</t>
  </si>
  <si>
    <t>Trimestre I: Se avanzó en retroalimentación de los documentos 2020, se construyó estructura para su actualización, se identificó información cualitativa y cuantitativa para actualizar por cada derecho y se construyó cronograma de actualización de los documentos técnicos por derecho para 2021.</t>
  </si>
  <si>
    <t>Documentos y conceptualización de los siete Derechos  de la PPMYEG a cargo de la DDDP</t>
  </si>
  <si>
    <t>100% de los Documentos de derechos realizados (7 documentos)</t>
  </si>
  <si>
    <t>1. Documentos de los derechos</t>
  </si>
  <si>
    <r>
      <rPr>
        <sz val="5"/>
        <rFont val="Times New Roman"/>
        <family val="1"/>
      </rPr>
      <t>Trimestre II: Se avanzó en actualización de los 3 primeros capítulos de los documentos técnicos por derecho para 2021: conceptualización del derecho, diagnóstico del derecho con información cualitativa y cuantitativa y acciones afirmativas según ajustes al PIOEG.
Trimestre III: Se avanzó en actualización de los capítulos 4 y 5 de los documentos técnicos: mapa de actores estratégicos y recomendaciones para avanzar en la garantía del derecho.</t>
    </r>
  </si>
  <si>
    <t>Trimestre IV: Se finalizó la actualización de los 7 documentos técncios de los derechos de la PPMyEG a cargo de la DDDP.</t>
  </si>
  <si>
    <t>Trimestre I: La DDDP y Oficina de Comunicaciones construyeron documento de sentido y piezas comunicativas 8M. Se elaboró metodología de sensibilización para la conmemoración 8M para servidoras y servidores públicos. Se participó en eventos virtuales de sensibilización con mesa de enfoque diferencial - mujeres víctimas y FENALDECO. Se avanzó en propuesta temas estratégicos para conmemoración día salud plena - 28 mayo.</t>
  </si>
  <si>
    <r>
      <rPr>
        <sz val="5"/>
        <rFont val="Times New Roman"/>
        <family val="1"/>
      </rPr>
      <t>100%
conmemoraciones de fechas emblemáticas realizadas (5 conmemoraciones)</t>
    </r>
  </si>
  <si>
    <r>
      <rPr>
        <sz val="5"/>
        <rFont val="Times New Roman"/>
        <family val="1"/>
      </rPr>
      <t>1. Documento de sentido de cada una de las fechas
emblemáticas
2. Piezas comunicativas de cada una de las fechas
emblemáticas</t>
    </r>
  </si>
  <si>
    <t>Trimestre II: Se realizaron 2 conmemoraciones: 1 día salud plena - 28 mayo: documento de sentido, bullets, piezas comunicativas, metodologías sensibilización derecho salud para CIOM y Casa de Todas, guiones para eventos virtuales conmemoración. 1 día educación no sexista - 22 junio: documento de sentido, bullets, documento claves, piezas comunicativas, presentaciones y 2 eventos virtuales de conmemoración. Se avanzó en propuesta conmemoración día trabajo doméstico remunerado - 22 julio.</t>
  </si>
  <si>
    <t>Trimestre III: Se realizaron 2 conmemoraciones: 1 día trabajo doméstico -22 julio: documento sentido, piezas comunicativas en articulación con SIDICU. 1 día derecho al aborto libre, seguro y gratuito - 28 septiembre: documento de sentido, piezas comunicativas, bullets, coordinación intersectorial, 1 conversatorio virtual distrital, 2 talleres con referentas política género y espacios educativo y comunitario SDS, 2 conversatorios Universidades Pedagógica y Distrital, 1 presentación JAL Chapinero.</t>
  </si>
  <si>
    <r>
      <rPr>
        <sz val="5"/>
        <rFont val="Times New Roman"/>
        <family val="1"/>
      </rPr>
      <t>2. Implementar acciones afirmativas
y estrategias con Enfoque Diferencial para las mujeres en toda su diversidad.</t>
    </r>
  </si>
  <si>
    <t>Elaborar e implementar 3 lineamientos con enfoque de derechos de las mujeres, de género y diferencial.</t>
  </si>
  <si>
    <t>Realizar actividades de alistamiento, planeación y seguimiento necesarias para brindar asistencia técnica a los Sectores de la Administración Distrital priorizados anualmente (5), orientada a la implementación de la estrategia de transversalización de los enfoques de género y diferencial para mujeres.</t>
  </si>
  <si>
    <t>Dirección de Enfoque Diferencial</t>
  </si>
  <si>
    <r>
      <rPr>
        <sz val="5"/>
        <rFont val="Times New Roman"/>
        <family val="1"/>
      </rPr>
      <t>100% de las actividades internas realizadas
(48 actividades, 12 trimestrales)</t>
    </r>
  </si>
  <si>
    <r>
      <rPr>
        <sz val="5"/>
        <rFont val="Times New Roman"/>
        <family val="1"/>
      </rPr>
      <t>1. Evidencias de reuniones internas para alistar, planear y hacer
seguimiento a la asistencia técnica
2. Documentos elaborados asociados a
la asistencia técnica
3. Informes de seguimiento a la asistencia técnica</t>
    </r>
  </si>
  <si>
    <r>
      <rPr>
        <sz val="5"/>
        <rFont val="Times New Roman"/>
        <family val="1"/>
      </rPr>
      <t>Generales: Desarrollo de 8 jornadas de intercambio de conocimientos sobre mujeres en sus diferencias y diversidad en el marco del procedimiento “Asistencia técnica a los Sectores de la Administración Distrital y las localidades para la transversalización del enfoque diferencial”: 1. Mujeres campesinas y rurales (01/10). 2. Mujeres que realizan Actividades Sexuales Pagadas (08/10). 3. Mujeres migrantes y refugiadas (15/10). 4. Mujeres sordas (29/10). 5. Mujeres con discapacidad (5/11). 6. Mujeres adultas y mayores (12/11). 7. Mujeres habitantes de calle (19/11) y
8. Ruta de Atención Integral a Infancia y Adolescencia (26/11). 9. Diseño e implementación de propuesta metodológica para revisar, actualizar y evaluar el procedimiento (16 y 24/11 y 13 y 15/12).
Sector Planeación:
Octubre: 11. Elaboración y convalidación de propuesta metodológica para identificar aportes en el marco del diagnóstico de la PPR, en las conmemoraciones locales del Día Internacional de las Mujeres Rurales (01, 07 y 08). 12. Preparación, socialización y convalidación de la propuesta metodológica para la transversalización del enfoque diferencial con los equipos de la DAR (01) y la DDS (05, 15 y 28).
Noviembre: 13. Preparación de propuesta metodológica para la transversalización del enfoque diferencial con el equipo de la DDS (24).
Diciembre: 14. Evaluación del procedimiento con la DDS (20) y la DAR (21). Sector Seguridad, Convivencia y Justicia:
Octubre: 15. Reunión interna con la DDDP para emitir el concepto técnico sobre el documento de transversalización del enfoque de género y diferencial para el Sistema de Responsabilidad Penal Adolescente (04).
Noviembre: 16. Reunión interna con la DDDP con el fin de preparar el material metodológico para las jornadas de formación sobre lenguaje no sexista y comunicación con enfoques de género y diferencial para el Sistema de Responsabilidad Penal Adolescente (22).  17. Reunión de coordinación interna del equipo de asistencia técnica al Sector Seguridad (23).
Diciembre: 18. Dos reuniones de evaluación y cierre internas (DED y DDDP) y una externa con el Sector SCJ sobre la asistencia técnica brindada (15 y 2 jornadas el 21).
Sector Integración Social:
Octubre: 19. Reunión con la Subdirección de Adultez sobre el fenómeno de habitabilidad en calle (01).
Sector Desarrollo Económico:</t>
    </r>
  </si>
  <si>
    <t>Realizar actividades de asistencia técnica a los cinco (5) Sectores de la Administración Distrital priorizados anualmente, orientadas a la transversalización del enfoque diferencial para mujeres.</t>
  </si>
  <si>
    <t>No. de actividades de asistencia técnica para la transversalización del enfoque diferencial para mujeres implementadas</t>
  </si>
  <si>
    <t>No. de actividades de asistencia técnica para la transversalización del enfoque diferencial para mujeres implementadas/ No. de actividades de asistencia técnica para la transversalización del enfoque diferencial para mujeres programadas *100</t>
  </si>
  <si>
    <r>
      <rPr>
        <sz val="5"/>
        <rFont val="Times New Roman"/>
        <family val="1"/>
      </rPr>
      <t>100% de las actividades de asistencia técnica implementadas (40 actividades anuales: 10 en el
segundo trimestre (no se reporta avance en abril, sino en mayo y junio), 15 en el tercer y 15 en el cuarto trimestre, es decir, 1 actividad por cada uno de los 5 Sectores al mes)</t>
    </r>
  </si>
  <si>
    <r>
      <rPr>
        <sz val="5"/>
        <rFont val="Times New Roman"/>
        <family val="1"/>
      </rPr>
      <t>1. Evidencias de reuniones externas para
asistencia técnica
2. Informes de asistencia técnica</t>
    </r>
  </si>
  <si>
    <r>
      <rPr>
        <sz val="5"/>
        <rFont val="Times New Roman"/>
        <family val="1"/>
      </rPr>
      <t>Sector Planeación:
1. Articulación con la SDPlaneación en el marco de las conmemoraciones locales del Día Internacional de las Mujeres Rurales en Usme (10/10), Ciudad Bolívar (24/10), Suba (07/11) y Chapinero – Santa Fe (25/11) con el fin de identificar aportes para el diagnóstico de la Política Pública de Ruralidad. Participaron 51 mujeres de la ruralidad de Usme; 55 mujeres de la ruralidad de Ciudad Bolívar; 58 ciudadanas campesinas, además de 21 niñas y niños en Suba y 60 mujeres, 4 adolescentes y 16 niñas y niños en Chapinero – Santa Fe, con el fin de identificar aportes para el diagnóstico de la Política Pública de Ruralidad. 2. Implementación de la propuesta metodológica para la transversalización del enfoque diferencial con el equipo de la DAR. En la primera sesión virtual con la participación de 12 profesionales mujeres y 4 profesionales hombres de la DAR, con una duración de dos (2) horas. Apoyaron 2 profesionales mujeres y 1 profesional hombre de la   DED. (04/10). En la segunda sesión participaron de 16 profesionales mujeres y 7 profesionales hombres de la DAR, así como 2 profesionales mujeres y 1 profesional hombre de la DED, con una duración de tres (2) horas (4/11) y en la tercera, participaron 5 profesionales mujeres del equipo de Reformulación de la PPRuralidad, así como 2 profesionales mujeres y 1 profesional hombre de la DED, con una duración de dos horas y media (22/11). Implementación de la propuesta metodológica para la transversalización del enfoque diferencial con el equipo de la DDS. Participaron 8 mujeres    y 4 hombres, además de 4 profesionales de la DED (13/12). 3. Reunión con el SIPSDER de la DAR (26/10) y cumplimiento de compromisos con el SIPSDER que lidera la DAR (15/11). 4.   Realización de una actividad en la ruralidad de Sumapaz, en el marco del posicionamiento de la</t>
    </r>
  </si>
  <si>
    <r>
      <rPr>
        <sz val="5"/>
        <rFont val="Times New Roman"/>
        <family val="1"/>
      </rPr>
      <t>Sector Planeación: No fue posible
cumplir con el 100% de actividades de asistencia técnica concertadas, debido a que, en el transcurso del segundo semestre de 2021, la Alcaldía Mayor de Bogotá tomó la decisión de expedir la Política Pública de Ruralidad por decreto y no por CONPES, situación que modifica significativamente las etapas que debe surtir el proceso. Además, varias de las actividades consistían la revisión de documentos que la DAR no finalizó en los tiempos programados.
Sector seguridad convivencia y justicia: Actividad 1: Se da una reorganización del equipo de formación para la asistencia técnica al equipo del Sistema de</t>
    </r>
  </si>
  <si>
    <r>
      <rPr>
        <sz val="5"/>
        <rFont val="Times New Roman"/>
        <family val="1"/>
      </rPr>
      <t>Sector Planeación: Se
considera pertinente continuar con la implementación del procedimiento en el año 2022 para realizar las actividades de asistencia técnica concertadas este año, teniendo en cuenta que los procesos de la DAR y la DDS continúan desarrollándose hasta alcanzar el cumplimiento de metas.
Sector seguridad convivencia y justicia: Actividad 1: El grupo  2 queda fusionado desde noviembre en los otros 3 grupos dados los reajustes realizados  al interior del equipo. Este grupo 2 había realizado previamente 3 sesiones de formación.</t>
    </r>
  </si>
  <si>
    <r>
      <rPr>
        <b/>
        <sz val="5"/>
        <rFont val="Times New Roman"/>
        <family val="1"/>
      </rPr>
      <t>FECHA DE ELABORACIÓN
Seleccione con una
(X) la información a presentar:</t>
    </r>
  </si>
  <si>
    <r>
      <rPr>
        <b/>
        <sz val="5"/>
        <rFont val="Times New Roman"/>
        <family val="1"/>
      </rPr>
      <t>(</t>
    </r>
    <r>
      <rPr>
        <b/>
        <u/>
        <sz val="5"/>
        <rFont val="Times New Roman"/>
        <family val="1"/>
      </rPr>
      <t>    </t>
    </r>
    <r>
      <rPr>
        <b/>
        <sz val="5"/>
        <rFont val="Times New Roman"/>
        <family val="1"/>
      </rPr>
      <t>) Formulación:</t>
    </r>
  </si>
  <si>
    <t xml:space="preserve">Firma:   </t>
  </si>
  <si>
    <t xml:space="preserve">Firma:    </t>
  </si>
  <si>
    <r>
      <rPr>
        <b/>
        <sz val="5"/>
        <rFont val="Times New Roman"/>
        <family val="1"/>
      </rPr>
      <t>(</t>
    </r>
    <r>
      <rPr>
        <b/>
        <u/>
        <sz val="5"/>
        <rFont val="Times New Roman"/>
        <family val="1"/>
      </rPr>
      <t>    </t>
    </r>
    <r>
      <rPr>
        <b/>
        <sz val="5"/>
        <rFont val="Times New Roman"/>
        <family val="1"/>
      </rPr>
      <t>) Actualización:</t>
    </r>
  </si>
  <si>
    <t>(_X_)Seguimiento: 3 de enero de 2022</t>
  </si>
  <si>
    <t xml:space="preserve">Cargo: Jefa Oficina Asesora de Planeación </t>
  </si>
  <si>
    <t>Durante la vigencia 2021 se realizaron 75 jornadas de socialización sobre la PPMyEG, de los cuales 19 se han realizado en los COLMYG de Usaquén, Rafael Uribe, Teusaquillo, Santa Fe, Chapinero, Tunjuelito, Barrios Unidos, Puente Aranda, Antonio Nariño, Usme, Ciudad Bolívar, Suba, Kennedy, Fontibón, Bosa, Candelaria, Engativá, Los Mártires y San Cristóbal; 33 jornadas en los sectores y entidades distritales de la Personería de Bogotá, SDMujer, Movilidad, Gestión Pública, Gobierno, Desarrollo Económico, Hacienda, Integración Social, Cultura, Ambiente, Educación, Cuerpo Oficial de Bomberos, Empresa de Acueducto y Alcantarillado de Bogotá, Seguridad y Convivencia, Unidad Administrativa Especial de Servicios Públicos, Instituto Distrital de Turismo, Jardín Botánico de Bogotá, Secretaría de Seguridad, Convivencia y Justicia (Equipo pedagógico Código de Policía), Hacienda (Catastro), Mesa Institucional de Mujer Género y Diversidades del IDIPRON, Planeación, Seguridad y Convivencia, (2) Desarrollo Económico, Gestión Jurídica, Hábitat, Salud, la Caja de Vivienda Popular, la Universidad Distrital Francisco José de Caldas, Empresa de Renovación Urbana, Departamento Administrativo del Servicio Civil, Empresa de Teléfonos de Bogotá y el Instituto Para la Economía Social; 3 jornadas en las JAL de Usaquén, Chapinero y Barrios Unidos, 1 en la Mesa Coordinadora del Espacio Autónomo del CCM,1 en la CIM y 1 en la CIDPO, 1 con la Mesa Equidad de Género; 8 jornadas con equipos de la SDMujer (1 de inducción y reinducción) , 2 en la UTA con los Consejos Operativos Locales de Política Social; 1 evento Master Class de rendición de cuentas; 1 evento con mujeres palenqueras; 1 evento con mujeres indígenas; y 1 con candidatas al Consejo Consultivo de Mujeres y 1 evento distrital de socialización para ciudadanas</t>
  </si>
  <si>
    <t xml:space="preserve">Durante la vigencia 2021 se realizaron 37 jornadas de socialización de la PPASP de las cuales 13 jornadas se desarrollaron con personal de policía de la MEBOG, 1 con el equipo de Casa de Todas, 1 con Consultores de ACNUR, 1 con mujeres lideresas en Casa de Todas, 1 con el equipo de la DDDP de la SDMujer, 1 en la estación de policía de Barrios Unidos, 1 con el Comité de Lucha Contra la Trata de Personas en Bogotá D.C, 1 con mujeres transgénero en el CDC de Lourdes, de la localidad de Santa Fe, 1 con Empresa aseguradoras de planes de beneficios, 4 jornadas con personas que realizan ASP y población vinculada a contexto ASP, 2 con sector Salud, 1 con sector Seguridad, 1 con sector mujeres, 1 con sector Integración Social, y 6 con ciudadanía. </t>
  </si>
  <si>
    <t>Fue elaborado el informe de seguimiento documento CONPES D.C., 14 el cual contiene un balance sobre la implementación y ejecución del Plan de Acción 2020-2021 de la Política Pública de Mujeres y Equidad de Género con corte a diciembre del 2020. Para la elaboración de este informe se solicitó el reporte a los sectores y se realizó retroalimentación. Al respecto, se recibió el seguimiento 2020 de los sectores Cultura, Jurídica, Planeación, Gobierno, Movilidad, Hacienda, Hábitat, Educación, Gestión Pública, Seguridad, Salud, Mujeres e Integración Social. requirió actualización en diciembre conforme a los reportes de alcance recibidos. Para el seguimiento del plan de acción de la PPMyEG y de las metas registradas en los productos para el 2021, a corte de junio se cuenta con el reporte oficial de todos los sectores responsables y corresponsables de su implementación, los cuales cuentan con retroalimentación por parte de la DDDP. La información oficial a junio está consolidada y se tiene un informe de seguimiento preliminar semestral. Se realizó el diseño de los instrumentos PIOEG y PSTIG, su instructivo y socialización al equipo de asistencia técnica. Frente a los productos de PIOEG y PSTIG se revisó, validó y consolidaron propuestas de concertación, ajustadas y validadas por todos los sectores. Con un reporte del primer, segundo y tercer trimestre de todos los sectores responsables de estos productos de política, cuentan con retroalimentación y con un informe validado de balance de la implementación de los derechos del PIOEG del primer semestre. De igual manera, se cuenta con un documento balance de la implementación de los derechos priorizados en la PPMyEG, con corte a septiembre, a remitirse al Consejo de Política Social y a su vez al Concejo de Bogotá. Así como, la actualización del documento balance de la ejecución de logros de transversalización de género con corte al mes de octubre, este último socializado en la Comisión Intersectorial de Mujeres – CIM.</t>
  </si>
  <si>
    <t>Fue actualizado el informe capítulo de seguimiento de la PPASP 2020 y se realizó la consolidación de la información y la retroalimentación de los 4 cortes de la vigencia 2020 de los reportes sectoriales de la PPASP, para los (13) sectores que tienen productos a cargo. Se desarrolló el balance y registro de trazabilidad de los reportes sectoriales con el fin de generar alertas tempranas sobre la información faltante. Para el 2021 primer, segundo y tercer trimestre de la PPASP. Se realizó revisión técnica y retroalimentación a los reportes de los sectores. Se realizó informe balance de seguimiento del primer semestre del plan de acción de la PPASP 2021.</t>
  </si>
  <si>
    <t>Durante el primer trimestre de 2021, se consolido la primera versión del documento Guía Interna de Gestión de Políticas Públicas. “Estandarización de los procesos en las fases preparatoria, agenda pública, formulación, implementación y seguimiento de políticas públicas distritales por parte de las dependencias de la secretaria de la Mujer”, a través de la identificación de procedimientos asociados a las dependencias de la SDMujer, y a la información suministrada por el sector planeación a través de las guías establecidas, para el ciclo de política pública. Durante el segundo trimestre se incorporaron los ajustes solicitados para consolidar una segunda versión  del documento la cual está en proceso de revisión y aprobación. Durante el tercer trimestre se solicitó la revisión de la Versión 2 del documento, con el fin de recibir la retroalimentación y correspondiente aprobación. En el cuarto trimestre se incluyeron los ajustes solicitados para tener una versión final del documento la cual fue aprobada y publicada en la herramienta kawak</t>
  </si>
  <si>
    <t>Se presentó un retraso con relación a la programación para el cumplimiento de la meta debido a los procesos de revisión y socialización con las áreas de la entidad para la aprobación de la Guía, sin embargo se logró cumplir el 100% de la actividad en el cuarto trimestre del año</t>
  </si>
  <si>
    <r>
      <t xml:space="preserve">Los procesos dedifusión, información, sensibilización y encuentros de conversación psicosocial que se desarrollan en el marco del modelo de atención de las CIOM, en las 20 localidades, desde los enfoques de la PPMYEG, se configuran en un espacio de reflexión para las mujeres, en torno a las violencias basadas en género, los esterotipos de género  y sus derechos, contribuyendo al  empoderamiento y  reconocimiento como sujetas de derechos. Durante la vigencia se ha  logrado vincular a 35875 mujeres a estos porcesos así: 4230 en el primer trimestre, 7058 en el segundo trimestre, 11098 en el tercer trimestre y 13849 para el último trimestre. Se resalta que mayoritariamente los procesos realizados estuvieron en torno a un derecho a una Vida libre de Violencias promoviendo las reflexiones en torno a la deconstrucción de marcos de creencias y patrones instaurado culturalmente que tienden a naturalizar las violencias, ademas de visibilizar las rutas de atención, prevenir y promover  la denuncia de hechos de violencia,también es de resaltar la participación de las CIOM en la Estrategia de Prevención de violencias contra las mujeres, a través de la priorización de acciones como jornadas territoriales </t>
    </r>
    <r>
      <rPr>
        <i/>
        <sz val="9"/>
        <rFont val="Arial"/>
        <family val="2"/>
      </rPr>
      <t>Mujer, Contigo en tu Barrio y Contigo en tu Vereda</t>
    </r>
    <r>
      <rPr>
        <sz val="9"/>
        <rFont val="Arial"/>
        <family val="2"/>
      </rPr>
      <t xml:space="preserve">, en las localidades que han presentado altos indices de violencia contra las mujeres, ademas de reforzar la presencia institucional en las diferentes localidades con mayor afectación por el Estallido social que se viene presentando en la Bogotá, a través de participación en las diferentes ferias distritales y acompañada de estos procesos de empoderamiento  adelantadas en estos territorios, en respuesta a las demandas de la ciudadanía. Por otra parte, y en el marco de la conyuntura actual electoral, también se realizaron diversos ejercicio en torno al derecho a la participación y representación política con equidad de género, dotandolas de herramientas para fortalecer su derecho y su incidencia en los diferentes espacios. 
</t>
    </r>
  </si>
  <si>
    <t xml:space="preserve">Como parte de esta estrategia, se contrató  un equipo que realiza y refuerza los equipos CIOM, en la difusión de derechos y servicios en los territorios, así como, la preparación y desarrollo de las las jornadas territoriales de "Mujer Contigo en tu barrio" y "Prevención en violencias contra las las mujeres con enfasis en violencia intrafamiliar y sexual" en los barrios y upz de 9 localidades: Kennedy, Engativá, RUU, Ciudad Bolívar, San Cristóbal, Los Mártires, Suba, Usme y Bosa. Esta priorización basada en las decisiones del Consejo Distrital de Seguridad, por ser las localidades que presentan mayores con altos índices de violencias contra las mujeres. </t>
  </si>
  <si>
    <r>
      <t xml:space="preserve">Durante la vigencia, se logró la contratación del equipo que apoyará el cumplimiento de esta meta y de esta manera se avanzó en la </t>
    </r>
    <r>
      <rPr>
        <i/>
        <sz val="9"/>
        <rFont val="Arial"/>
        <family val="2"/>
      </rPr>
      <t>Construcción del Modelo de Asistencia Técnica para el Fortalecimiento de organizaciones de mujeres, grupos y redes e instancias de participación de las mujeres (COLMyEG y CLM), así mismo se avanzó en la construcción con de un instrumento de caracterización de organizaciones sociales de mujeres, grupos y redes, construido a partir del cruce de tres insumos a) Instrumento elaborado por enfoque diferencial b) Instrumento de caracterización que está en el SIMISIONAL c) Índice de Fortalecimiento a Organizaciones (IFOS) del IDPAC.También se realizó una matriz de análisis normativa alrededor de los considerandos jurídicos que deberán hacer parte de los actos administrativos que regulan los COLMyEG. Y por ultimo, se está realizando un proceso de articulación dirigido a ejecutar una estrategia de fortalecimiento a las organizaciones de mujeres, en sus diversidades, y que atiendan, entre otras,  a las concertaciones étnicas y al Plan Distrital de Atención a Víctimas del Conflicto Armado</t>
    </r>
    <r>
      <rPr>
        <sz val="9"/>
        <rFont val="Arial"/>
        <family val="2"/>
      </rPr>
      <t xml:space="preserve">.  Durante el III Trimestre, se avanzó sustancialmente en la identificación y caracterización de las organizaciones, destacando el proceso que se realizó con la organización palenquera, en el marco de la concertación étnica, a la fecha se han caracterizados 106 organizaciones. Por otro lado, se cuenta con un documento de avance sobre la adecuación normativa sobre los COLMYG. Durante el último trimestre se logró con realizar un convenio con la OEI a fin de avanzar en el fortalecimiento de las organizaciones, en el 2022. Por otra parte se logró caracterizar y levantar el diagnòstico de 7 organizaciones étnicas ( afro (6) y palenqueras (1)) etapa que resulta importante para dar respuesta a l as necesidades y demandas de las mujeres, por último se logró caracterización de 98 organizasciones de mujeres de las diferentes localidades . </t>
    </r>
  </si>
  <si>
    <t>Una vez realizadas las gerstiones con el IDPAC y teniendo en cuenta que el convenio no pudo efectuarse, esta Dirección realizó las gestiones pertinentes con la OEI, con quien se firmo un convenio el pasado mes de noviembre para dar cumplimiento al fortalecimiento de organizaciones, dicho proceso continuará en el 2022.</t>
  </si>
  <si>
    <t xml:space="preserve">Atendiendo al cronograma establecido con el convenio de la OEI, el proceso de fortalecimiento a las organizaciones se realizará en el primer semestre del 2022, iniciando con una convocatoria  a las organizaciones. </t>
  </si>
  <si>
    <t>Brindar 11.716 orientaciones y asesorías socio jurídicas a mujeres víctimas de violencias a  a través del modelo de operación CIOM</t>
  </si>
  <si>
    <r>
      <t xml:space="preserve">La orientación y asesoría socio jurídica en el marco de la implementación de la Estrategia de Justicia de Género de la entidad, permite avanzar en la garantía y restablecimiento de los derechos de las mujeres  en las 20 localidades de la localidad, desde los enfoques de la PPMYEG, esos procesos  contribuye de manera progresiva y significativa para que las mujeres ejerzan el derecho al acceso a la administración de justicia con elementos que les permite identificarse como sujetas de derechos, dotándolas de herramientas que les facilita exigir el restablecimiento y garantía de sus derechos, disminuyendo y afrontando las barreras de acceso al ejercicio pleno de su ciudadanía. </t>
    </r>
    <r>
      <rPr>
        <b/>
        <sz val="9"/>
        <rFont val="Arial"/>
        <family val="2"/>
      </rPr>
      <t>Así pues, durante la vigencia se ha logrado realizar 12525 atenciones socio jurídicas. S</t>
    </r>
    <r>
      <rPr>
        <sz val="9"/>
        <rFont val="Arial"/>
        <family val="2"/>
      </rPr>
      <t xml:space="preserve">e resalta que mayoritariamente el tipo de violencia identificadas dentro de las atenciones correspondió a la violencia psicológica y  violencia económica. Por otro lado, los temas mas consultados, siguen siendo, en casos de Familia y en materia Penal que se refieren a violencias sistemáticas y generalizadas de su pareja o ex pareja, inmersas en ciclos de violencia y la rueda del poder, </t>
    </r>
    <r>
      <rPr>
        <b/>
        <sz val="9"/>
        <rFont val="Arial"/>
        <family val="2"/>
      </rPr>
      <t>así como un aumento significativo al promedio de lo atendido en los anteriores trimestres, que responde al apoyo al equipo CIOM en atención a la demanda.</t>
    </r>
  </si>
  <si>
    <r>
      <t>Brindar 11.307</t>
    </r>
    <r>
      <rPr>
        <sz val="10"/>
        <color indexed="10"/>
        <rFont val="Arial"/>
        <family val="2"/>
      </rPr>
      <t xml:space="preserve"> </t>
    </r>
    <r>
      <rPr>
        <sz val="10"/>
        <rFont val="Arial"/>
        <family val="2"/>
      </rPr>
      <t>orientaciones y acompañamientos psicosociales a  a través del modelo de operación CIOM</t>
    </r>
  </si>
  <si>
    <r>
      <t>El servicio de orientación psicosocial de las Casas de Igualdad de Oportunidades para las Mujeres se constituye en un espacio privado de reflexión sobre las violencias y malestares que afrontan las mujeres, tales como el silenciamiento, la vergüenza, la naturalización o justificación de las violencias y la culpa,  a la vez que se configuran como una herramienta para promover la independencia, la libertad, la autonomía y la confianza en las personas asistentes, entonces estos espacios se contribuyen en la posibilidad de construcción y obtención de recursos por parte de las ciudadanas, para reconocer y apropiar su derecho a una vida libre de violencias, las rutas de atención, visibilizando los recursos y las redes de apoyo con las que cuentan las ciudadanas participantes . Así pues,s</t>
    </r>
    <r>
      <rPr>
        <b/>
        <sz val="9"/>
        <rFont val="Arial"/>
        <family val="2"/>
      </rPr>
      <t>e ha logrado realizar 12195 atenciones psicosociales</t>
    </r>
    <r>
      <rPr>
        <sz val="9"/>
        <rFont val="Arial"/>
        <family val="2"/>
      </rPr>
      <t xml:space="preserve"> en lo corrido del año. Se resalta que mayoritariamente las atenciones estaban asociados al tema de violencias y malestares emocionales, lo cual evidencia la relación entre las violencias y los impactos psicosociales en la salud mental de las mujeres. También se logró identificar en la primera atención psicosocial que las mujeres presentaban 3 o más tipos de violencias identificadas durante la sesión.</t>
    </r>
    <r>
      <rPr>
        <b/>
        <sz val="9"/>
        <rFont val="Arial"/>
        <family val="2"/>
      </rPr>
      <t xml:space="preserve"> Se evidencia un aumento e las atenciones promedio con relación a los otros dos trimestra, lo anterior por el apoyo contratado a equipos CIOM, en respuesta a la demanda de este servicio, así como la remisión de casos por otras Estrategias como SAAT</t>
    </r>
    <r>
      <rPr>
        <sz val="9"/>
        <rFont val="Arial"/>
        <family val="2"/>
      </rPr>
      <t>.</t>
    </r>
  </si>
  <si>
    <t xml:space="preserve">Durante esta vigencia se logró construir el Plan de Trabajo para el 2021 de la Estrategia Tejiendo Mundos de Igualdad con Niñas,  y Niños, que contempla la articulación de acciones con el Modelo Casa de Igualdad de Oportunidades para las Mujeres y con otras estrategias territoriales de la entidad como las Jornadas Territoriales “Contigo en tu barrio”, CIOM Rural y la de “Prevención de Violencia Sexual y Violencia Intrafamiliar en las seis localidades priorizadas. A esto se suma la identificación de actores interinstitucionales con quienes se coordinar la actuación territorial para maximizar los resultados e impactos de la estrategia. En este sentido, durante el segundo el trimestre, se logro adelantar diversas actividades con NN, tales como: La Hora del cuento; siendo esta una actividad distrital, que nació en respuesta del estallido social que está viviendo Bogotá, especialmente en las localidades de mayor impacto, brindandole un espacio para los NN todos los jueves generando reflexiones en torno al reconocmiento de las diferencias y diversidades, también se realizaron diversos encuentros en torno a a la celebración del día de la Niñez y la recreación y Día internacional para la educación no sexista, y una actividad para los NN en la Jornada Territorial de Suba en la vereda Chorrillo desde el enfoque territorial y diferencial. es de resaltar que durante el tercer trimestre, se logro realizar con el apoyo de la estrategia de rol comunitario una articulación con los colegios y jardines aledaños a las jornadas de prevención en violencias y Mujer Contigo en tu Barrio ,logrando llegar a estos espacios informando de otra manera acerca de las violencias, roles y esterotipos sexistas y la importancia de su reconocimiento como sujetos políticos, esta participacioón se ha realizado principalmente en als 9 localidades priorizadas. También se destaca la articulación con los COLIA y la conmemoración del Dia internacional contra la ESCNNA. Por otro lado, se continuó con la acividad Distrital "La Hora del Cuento".  Logrando de esta manera vincular a 2508  NN durante la vigencia. </t>
  </si>
  <si>
    <t xml:space="preserve">La transversalización de los enfoques de la PPMYEG, en la formulación y ejecución de los planes de desarrollo local, es una actividad constante de las CIOM, que permite avanzar en la territorialización de la PPMYEG, contemplando las necesidades específicas de las mujeres de cada localidad acorde a sus dinámicas, logrando para este primer trimestre un acompañamiento de 10 localidades: Bosa, Barrios Unidos, Antonio Nariño, Chapinero,La Candelaria,  RUU,Puente Aranda, Santa Fe, Suba y Sumapaz. En el segundo trimestre se logró participar en proyectos de 7 localidades: Sumapaz, Barrios Unidos, Teusaquillo, Puente Aranda, Suba, Chapinero y Bosa. Durante el tercer trimestre,  en el marco de la Mesa de Trabajo de Territorialización, desarrollada el 31082021 se realizó el seguimiento a la transversalización de los enfoques en los proyectos de inversión de los 20 FDL. Por otro lado, se ha realizado este proceso en proyectos  o contratos específicos de las siguientes localidades: Puente Aranda, RUU, Barrios Unidos, Usaquén, Sumapaz y la Candelaria. Durante el cuarto trimestre, se realizó acompañamiento técnico a 9 Alcaldías Locales: Barrios Unidos, Bosa, Chapinero, La Candelaria, Los Martires, Puente Aranda, RUU, Santa fe y Usaquen, se descasta principalmente la asistencia a los proyectos del sector mujeres de los FDL. 
</t>
  </si>
  <si>
    <t>Listado de asistencia - reporte simisional - Matriz consolidado acciones PIOEG</t>
  </si>
  <si>
    <t>En el marco del modelo de atención de las CIOM, la implementación de las acciones de PIOEG para la territorialización de la PPMYEG, es un accionar constante a fin de avanzar en la apropiación de lo derechos de las mujeres en las 20 localidades. En este sentido, se han implementado  para este primer trimestre: (1) accion en el marco del derecho a la paz, (3) acciones en el marco del derecho a una vida libre de violencias, (5) acciones en el marco del derecho a la participación y representación política, (2) en el marco del derecho a una cultura libre de sexismo, (1) acción en el marco del derecho a la salud plena y (1) acción en el marco del derecho al trabajo en condiciones de dignidad. Durante el primer trimestre, logrando implementar 13 acciones, se destaca: la realizacion de las acciones de conmemoración en el marco del 8M en las 20 localidades. Así mismo, la promoción de los espacios de esparcimiento con las sesiones de yoga de manera virtual que se empezaron a implementar en 18 localidades. Por otro lado, la implementación de la Estrategia para la participación e incidencia de las mujeres en los procesos de planeación local,  a través de espacios del COLMYG,CPL y FDL, que permita avanzar en el posesionamiento de la agenda de las mujeres en las localidades, así como los procesos de información en torno a los derechos de la PPMYEG con servidores y servidoras. Y los procesos específicos con ciudadanía entorno al derecho a la participación. Durante el segundo trimestre, se lograron implementar 11 acciones, (1) accion en el marco del derecho a la paz, (3) acciones en el marco del derecho a una vida libre de violencias, (4) acciones en el marco del derecho a la participación y representación política, (2) en el marco del derecho a una cultura libre de sexismo, (1) acción en el marco del derecho a la salud plena y .  entre las cuales se destaca el procesos el Conversatorio Mujeres y paz: Una apuesta por la equidad en la localidad de Kennedy, así como la articulación e los avances en la garantía de los derechos de las mujeres víctimas del conflicto armado y  Mujeres Excombatientes y en Proceso de Reincorporación. Durante el tercer trimestre, se lograron implementar 14 acciones, (1) accion en el marco del derecho a la paz, (3) acciones en el marco del derecho a una vida libre de violencias, (6) acciones en el marco del derecho a la participación y representación política, (2) en el marco del derecho a una cultura libre de sexismo, (1) acción en el marco del derecho a la salud plena y (1) acción en el marco de derecho a un empleo digno, entre las cuales se destaca la presentación de la ruta de atención, asesoría y orientación para mujeres víctimas de conflicto armado en la  Mesa de enfoque Diferencial de Mujeres Víctimas del Conflicto Armado, así como en el avance de losTalleres de difusión y divulgación del Auto 092 de 2008 en el marco de una acción de reparación colectiva con el GD092. Por otra parte se destaca el avance en el proceso de fortalecimiento a organizaciones con la caracterización e identificación de necesidades para establecer un plan de trabajo individual con cada una, resaltando el proceso con la organización de mujeres palenqueras en el marco de la concertación étnica. También es de descatar la construción de la propuesta normativa para la actualización de los COLMYG. La conmemoración del Día de la Mujer Rural y Campesina, Dia contra la ESCNNA, y el l Dia del trabajo domestico. Asï como el el fortalecimiento de la estrategia para implementar actividades físicaa y acciones de autocuidado en las CIOM. Durante el cuarto trimestre, se implementó 16 acciones del plan de igualdad (1) accion en el marco del derecho a la paz, (3) acciones en el marco del derecho a una vida libre de violencias, (7) acciones en el marco del derecho a la participación y representación política, (3) en el marco del derecho a una cultura libre de sexismo, (1) acción en el marco del derecho a la salud plena y (1) acción en el marco de derecho a un empleo digno. se destaca los procesos de sensbilización en el marco de la ley de víctimas del conflicto armando y del auto 092 en el marco del plan de reparación colectiva con el GS092. Por otro lado, se destaca los procesos acompañamiento a la ciudadanía en el marco de la fase II de presupuestos participativos, así como las conmemoraciones realizadas en los 16 días de activismo.</t>
  </si>
  <si>
    <t xml:space="preserve">Reconociendo la importancia de brindar los servicios de la entidad. en respuesta de las necesidades de las mujeres rurales y campesinas. Se avanzó en la articulación en la ruralidad de Bogotá que permita avanzar en la implementación de la CIOM Rural.  También se inició con la planeación de las jornadas territoriales "Contigo en tu Vereda", destancando las jornadas que se realizaron en Sumapaz en las Veredas de las Sopas, Animas, Las Auras, Nueva Granada y San José, que permite avanzar en el fortalecimiento de la presencia institucional en la ruralidad. También se ajustó la ruta de respuesta CIOM rural a fin de establecer por cada servicio:  cuál es el alcance de la atención y qué debe garantizarse en cada caso; teniendo en cuenta la periodicidad de las visitas al territorios, así como los criterios para el seguimiento a las actuaciones.Durante el segundo triemestre, se desarrollaron procesos de información y difusión en Suba, Santa Fe,  Usme, Ciudad Bolívar (Mochuelo - Las Mercedes), invitación directa a organizaciones de mujeres (ASOPASQUILLITAS, Red Mujer, Red El Destino). Así mismo se generó articulación con la Alcaldía de Chapinero, la CLIP, la RED del Buen trato y se asistió a Mesa Distrital de Ruralidad, en este espacio se dieron a conocer los servicios de la CIOM Rural. Así mismo se brindó orientación psicológica  y socio jurídica a las mujeres campesinas y rurales. Durante el tercer trimestre, se descata el proceso de convocatoria para el desarrollo de los procesos de rendición de cuentas en los la ruralidad, así como la conmemoración del Dia de la Mujer Campesina y Rural. También los proceso de articulación con las Alcaldias Locales, la SDSalud- programa de ruralidad,  Secretaría Distrital de Seguridad y Convivencia para articulación en el acceso a la justicia en la ruralidad, Centro de Atención al Migrante y Apoyo técnico para PcD, el CLOPS Ciudad Bolívar en torno a la Política Publica de Ruralidad, SDDE que en el marco de la Mesa de Ruralidad ha venido realizando un proceso continuo con el fin de conocer las acciones que cada una de las instituciones adelantan en la ruralidad, y de esta forma, articularse a los procesos para las mujeres campesinas y rurales. Sedestaca el acercamiento del la CIOM con la empresas de la ruralidad para acercar la oferta institucional a las mujeres que trabajan en ellas. Durante este periodo, se logró que más de cien mujeres campesinas y rurales de las localidades de Suba, Chapinero, Santa Fe, Usme, y Ciudad Bolívar tuvieran como aporte a su salud integral, el servicio de Orientación y Acompañamiento Psicosocial. En el cuarto trimestre se realizaron actividades de difusión y movilización, procesos información, sensibilización de manera presencial, como también a través de plataformas virtuales, durante estas jornadas se socializó los servicios de la CIOM Rural como estrategia de territorialización para informar de las rutas de atención y acceso a la justicia, teniendo en cuenta los ocho derechos de la Política Pública de Mujeres y Equidad de Género, en las localidades de Suba, Chapinero, Santa Fe, Usme, y Ciudad Bolívar, a través de los cuales se logró socializar los servicios de la CIOM Rural. Durante este periodo se logró la Conmemoración de la Mujer Rural con tres encuentros de las localidades de Ciudad Bolívar, Usme, y Suba, un encuentro interlocal de las localidades de Santa Fe y Chapinero.  Así mismo, se logró realizar la caracterización a procesos organizativos de las localidades de Usme y Chapinero, por medio del cual se conoció todo el proceso de las organizaciones de las mujeres campesinas y rurales, sus necesidades priorizadas, y aspectos para fortalecer desde la Secretaría Distrital de la Mujer en articulación con otras entidades según corresponda. 
</t>
  </si>
  <si>
    <t xml:space="preserve">Francy Paola Guerrero Cruz </t>
  </si>
  <si>
    <t>Gladys Marcela Enciso Gaitan</t>
  </si>
  <si>
    <t>(_x_)Seguimiento:</t>
  </si>
  <si>
    <t>Profesional Universitario Grado 1.</t>
  </si>
  <si>
    <t>En la vigencia 2021 se logró ofrecer en las 20 localidades, el servicio de asistencia técnica a instancias de participación y/o de coordinación para la promoción de la participación paritaria, en este contexto, se asistió a las secretarias técnicas e instancias de participación local, logrando 15 encuentros con Equipos territoriales de las 20 loclaidades, 95 encuentros con instancia y un promedio de 2000 personas participantes entre ciudadanía y personas funcionarias. Y se logró la firma de 6 pactos, 4 locales y 2 distrital por la paridad.   Además, se realilzó el primer diagnóstico sobre la paridad en las instancias de participación de Bogotá.
Así pues, en el cuarto trimestre, como logro del acompañamiento y asistencia técnica a las 20 localidades, se realizó la firma de 6 pactos por la paridad, 4 locales y 2 distrital, (1-con candidatos y candidatas de CLJ Barrios Unidos,2- y Mártires, 3- con Consejo Local de Cambio Climático y Gestión del Riesgo Ciudad Bolívar, 4-con Proceso Juvenil Parceros de la localidad de Subas, 5-Pacto con ciudadanía del Distrito en procesos pedagógicos en calle y 6- con candidatos y candidatas de CLJ de todas las localidades).
En el cuarto trimestre, con la asistencia técnica a instancia locales se logró un promedio de 700 personas participantes, 487 mujeres, 278 hombres.
Así mismo se continuo los encuentros “Hablemos de Paridad”, en los cuales, se logró el dialogo sobre todo relacionado con las barreras, así como la reproducción de estereotipos de género relacionados con los roles del cuidado y la violencia de género que impide la permanencia de los liderazgos de las mujeres en las instancias de participación. En este acompañamiento se ha identificado que las instancias acompañadas tienen una baja representación de la ciudadanía.
Se realizó asistencia técnica a las 20 localidades así: 
En octubre 15 localidades (2, 3, 4, 5, 6, 7, 8, 10, 11, 12, 13, 14, 16, 18, 19) 
En noviembre 20 localidades  
En el mes de diciembre, 6 localidades (7, 10, 11, 13, 16, 18).
Las instancias involucradas en el acompañamiento del tercer trimestre son: Consejo Local de Arte Cultura y Patrimonio, Consejos Locales de Gestión del Riesgo y Cambio Climático - CLGRCC, Consejos Locales de Arte, Cultura y Patrimonio – CLACP, las secretarios y secretarias técnicas de los CLOPS, Comités y Concejos Locales de Juventud y las mesas satélites de innovación, para la reformulación de la Política a Pública de Participación Incidente. 
Por otro lado, se continuó la caracterización y diagnóstico de la paridad en las instancias locales de participación y representación, con el grupo focal sobre paridad con los gestores y gestoras de los Consejos Locales Operativos de Política Social – CLOPS de las localidades (4, 5, 6, 7, 11, 18). 
De forma especial, se logró sensibilizar a los consejeros y consejeras de los CLACP posicionando la paridad como un principio y valor de la representación en dicha instancia obteniendo incluso el interés para avanzar en acciones pedagógicas para garantizar la igualdad en los CLACP. 
En el mes de diciembre el equipo priorizó la finalización del documento diagnóstico y caracterización de la participación de las mujeres en las instancias de participación local, como un producto esencial para el acompañamiento en el 2022.
Adicionalmente, se avanzó hacia la firma de un pacto por la paridad con el Consejo Territorial de Planeación Distrital - CTPD, llegando a unos acuerdos con las representantes de las mujeres en la instancia, que incluyeron, el diseño de un pacto que apunte a la equidad e igualdad de la participación y la eliminación de la violencia política contra las mujeres en la instancia.  
Finalmente, se informa que se cuenta con un informe ejecutivo del avance del proceso.</t>
  </si>
  <si>
    <t xml:space="preserve">
Con un total 568 mujeres vinculadas en el ciclo dirigido a mujeres candidatas para la JAC, en el mes de julio se logró terminar el desarrollo de los módulos teóricos (5 modulos de 2 sesiones y uno adicional de coyuntura de una sesión), y se dio paso a la realización de las jornadas de clínica (talleres prácticos), las cuales se realizaron en cuatro franjas horarias, en dos y hasta tres salas simultáneas; los aspectos abordados en la clínica fueron: oratoria, mensaje ganador, manejo de redes, enfoque de género, negociación y consenso, siendo temas de gran interés para las participantes. Además se trabajó de manera personalizada con un máximo de 4 mujeres por sesión. (143 mujeres se vincularon al proceso de clínica del mes de julio). La clinica complementa con talleres prácticos las sesiones teóricas de la escuela Liderar Par, además de lograrse procesos personalizados, las mujeres ponen en acción sus aprendizajes y adquieren herramientas y seguridad para el ejercicio de su representatividad. 
Durante el mes de agosto, se finalizó las sesiones de clínica. En este marco, se realizó la ceremonia de graduación de las mujeres que participaron en el proceso de formación dirigido a las candidatas a dignatarias de las Juntas de Acción Comunal, la cual se transmitió por Facebook Live el 12 de agosto. Las 262 graduadas recibieron por correo electrónico su diploma.
 Cabe resaltar de este proceso el balance positivo que hacen las participantes, quienes resaltaron la calidad del proceso y su utilidad para su labor política como integran de las JAC, así mismo, desde las localidades, demendan repetir ciclos como estos y porfundizar en otros contenidos.  
Finalmente, se informa que se cuenta con un informe ejecutivo de implementación de este ciclo, y los respectivos listados. 
</t>
  </si>
  <si>
    <r>
      <t xml:space="preserve">Con una participación de 620 mujeres, se avanzó en el desarrollo del ciclo básico de la escuela, que para esta vigencia se logró a través del diplomado </t>
    </r>
    <r>
      <rPr>
        <i/>
        <sz val="11"/>
        <rFont val="Calibri"/>
        <family val="2"/>
      </rPr>
      <t>"Empoderamiento y participación de las mujeres"</t>
    </r>
    <r>
      <rPr>
        <sz val="11"/>
        <rFont val="Calibri"/>
        <family val="2"/>
      </rPr>
      <t xml:space="preserve"> que consta de 3 cursos. Este fue un proceso diseñado por la escuela lidera PAR de la SDMujer y ofertado conjuntamente a través del portal de la Escuela de participación del Instituto Distrital de Participación y Acción Comunal, en este marco se acordó con el IDPAC reportar de manera equitativa las mujeres que hicieran parte de este diplomado. En total, se inscribieron 3.495 personas, de las cuales se mantuvieron activas 1.701 personas, y 1.552 son mujeres; para el curso 1 del diplomado se logró certificar a 1.240 mujeres, correspondiéndole a la SDMujer un reporte de 620 mujeres.
Finalmente, se informa que se cuenta con un informe ejecutivo de implementación de este ciclo, y los respectivos listados. </t>
    </r>
  </si>
  <si>
    <t xml:space="preserve"> Ciclo dirigido a MUJERES JOVENES candidatas a los Consejos Locales de Juventud</t>
  </si>
  <si>
    <t xml:space="preserve"> Con una participación de 61 mujeres, se desarrolló en ciclo para candidatas de los Consejos Locales de Juventud, con 6 módulos temáticos y 2 Clínicas Políticas, implementados en el marco del 'Festival Parchemos en Manada : Por una incidencia política de las mujeres jóvenes en Bogotá”, espacio  realizado en articulación con otras entidades y el liderazgo de  la SDMujer,. 
En este festival la escuela LIDERA PAR desarrollo un ciclo de formación con talleres como: “no se raye… otra futura es posible”, “Hagámoslo real”, “Parchemos”, “Accionelo”, “Colectivicelo” y “Desenredese”, estos talleres se implementan en la  jornada presencial el día 5 de noviembre de 2021 en el “Parque Metropolitano el Lago” y se replicaron de manera virtual los días 17 y 18,
Así mismo, en el marco de este ciclo de formación se desarrollaron talleres relacionados con: “herramientas para el activismo digital” y “Expresión oral” y el seminario de incidencia: Red-es mujeres tejiendo en la política.
Finalmente, producto de este proceso de formación política se logro la elaboración de la una cartilla de sistematización que brinda herramientas para la participación política de las mujeres jóvenes en Bogotá.
Cabe destacar que este proceso se realizó con el fin de fortalecer la participación y liderazgos de las mujeres jóvenes en temáticas cruciales para su desempeño como consejeras juveniles, las participantes realizan una evaluación positiva a las metodologías y contenidos desarrollados, así mismo, las participantes han solicitado hacer la versión 2 del festival parchemos en manada y ampliar contenidos de los módulos virtuales, por ello, se vislumbra la posibilidad de ofrecer nuevos ciclos formativos para mujeres jóvenes.
Finalmente, se informa que se cuenta con un informe ejecutivo de implementación de este ciclo, y los respectivos listados. </t>
  </si>
  <si>
    <t xml:space="preserve">Con una participación de 62 mujeres, se desarrolló en ciclo para candidatas del Congreso con el cual, este ciclo tuvo por nombre “Mujeres: Paridad en el Congreso”, estuvo compuesto por 5 módulos y se desarrolló en 8 sesiones. Para el desarrollo, del ciclo, se elaboraron e implementaron 5 módulos temáticos y 2 Clínicas Políticas; el conversatorio de lanzamiento Mujeres: Paridad en el Congreso; el conversatorio Comunicación y liderazgo de las mujeres en la Política y graduación y entrega de certificados.
Las mujeres vinculadas son pertenecientes a las localidades de Suba, Tunjuelito, Fontibón, Kennedy, Mártires, Engativá, Barrios unidos, San Cristóbal, Ciudad Bolívar, Mártires, Bosa, Rafael Uribe, Santa Fe, Teusaquillo y Ciudad Bolívar. Las participantes inscritas registran edades entre 64 y 21 años, en su mayoría con edades entre 40 y 45 años. De acuerdo a su nivel educativo, el 50% son profesionales, el 20% magister, el 25 % técnicas y el restante bachiller. Las mujeres del ciclo de formación afirmaron pertenecer a partidos y movimientos políticos como: Alianza Verde, Así, Centro Democrático, Coalición Especial, Colombia Humana, Colombia Justas y Libres, Comunes, Fuerza Ciudadana, Liberal, Estamos Listas, Mira y el Partido Conservador, siendo la mayor participación de Colombia Humana con 12 participantes, seguidos del Partido Liberal con 6 participantes, Centro Democrático con 3 participantes. 
Las candidatas vinculadas expresan que fue un proceso enriquecedor y agradecieron a la Secretaría Distrital de la Mujer por llevar a cabo este espacio de formación. Así mismo, expresaron que querían profundizar temas como: Creación y uso de plataformas digitales para campañas políticas. – Protocolos de seguridad para las mujeres en caso de algún ataque, manejo de imagen y discurso y Derechos de la mujer en la vida política.
Finalmente, se informa que se cuenta con un informe ejecutivo de implementación de este ciclo, y los respectivos listados. 
</t>
  </si>
  <si>
    <t xml:space="preserve">En la vigencia 2021 se logró ofrecer asistencia técnica a las edilesas de 18 localidades, logrando el primer Documento diagnóstico caracterización edilesas 2019-2023, para lo cual se realizaron 49 entrevistas a profundidad, de 51 edilesas (96%). Así mismo, se realizaron 3 encuentros distritales con edilesas, y el primer FORO: Conversemos sobre las violencias hacia las mujeres en Política.
Así pues, el día 6 de octubre, se realiza el encuentro distrital de edilesas donde se socializa el documento diagnóstico “Las edilesas en Bogotá 2020-2023”, con el objetivo de conocer las características, la trayectoria y el liderazgo de las mujeres que son edilesas de Bogotá. Una investigación cualitativa y cuantitativa, realizada por medio de entrevistas a profundidad, con una cobertura de 96% del total de edilesas. De las conclusiones más significativas:
- En las corporaciones políticas Juntas Administradoras locales de Bogotá, las mujeres tienen un porcentaje de 27.7 % de participación, un porcentaje que se mantiene en promedio desde el año 2011. 
- 7 localidades superan el 30% de participación de mujeres en las JAL. 
- 11 localidades están por debajo del 30% de participación de mujeres. 
- Más de la mitad de las edilesas son mujeres menores de 40 años. 
- Las mujeres edilesas tienen un nivel académico significativo. 
- Tiene una composición con diversidad étnica racial y de orientación sexual, que siendo poca, su existencia es importante. 
- La mayoría de las edilesas asumen cargas del cuidado. 
- El 75% de las edilesas en el actual periodo tiene su primer edilato. 
- Una de las dificultades estructurales del ejercicio político de las mujeres en las JAL ha sido las violencias políticas.
Así mismo, durante el evento se realiza la presentación del Instituto Holandés para la Democracia Multipartidaria (NIMD), de Buenas Prácticas de Bancadas de Mujeres y se realiza un recorrido cronológico para identificar el camino hacia la conformación de la Bancada de Mujeres en el Congreso de Colombia y se realiza unas recomendaciones para la creación de bancadas en cada una de las JAL.
Respondiendo a los aspectos identificados en la caracterización de edilesas, sobre la necesidad de abordar las violencias contra las mujeres edilesas, y en general, aquellas mujeres que realizan un liderazgo político en el Distrito, como un eje para fortalecer la participación política de las mujeres, en el mes de noviembre, se trabaja en construcción colectiva del primer foro realizado en Bogotá sobre las violencias contra las mujeres en el ámbito político. La planeación del foro se hizo con la participación de 20 edilesas (Teusaquillo, Chapinero, Barrios Unidos, Puente Aranda, Engativá, Sumapaz, Kennedy, Fontibón, Usaquén, Tunjuelito, Santa Fe y Suba)
Finalmente, en noviembre se organizó, planeó y trabajó en la convocatoria del primer Foro de Violencias contra las mujeres en Política, el cual, contó con la participación de 110 personas, la Mesa Directiva del Concejo de Bogotá y 15 edilesas de las localidades (1, 2, 4, 8,9, 10, 12, 13, 16, 20).
Espacio construido con las edilesas, concejalas, en alianza con el Instituto Holandés para la Democracia, y con el liderazgo de la Secretaría Distrital de la Mujer, que se deasarrolla  el 1 de diciembre, en el marco de la conmemoración del voto de la mujer en Colombia, así mismo, se realizó un video con tres edilesas (Engativá, San Cristóbal y Puente Aranda), que visibilizó las violencias machistas, y se contó con un decálogo sobre las violencias hacia las mujeres en el ámbito político, así mismo, se logra articular al proceso consejeras juveniles representantes del sector afro y víctimas del conflicto armado, para articular esfuerzos en el rechazo a las violencias de género.
Finalmente, se informa que se cuenta con un informe ejecutivo sobre este proceso, que incluye caracterización de las edilesas. 
</t>
  </si>
  <si>
    <t xml:space="preserve">
En la vigencia 2021 se logró realizar tres Mesas Multipartidarias de Género y formular su plan de acción, con la participación de 10 partidos, y realizar el primer FORO: Conversemos sobre las violencias hacia las mujeres en Política.
Cabe resaltar, que con el desarrollo de la mesa multipartidaria se ha podido reflexionar e identificar retos que tendrán los partidos políticos con la adopción de la paridad para las elecciones de 2022, así mismo, la necesidad de la prevención y atención de violencias contra las mujeres en política. 
Así pues, en el cuarto trimestre se realizó el primer foro: Conversemos sobre las violencias hacia las mujeres en Política, desarrollado el 01 de diciembre, con el fin de posicionar, reconocer y prevenir la problemática de las violencias hacia las mujeres en política en las distintas instancias de participación política, siendo una barrera estructural a la participación de las mujeres en el Distrito.
En el mes de noviembre dando cumplimiento a las preocupaciones y aspectos priorizados por la Mesa Distrital Multipartidaria de Género, se articuló la asistencia de la mesa con la construcción colectiva del primer foro realizado en Bogotá sobre las violencias contra las mujeres en el ámbito político.
De otro lado,  en octubre se realizó la memoria del encuentro realizado el 21 de septiembre, encuentro que permitió identificar los lineamientos del plan de trabajo de la Mesa Multipartidista, que se espera concretar con las siguientes acciones:
• Foro de experiencia de mujeres en partidos políticos: corto plazo
• Reuniones bilaterales con los partidos: corto plazo.
• Agenda de incidencia programática: corto plazo. 
• Pliego de peticiones y comunicado de la mesa a los partidos: corto plazo. 
• Diagnóstico e investigación de composición de los partidos, asimetría en la toma de decisiones-Mediano plazo
• Pliego de recomendación interinstitucional: a largo plazo
• Talleres sobre temas varios (presupuestos de los partidos, bienestar, violencias género, entre otros): permanente.   
• Impulsar escenarios de denuncia y seguimiento, dialogo con instituciones y promoción de protocolos: permanente.
En este contexto, para el 2022 se define la siguiente ruta de trabajo:
1. Avanzar en una propuesta de caracterización sobre la participación de las mujeres al interior de sus partidos políticos.
2. Realizar 4 encuentros de la MDMG 
3. Realizar ciclo formativo para el fortalecimiento de la incidencia y control político de los partidos y en los instrumentos de política pública del distrito.
4. Encuentro Distrital de mujeres en política desde las corporaciones de Concejo, Juntas Administradoras Locales y Congreso de la República.
Finalmente, se informa que se cuenta con un informe ejecutivo del proceso. </t>
  </si>
  <si>
    <t xml:space="preserve">Mensualmente se hace acompañamiento técnico a los CLP para la transversalización de los enfoques de género e interseccionalidad en los procesos de presupuesto participativo, para esta instancia, concentrando el acompañamiento a las consejeras Locales de Planeación.
Producto de este acompañamiento y de acuerdo a los aspectos identificados el encuentro distrital de mujeres de los CPL, se identificó que las consejeras perciben: un precario abordaje del enfoque de género en los proyectos de inversión locales y sectoriales, bajo monitoreo e implementación de los  enfoques,  en todos los ciclo del proyecto;  barreras de acceso y para el uso de plataformas virtuales, que faciliten el intercambio y deliberación; baja comprensión, reconocimiento  y apoyo para la  participación efectiva, así como prácticas discriminatorias, por edad, etnia, sector, desde la institucionalidad y al interior de CPL; en este sentido, en el mes de diciembre se construyó un balance del proceso de PP desde los CPL y otro de Lineamientos para un ruta de Asistencia técnica en presupuestos participativos con enfoque  de género y diferencial-PPEGD,  con el fin de contribuir a la compresión y posibles soluciones frente de estos hallazgos.  
En el cuarto trimestre se asistió a un promedio de 50 mujeres de los CPL de las 20 localidades, de la siguiente forma: 
En el mes de octubre 8 mujeres de 10 CPL de las localidades 3, 6, 8, 9, 10, 14, 15, 18, 19, 20), en este acompañamiento se abordaron temas como: estado del proceso de Presupuestos participativos, rol de los CPL, participación en el comité de rúbrica 
En el mes de noviembre la SDMujer programó, organizó y realizó el Encuentro Distrital de consejeras Locales ¡¡Voces decisivas en lo Local!, con objeto: *Propiciar el encuentro y articulación de experiencias de las consejeras de los CPL de Bogotá, fortaleciendo su liderazgo y la incorporación del enfoque de género y diferencial en la planeación y presupuestación local en tanto contribuye a la ampliación y garantía de derechos para las mujeres y la representación de sus intereses en lo local. Este encuentro contribuyó a consolidar la asistencia técnica en procesos de presupuesto participativo con Consejeras de Planeación Local de 20 localidades; también permitió convalidar la necesidad de ampliar la reflexión inter-local sobre aprendizajes, retos y estrategias que fortalezcan la instancia y la representación de las mujeres de diferentes  sectores allí presentes y resaltó la necesidad de consolidar las Veeduría Ciudadana de mujeres para el seguimiento a los proyectos de inversión Local. 
El encuentro distrital de consejeras de Planeación contó con la participación de 27 consejeras de 14 localidades (1,2,3, 4, 5, 6, 8, 9,10, 12, 15, 18, 19,20).
Durante toda la vigencia se hizo acompañamiento individual a través de llamadas telefónicas y reuniones personales y virtuales, que permitió llegar a 97 consejeras, quiénes han dado a conocer su interés recibir asistencia técnica por parte de la SDMujer. 
Finalmente, en diciembre se cierra el proceso con 3 consejeras delegadas. En el proceso de cierre se identificó que existe un gran interés por parte de 27 consejeras de 16 localidades: (Usaquen-1; Chapinero-2; Santafé-3; San Cristóbal-4; Usme-5; Tunjuelito-6; Bosa-7, Kennedy-8; Fontibón-9, Engativa-10; Barrios Unidos-12; Mártires-14; Antonio Nariño-15; Candelaria-17; Rafael Uribe Uribe-18; Ciudad Bolívar -19; Sumapaz-20), a las cuales se contactó y se apoyó técnicamente en la construcción de sus propuestas y apuestas.
Finalmente, se informa que se cuenta con un informe ejecutivo de implementación de este proceso. 
</t>
  </si>
  <si>
    <t xml:space="preserve">Mensualmente se hace acompañamiento técnico a los COLMYG y/o CLM, para la transversalización de los enfoques de género e interseccionalidad en los procesos de presupuesto participativo, así pues, en la vigencia 2021 se logró brindar asistencia técnica a los 18 COLMYG y/o 2 CLM, para un promedio de 450 mujeres participantes en el proceso. 
En el cuarto trimestre se brindó acompañamiento técnico en los COLMYG y/o CLM, para ello, en el orden del día de la sesión mensual de la instancia se desarrolló un punto específico para presentar de manera conjunta con la Alcaldía Local, los avances en los proyectos de inversión del sector mujeres presentes en el PDL y que se ejecutarán para la vigencia 2021, así mismo, los avances en el Plan Local de Transversalización para la equidad de Género, de cada Alcaldía. Por otro lado, se socializan los lineamientos de la Fase II de Presupuestos Participativos que se desarrolló en septiembre y octubre, así como la socialización de avances de las mujeres en la construcción de propuestas de inversión ciudadana y los resultados del proceso de votación para la priorización de propuestas de inversión ciudadana de la Fase II de presupuestos participativos, específicamente las metas del sector mujeres en los PDL. 
La asistencia se desarrollo mensualmente así: 
• Octubre 13 COLMYG y 1 CLM (1, 2, 4, 6, 7, 8, 9, 10, 11, 13, 14, 15, 16, 18).
• Noviembre se brindó acompañamiento técnico a 17 COLMYG y 1 CLM (exceptuando Suba y Sumapaz). 
• Diciembre 15 COLMYGs (1,2,3,4,6,7,8,9,10,12,13,14,15,17 y18).
</t>
  </si>
  <si>
    <t xml:space="preserve">Mensualmente se hace acompañamiento técnico a los FDL, para la transversalización de los enfoques de género e interseccionalidad en los procesos de presupuesto participativo, así pues, en la vigencia 2021 se logró brindar asistencia técnica a los 20 FDL, con un impacto a 54 funcionarios (as).
La asistencia técnica se desarrolló a través de reuniones y mesas de trabajo con referentes de mujer y género locales y profesionales de las Alcaldías Locales,  las cuales se desarrollan en el marco de la mesa de territorialización, y se abordaron temas como: los reportes de avance de la incorporación de los enfoques de la PPMYEG en los proyectos de inversión local, cumplimiento del Plan de Acción de la mesa para 2021,  sesiones de sensibilización con oficinas de planeación de las Alcaldías Locales y compromisos para la entrega de reportes con corte 31 de diciembre para el cierre del plan de acción de la vigencia 2021.
Los procesos de asistencia técnica a funcionarios(as) permiten la apropiación de la importancia de los presupuestos sensibles al género en el desarrollo de las localidades, de tal forma, seguir promoviendo la sostenibilidad y efectiva ejecución de los presupuestos ganados por la ciudadanía en el marco de los encuentros locales y procesos de presupuestos participativos.
</t>
  </si>
  <si>
    <t>En el cuarto trimestre se logró la firma de un convenio interadministrativo con la Universidad Distrital para desarrollar acciones que promuevan y fortalezcan los ejercicios de control social y veeduría para la garantía de los derechos de las mujeres. Con este contrato se logra la implementación de esta estrategia, con 1 un curso de formación (5 modulos) en control social de ciento veinte (120) horas, para el cual se inscribieron (195) mujeres lideresas de las 20 localidades, así mismo, el convenio incluye la implementación de una metodología para la conformación de veedurías ciudadanas con las mujeres participantes. 
De las mujeres inscritas: 20 son del CCM-Concejo Consultivo de Mujeres de Bogotá, 82 del COLMyEG- Comité Operativo Local de Mujer y Equidad de Género o Concejo Local de Mujeres o Consejos Locales de Mujeres y Género (Sumapaz y Puentes Aranda), 47 son del  CPL-Consejo Local de Planeación, 8 Delegada al Dialogo Inter-local "Las Mujeres Cuenta" y 39 son promotoras de iniciativas Ciudadanas ganadoras en el proceso de presupuestos participativos. 
También 50 se reconocen como mujeres rurales y campesinas. Así como 28 mujeres pertenecen a grupos étnicos. Por otro lado, 1 de las inscritas tiene cédula de extranjería y otra inscrita cuenta con Permiso Especial de Permanencia. 
En cuanto a orientación Sexual se identifica que 9 son homosexuales, 6 bisexuales y 9 no saben o no responden.    Las inscritas informan que 5 tienen discapacidad 5 física, 3 visual y 1 cognitiva. 120 mujeres son mujeres son cabeza de familia y 77 no tiene algún rol de cuidado.  179 mujeres ya iniciaron el esquema de vacunación contra el Covid.
El diplomado dio la opción de ser tomado de manera presencial y remoto, para lo cual en presencialidad se inscribieron 41 mujeres y para modalidad remoto se inscribieron 155 mujeres. 
En el mes de diciembre se desarrollaron 2 sesiones virtuales inaugurales del curso, en la primera sesión hubo una participación de 110 mujeres y en la cual se presentó los módulos y contenidos del curso. Para la segunda sesión hubo una participación 83 mujeres y se presentó e implemento la metodología piloto para la conformación de las veedurías. 
Se logra la entrega u aprobación de los siguientes productos:
1. Metodología y módulos del curso de formación para 120 horas, aprobada por el Comité Técnico. 
2. Criterios para la selección de participantes aprobada por el Comité Técnico.
3. Informe de caracterización y participación de mujeres seleccionadas por el Comité Técnico
4. Metodología para agenciar la conformación de veedurías ciudadanas de mujeres.
Finalmente, se informa que se cuenta con un informe ejecutivo de implementación de este proceso.</t>
  </si>
  <si>
    <r>
      <t xml:space="preserve">Durante el último trimestre se realizó seguimiento al registro en el SIMISIONAL para las abogadas del equipo de Orientación y Asesoría, equipo de Litigio y equipo psicosocial. En los casos que se detectó necesidad de validación o ajuste, se envió correo a los apoyos a la supervisión y posteriormente, cuando aplicaba se solicitaron los ajustes a mesa de ayuda.
</t>
    </r>
    <r>
      <rPr>
        <b/>
        <sz val="10"/>
        <color indexed="8"/>
        <rFont val="Times New Roman"/>
        <family val="1"/>
      </rPr>
      <t>Soporte:</t>
    </r>
    <r>
      <rPr>
        <sz val="10"/>
        <color indexed="8"/>
        <rFont val="Times New Roman"/>
        <family val="1"/>
      </rPr>
      <t xml:space="preserve">
Resumen solicitudes a mesa de ayuda octubre a diciembre</t>
    </r>
  </si>
  <si>
    <r>
      <t xml:space="preserve">Para el cuarto trimestre, se participó en a la reunión convocada por el equipo SAAT el 26 de octubre para identificar variables a considerar en el sistema de  alertas tempranas en el marco del monitoreo de los casos.
Se realizó reporte de datos de victimas indirectas de feminicidio para el evento del 4 de diciembre.
</t>
    </r>
    <r>
      <rPr>
        <b/>
        <sz val="10"/>
        <color indexed="8"/>
        <rFont val="Times New Roman"/>
        <family val="1"/>
      </rPr>
      <t>Soporte:</t>
    </r>
    <r>
      <rPr>
        <sz val="10"/>
        <color indexed="8"/>
        <rFont val="Times New Roman"/>
        <family val="1"/>
      </rPr>
      <t xml:space="preserve">
Acta de reunión
Datos víctimas indirectas de feminicidio.
</t>
    </r>
  </si>
  <si>
    <r>
      <t xml:space="preserve">Mensualmente, se realiza balance y corte de los casos que son analizados en el comité de enlaces. En el cuarto trimestre se han presentado y analizado 250 casos, de los cuales 206 fueron aprobados para representación y a 44 casos no se les asignó abogada de litigio. 
Los 206 corresponden a: 132 medidas de protección, 57 penales,  17 de familia.
</t>
    </r>
    <r>
      <rPr>
        <b/>
        <sz val="10"/>
        <color indexed="8"/>
        <rFont val="Times New Roman"/>
        <family val="1"/>
      </rPr>
      <t>Soporte:</t>
    </r>
    <r>
      <rPr>
        <sz val="10"/>
        <color indexed="8"/>
        <rFont val="Times New Roman"/>
        <family val="1"/>
      </rPr>
      <t xml:space="preserve">
MATRIZ CASOS COMITÉ DE ENLACES consolidada 2021
</t>
    </r>
  </si>
  <si>
    <r>
      <t xml:space="preserve">De acuerdo con lo proyectado, se dio inicio a la modificación de la Resolución 0435 de 2020, para la recolección de la información base se aplicó un formulario para las abogadas desde el 13 de octubre hasta el 5 de noviembre de 2021; con estos insumos se elaboró la Versión 1 del Proyecto de modificación, junto con el documento de Exposición de Motivos.
</t>
    </r>
    <r>
      <rPr>
        <b/>
        <sz val="10"/>
        <color indexed="8"/>
        <rFont val="Times New Roman"/>
        <family val="1"/>
      </rPr>
      <t>Soporte</t>
    </r>
    <r>
      <rPr>
        <sz val="10"/>
        <color indexed="8"/>
        <rFont val="Times New Roman"/>
        <family val="1"/>
      </rPr>
      <t>:
Anexo Instrumentos de Recolección de Información.
Exposición de Motivos.
Versión No. 1 del Proyecto de Reforma Resolución 435 de 2020.</t>
    </r>
  </si>
  <si>
    <r>
      <t xml:space="preserve">En el marco del Comité de enlaces, se determinó que el estudio de casos para cierre sea avalado por las lideres técnicas misionales - apoyos a la supervisión, con el fin de dinamizar el análisis de casos en el comité.
En el cuarto trimestre se analizó el cierre por terminación anormal de 36 casos por voluntariedad de la ciudadana, 29 por imposibilidad de contacto con la ciudadana, 8 por incumplimiento de la ciudadana, 5 por existencia de abogado de confianza y 2 por fallecimiento de la ciudadana.
</t>
    </r>
    <r>
      <rPr>
        <b/>
        <sz val="10"/>
        <color indexed="8"/>
        <rFont val="Times New Roman"/>
        <family val="1"/>
      </rPr>
      <t>Soporte</t>
    </r>
    <r>
      <rPr>
        <sz val="10"/>
        <color indexed="8"/>
        <rFont val="Times New Roman"/>
        <family val="1"/>
      </rPr>
      <t xml:space="preserve">:
Reporte casos cerrados oct-nov 2021
</t>
    </r>
  </si>
  <si>
    <t>Se realizó articulación con las siguientes entidades:
- Secretaría de Seguridad, Convivencia y Justicia y Secretaría de Integración Social (Subdirección para las Familias): 29.10.21: Validar propuestas para fortalecer la participación de la Fiscalía General de la Nación en el modelo de Ruta Integral para mujeres en Casas de Justicia,, y se plantearon propuestas para optimizar el papel de los receptores en las Casas de Justicia de Suba – Ciudad Jardín y Barrios Unidos.
El 26-11-2021 se realizó seguimiento y se socializó la propuesta preliminar de procedimiento de coordinación para la atención integral e interdisciplinaria a las mujeres víctimas de violencias.
- Secretaría distrital de Salud. 22-12-21. Asistencia a la mesa intersectorial de seguimiento a la implementación de las acciones de la estrategia de prevención y atención a víctimas de violencia de género – con énfasis en violencia sexual e intento de feminicidio con las IPS y la Secretaría Distrital de Salud, en la que se realizó un balance de la implementación de la
estrategia conjunta con la SDMujer durante el año 2021 y se identificaron posibilidades de fortalecimiento para el próximo año.
Interinstitucional:
08/11/2021 y 12/11/2021: Equipo Ruta Integral para Mujeres en Casas de Justicia: Se realizó seguimiento y proyecciones en torno a la implementación del modelo de atención con Ruta Integral para Mujeres en Casas de Justicia.
23/11/2021 Equipo URI - DEVAJ: Armonizar criterios para el redireccionamiento de casos de mujeres en riesgo de feminicidio a la estrategia de atención psico jurídica en la Unidad de Reacción Inmediata -URI- Puente Aranda.
03/12/2021: Equipo SFCYO – Nivel central: Para identificar los retos de los procesos y servicios a cargo de la dependencia e intercambiar propuestas en torno al fortalecimiento de las intervenciones en los distintos niveles y puntos de atención en el marco de la implementación de la Estrategia de Justicia de Género</t>
  </si>
  <si>
    <r>
      <t xml:space="preserve">Para el ultimo trimestre se realizaron 236 acompañamientos psicosociales en las Casas de Justicia con Ruta Integral, así: Ciudad Bólivar.83; Barrios Unidos 57,  Ciudad Jardín 73 y Bosa con 23.
</t>
    </r>
    <r>
      <rPr>
        <b/>
        <sz val="10"/>
        <color indexed="8"/>
        <rFont val="Times New Roman"/>
        <family val="1"/>
      </rPr>
      <t xml:space="preserve">Soporte:
</t>
    </r>
    <r>
      <rPr>
        <sz val="10"/>
        <color indexed="8"/>
        <rFont val="Times New Roman"/>
        <family val="1"/>
      </rPr>
      <t>Reporte Simisional - Atención psicosocial 1.010.21 a 31.12.21</t>
    </r>
  </si>
  <si>
    <r>
      <rPr>
        <sz val="10"/>
        <color indexed="8"/>
        <rFont val="Times New Roman"/>
        <family val="1"/>
      </rPr>
      <t xml:space="preserve">Para este ultimo trimestre se organizó y participó en Facebook Live, articulado con organizaciones de mujeres (Corporación Humanas y Mesa de seguimiento a la Ley 1257 de 2008). Para el cual se gestionó la participación de las ponentes (Tatiana Romero de Ministerio de Justicia – Dirección Justicia Formal. Omaira Orduz – Secretaría Distrital de Integración Social – Subdirección de familia. Viviana Rodríguez – alianza organizaciones, Corporación Humanas), articulación con comunicaciones para pieza comunicativa de invitación, elaboración de guion para el espacio y pruebas logísticas. El espacio se llevo a cabo el 10 de noviembre titulado "hablemos sobre los retos y  avances de la ley 2126 de 2021”, presentado en vivo a las 4:00 p.m., por el canal de Facebook de la secretaría, se conectaron aproximadamente 150 personas. Como subsecretaría se participó también en la apertura, presentación de la Ley y moderación de la conversación.
</t>
    </r>
    <r>
      <rPr>
        <b/>
        <sz val="10"/>
        <color indexed="8"/>
        <rFont val="Times New Roman"/>
        <family val="1"/>
      </rPr>
      <t xml:space="preserve">Soportes:
</t>
    </r>
    <r>
      <rPr>
        <sz val="10"/>
        <color indexed="8"/>
        <rFont val="Times New Roman"/>
        <family val="1"/>
      </rPr>
      <t>GuionFBLiveLeyComisarías10NOV
SoporteFacebookLive</t>
    </r>
  </si>
  <si>
    <r>
      <t xml:space="preserve">En el trimestre se realizaron 7 sesiones distritales de sensibilización en acoso sexual y acoso laboral, con la asistencia de 533 servidores del Distrito, éstas se realizaron en articulación con el Departamento Administrativo del Servicio Civil Distrital, así:
12 de octubre con 92 participantes
21 de octubre con 87 participantes
26 de octubre con 15 participantes
9 de noviembre con 73 participantes
18 de noviembre con 176 participantes
2 de diciembre con 39 participantes
16 de diciembre con 51 participantes
</t>
    </r>
    <r>
      <rPr>
        <b/>
        <sz val="10"/>
        <color indexed="8"/>
        <rFont val="Times New Roman"/>
        <family val="1"/>
      </rPr>
      <t>Soporte:</t>
    </r>
    <r>
      <rPr>
        <sz val="10"/>
        <color indexed="8"/>
        <rFont val="Times New Roman"/>
        <family val="1"/>
      </rPr>
      <t xml:space="preserve">
Listas de Asistencia </t>
    </r>
  </si>
  <si>
    <t>(X)Seguimiento: 
03-01-2022</t>
  </si>
  <si>
    <t>DESARROLLO DE CAPACIDADES PARA LA VIDA DE LAS MUJERES</t>
  </si>
  <si>
    <r>
      <rPr>
        <b/>
        <sz val="5"/>
        <rFont val="Times New Roman"/>
        <family val="1"/>
      </rPr>
      <t>MAGNITU
D / UNIDAD DE MEDIDA</t>
    </r>
  </si>
  <si>
    <t>TIPO DE INDICADO R</t>
  </si>
  <si>
    <t>MEDIOS DE VERIFICA CIÓN</t>
  </si>
  <si>
    <t>Durante  la  vigencia  2021,  la  oferta  formativa  divulgada  ha  contado  con  la  información  de  gratuidad  de  los  cursos,  y  se  elaboraron  bajo  los  estándares  de  calidad,  criterios  y  políticas  de comunicación institucional, impartidas por la oficina encargada de asesorar estos temas en la entidad. Se han identificado cinco (5) espacios de difusión de la información, a los cuales se le da sostenibilidad en cada triestre, estos son:</t>
  </si>
  <si>
    <r>
      <rPr>
        <sz val="5"/>
        <rFont val="Times New Roman"/>
        <family val="1"/>
      </rPr>
      <t>a. Canales oficiales de la entidad
b. Actores territoriales
c. Canales oficiales del distrito
d. Solicitudes de información.
e. Voz a voz con las ciudadanas que participan de los procesos.</t>
    </r>
  </si>
  <si>
    <t>Como parte de las acciones puntuales se pueden mencionar:</t>
  </si>
  <si>
    <t>Divulgar   la   gratuidad   de   la oferta    de    formación   de    la Dirección     de    gestión    del conocimiento</t>
  </si>
  <si>
    <t>Piezas comunicativa s</t>
  </si>
  <si>
    <r>
      <rPr>
        <sz val="5"/>
        <rFont val="Times New Roman"/>
        <family val="1"/>
      </rPr>
      <t>Se diseñó un cronograma para el seguimiento a las publicación mensuales de la oferta formativa de los procesos de formación de la DGC, en las redes sociales y canales oficiales de la entidad, a través de la divulgaron de piezas comunicativas, en las cuales se enfatiza sobre la gratuidad de los procesos.
Adicionalmente, en las comunicaciones SDQS, se mencionó de manera permanenete la  gratuidad de la oferta  de formación,  al respecto podemos mencionar  que se respondienron treinta  (30) solicitudes, discriminadas así:</t>
    </r>
  </si>
  <si>
    <t>Primer trimestre = 3 (enero - marzo) Segundo trimestre = 4 (abril - junio)  Tercer Trimestre = 7 (julio septiembre) Cuarto trimestre = 16 (octubre - diciembre)</t>
  </si>
  <si>
    <t>Contribuir a la reducción de la feminización de la pobreza, al desarrollo de capacidades y al empoderamiento</t>
  </si>
  <si>
    <r>
      <rPr>
        <sz val="5"/>
        <rFont val="Times New Roman"/>
        <family val="1"/>
      </rPr>
      <t>Anexos:
1. Cronograma de Convocatoria
2. Piezas Comunicativas y Divulgación en Redes Sociales
3. Base de Sondeo y seguimiento de Actores
4. Comunicaciones con gratuidad de la oferta formativa - SDQS
5. Cronograma de seguimiento  las publicaciones mensuales</t>
    </r>
  </si>
  <si>
    <t>Gestionar   Convenios/contratos realizados para la elaboración de los contenidos</t>
  </si>
  <si>
    <r>
      <rPr>
        <sz val="5"/>
        <rFont val="Times New Roman"/>
        <family val="1"/>
      </rPr>
      <t>Subsecretaría de Políticas de Igualdad
Equipo Empleabilidad y Emprendimiento</t>
    </r>
  </si>
  <si>
    <r>
      <rPr>
        <sz val="5"/>
        <rFont val="Times New Roman"/>
        <family val="1"/>
      </rPr>
      <t>Actas y
listados de asistencia
Documento  de formalización del contrato
o convenio</t>
    </r>
  </si>
  <si>
    <r>
      <rPr>
        <sz val="5"/>
        <rFont val="Times New Roman"/>
        <family val="1"/>
      </rPr>
      <t>De las dos gestiones programadas para la vigencia 2021, para el tercer trimestre se reporta cumplimiento de la primera gestión con la firma del contrato interadministrativo con la Universidad Nacional de Colombia para el desarrollo de cursos virtuales, y la segunda gestión se cumplió en el cuarto trimestre con la firma del contrato interadministrativo con la Universidad Nacional de Colombia para el desarrrollo de un diplomado virtual.
1. Minutas contrato UNAL
2. Actas de inicio
3. Anexos técnicos</t>
    </r>
  </si>
  <si>
    <t>Diseñar e implementar 1 estrategia para el desarrollo de capacidades socioemocionales y técnicas de las mujeres en toda su diversidad para  su emprendimiento y empleabilidad.</t>
  </si>
  <si>
    <t>Implementar,  formalizar  y  dar continuidad   de   los   procesos realizados   con   la   gestión   de alianzas           nacionales, internacionales,    públicos    y privados       mediante       la articulación de las dependencias competentes  en  cada  caso  y  la interlocución con los aliados</t>
  </si>
  <si>
    <r>
      <rPr>
        <sz val="5"/>
        <rFont val="Times New Roman"/>
        <family val="1"/>
      </rPr>
      <t>Subsecretaría de Políticas de Igualdad
Equipo Alianzas</t>
    </r>
  </si>
  <si>
    <r>
      <rPr>
        <sz val="5"/>
        <rFont val="Times New Roman"/>
        <family val="1"/>
      </rPr>
      <t>Actas y listados de asistencia
Documento  de formalización de la alianza (memorando, acuerdo, etc)</t>
    </r>
  </si>
  <si>
    <r>
      <rPr>
        <sz val="5"/>
        <rFont val="Times New Roman"/>
        <family val="1"/>
      </rPr>
      <t>Durante el periodo de enero a diciembre de 2021 se gestionaron alianzas con 83 actores con el fin de favorecer iniciativas asociadas a la Política Pública de Mujeres y Equidad de Género del Distrito Capital. Las siguientes gestiones con aliados derivaron en acciones concretas:
1.Open Society Foundations. De enero a diciembre se continuo la implementación de la donación de esta Fundación (850 mil USD ejecutados por la Fundación Restrepo Barco) para el fortalecimiento del SIDICU mediante el Piloto de dos Unidades Móviles. En diciembre se anunció formalmente el apoyo por 300 mil USD (ejecutados por esta misma Fundación).
2.□Bloomberg Philanthropies. Se construyó la propuesta que fue presentada a la convocatoria “2021 Global Mayors Challenge” con el fin de obtener financiamiento para el SIDICU. En junio, Bogotá fue seleccionada como una de las 50 ciudades finalistas. En este marco, Bloomberg financió un Piloto para el Programa de Relevos Domiciliarios que se ejecutó en octubre de 2021. 3.Wellbeing Cities Award: En el mes de junio Bogotá fue escogida como la 2021 Wellbeing City gracias a la implementación del SIDICU.
4.Agencia de Estados Unidos para el Desarrollo Internacional - USAID. Entre enero y mayo se implementó el apoyo técnico del Programa de Gobernabilidad Regional (RGA) de USAID a la SDMujer en materia de fortalecimiento institucional para la atención de mujeres migrantes. El apoyo se dio en 3 líneas de acción: i) Apoyar la transversalización del enfoque diferencial con énfasis  en mujeres migrantes; ii) Fortalecer la formulación de proyectos de inversión pública y/o privada elaborados para fortalecer la inclusión de la mujer migrante venezolana; iii) Desarrollar una estrategia para movilizar organizaciones de mujeres migrantes para la eliminación de estereotipos que afectan a las mujeres
5.□Alto Comisionado de las Naciones Unidas para los Refugiados –ACNUR Entre enero y diciembre se continuó la implementación del proyecto "Empoderando a Mujeres Refugiadas y Migrantes en  el DC" el cual tiene 5 líneas de acción: 1) Asistencias jurídicas regularización mujeres refugiadas y migrantes y fortalecimiento capacidades de la SDMujer; 2) Espacios de abordaje psicosocial para mujeres refugiadas y migrantes y de comunidad de acogida; 3) Informe de investigación para identificar violencias y situaciones xenofóbicas que enfrentan las mujeres refugiadas y migrantes; 4)  Piloto de educación menstrual para el autoconocimiento y el autocuidado, el cual contó con la donación de 300 copas menstruales; y 5) Atención jurídica y psicosocial a mujeres migrantes,    refugiadas y de comunidades de acogida que sean cuidadoras en la Manzana del Cuidado de Los Mártires.
6.UNICEF. Entre enero y diciembre se llevó a cabo cooperación técnica para fortalecer estrategias de la SDMujer en materia de prevención de violencias basadas en género contra niñas, jóvenes y adolescentes. Se trabajaron 3 líneas: i) Desarrollo curso online de prevención de violencias contra NNAJ “Observo, identifico y protejo: niñas, niños y adolescentes libres de VGB” el cual se abrió al público en nov-21; ii) Creación de material pedagógico para la transformación de estereotipos de género (Pendiente entrega de libros); iii) Protocolo Lazos Púrpura (Versión final entregada en   marzo).</t>
    </r>
  </si>
  <si>
    <r>
      <rPr>
        <sz val="5"/>
        <rFont val="Times New Roman"/>
        <family val="1"/>
      </rPr>
      <t>7.ONU Mujeres. De enero a mayo se realizó la implementación, seguimiento y cierre al piloto de fortalecimiento de 5 unidades productivas de mujeres víctimas y excombatientes en territorios PDET. El 22 septiembre de 2021 se firmó convenio entre la SDMujer y ONU Mujeres el cual tiene 5 líneas de acción: 1)Trazador presupuestal de género y Sello de Igualdad de Género; 2) Desarrollar estrategias para la implementación del Sistema Distrital de Cuidado en Bogotá; 3) Implementar estrategias de Empleabilidad y Emprendimiento en el marco del proceso de reactivación socioeconómica ; 4) Fortalecer las capacidades institucionales para la prevención y atención de las violencias contra las mujeres en el espacio público de la Ciudad de Bogotá; y 5) Implementar estrategias para la promoción de derechos de las mujeres en proceso de reincorporación. Valor total $ 1.379.934.017 COP: SDMujer aporta $ 600.121.000 COP y ONU Mujeres aporta
$779.813.017 COP.</t>
    </r>
  </si>
  <si>
    <r>
      <rPr>
        <sz val="5"/>
        <rFont val="Times New Roman"/>
        <family val="1"/>
      </rPr>
      <t>8.□OXFAM, Centro de Promoción y Cultura(CPC)- Ayuntamiento de Barcelona. El proyecto “Mujeres a cuidarSe por el Reconocimiento y la Redistribución del cuidado en Bogotá” presentado por Oxfam y el Centro de Promoción y Cultura, en alianza con la SDMujer a la convocatoria del Programa de Cooperación para la Justicia Global 2021 del Ayuntamiento de Barcelona, fue seleccionado en Octubre como uno de los ganadores de la subvención equivalente a $120.000 euros. La ejecución la realiza OXFAM y el CPC, la SDMujer se encarga de otorgar lineamiento técnico.
9.□Banco Interamericano de Desarrollo –BID. El BID confirmó en sept- 2021 la cooperación técnica para la SDMujer equivalente a 130 mil USD, dirigida a aumentar el acceso a los servicios de formación para mujeres cuidadoras de la Manzana del Cuidado de los Mártires, especialmente aquellas provenientes de Flujos Migratorios Mixtos (FMM) por medio de la identificación de barreras de acceso, diseño de medidas para aumentar acceso y pilotaje de las mismas. Se avanzó en la construcción de la propuesta técnica y Términos de Referencia. Actualmente, se está trabajando en el proceso de selección de la firma implementadora.
10.□Banco Interamericano de Desarrollo –BID. El BID informó en sept- 2021 que el proyecto de Comunidades Cuidadoras, fue ganador de la Convocatoria Bienes Públicos Regionales con una subvención de USD $420.000. Con el liderazgo de la SFCyO y la DEVAJ se han realizado reuniones durante con el BID, Montevideo, Lima y Río de Janeiro y Bogotá el periodo de oct a dic, para  el alistamiento del proyecto que se espera inicie en el 2022. El objetivo del proyecto es mejorar la calidad y efectividad de las respuestas locales en las cuatro ciudades participantes, frente a las Violencias Basadas en Género, tomando en cuenta sus respectivos contextos comunitarios.
11.□Unión Europea (Comisión Europea). El proyecto "Moving towards Recovery: Bogotá’s transportation system as a catalyst for environmental sustainability and gender equality in the post COVID-19 era"" presentado a la convocatoria de la Comisión Europea en conjunto con las Secretarías de Movilidad y Ambiente, en sociedad con Metrópolis y Madrid, en el mes de octubre fue anunciado como ganador de una subvención equivalente a $1.601.073 euros. Es importante mencionar que la SDMujer da lineamiento técnico, pero no ejecuta recursos.
12.□Save The Children. Con liderazgo de la DED se suscribió en octubre de 2021 un MoU entre la Fundación y la Secretaría con el objeto de “desarrollar acciones conjuntas que conlleven a mitigar   el impacto causado por la situación de refugio y/o migración de mujeres venezolanas en Colombia y/o mujeres colombianas en especial situación de vulnerabilidad, de acuerdo con sus diferencias y diversidades”.</t>
    </r>
  </si>
  <si>
    <r>
      <rPr>
        <sz val="5"/>
        <rFont val="Times New Roman"/>
        <family val="1"/>
      </rPr>
      <t>13.Embajada de Suecia en Colombia. El 19 de febrero se llevó a cabo Visita de la Embajadora de Suecia Helena Storm a la Manzana del Cuidado de Bosa. Gracias al apoyo de la Embajada, el 6 de mayo se llevó a cabo un intercambio entre una ONG sueca llamada MÄN, experta en temas de masculinidades alternativas, la SdMujer y la Secretaría de Cultura. Por otro lado, el 19 de agosto en     el marco de la FILBO se transmitió la charla ¿Qué tiene que ver el feminismo con la política? en la cual participó la Secretaría Diana Rodríguez, la Embajadora de Suecia Helena Storm y el congresista José Daniel López.
14.Centro Iberoamericano de Desarrollo Estratégico Urbano- CIDEU. Durante el primer trimestre de 2021 la SDMujer asistió a sesiones de intercambio de experiencias sobre políticas cuidado y brecha salarial, en el marco del grupo de trabajo de Grupo de trabajo Ciudades Globales y Transversalidad de Género del CIDEU en el que se encontraban Lima, Montevideo y Barcelona. Se realizó una publicación de artículo del SIDICU en la revista Ciudad Sostenible.
15.Humanas /GPAZ/ CoperAccio. Articulación con estas entidades desde el mes de abril, con el fin de implementar proyecto financiado por el Ayuntamiento de Barcelona para garantizar el seguimiento, incorporación y realización de medidas con enfoque de género del Acuerdo de paz en la política pública del Distrito Capital. En el mes de noviembre, se llevó a cabo la participación de   la Subsecretaria Diana Parra en la presentación de informe del proyecto por parte de este colectivo en Barcelona.
16.Business Sweden/ Urban Challenges: En el inicio de esta cooperación técnica (abr-2020) y durante el I semestre de 2021, se articularon acciones con la DEVAJ para desarrollar intercambios de conocimientos con expertas para fortalecer prevención de acoso sexual en Transmilenio (La SDMujer dio línea técnica, fungiendo Transmilenio como beneficiario directo). No obstante, cabe   resaltar que, a mediados del 2021, el cooperante cambió el enfoque del proyecto, esta vez hizo articulación con la DDDP para hacer un diagnóstico de las barreras que enfrentan las mujeres en el marco del sistema de transporte masivo
17.□CAF (Banco de Desarrollo de América Latina) La SDMujer fue seleccionada en octubre para participar de la iniciativa “Diagnóstico de Capacidades Institucionales para la Generación de Aprendizajes”. Se planea que este diagnóstico sea utilizado en el marco del desarrollo de la Estrategia de Prevención del Feminicidio a través de un Sistema Articulado de Alertas Tempranas (SAAT).
18.Grupo de Trabajo Género, Empresas y Derechos Humanos. ONU DDHH - FIP Asistencia a las sesiones mensuales del grupo junto con representante de la DDDP.
19.□International Finance Corporation – IFC: Seguimiento a las gestiones realizadas por la DGC y el SIDICU para desarrollar cooperación técnica del IFC. En el mes de abril, se realizó la entrega del informe sobre una aproximación cualitativa y cuantitativa a los efectos de la pandemia por COVID-19 en la mujer bogotana, generado por IFC como producto de la asesoría prestada a la Alcaldía de Bogotá. Finalmente, se realizó la gestión para la intervención de la Secretaria Diana Rodríguez en el IFC Sustainability Exchange (09.06.21).
20.□Organización de Estados Interamericanos – OEI. Seguimiento al proceso adelantado por la DED para la firma de Convenio No. 850 de 2021 entre la SDMujer y la OEI (19.10.21).</t>
    </r>
  </si>
  <si>
    <r>
      <rPr>
        <sz val="5"/>
        <rFont val="Times New Roman"/>
        <family val="1"/>
      </rPr>
      <t>21.□UNODC. Seguimiento a las gestiones realizadas por la SFCyO para la firma de convenio con UNODC para “Aunar esfuerzos para la cooperación administrativa, técnica y económica entre UNODC y la SDMujer, en la implementación de acciones en materia de prevención de violencias y promoción del derecho de las mujeres para un acceso integral a la justicia” (04.11.21) 22.PNUD. Seguimiento y apoyo a las gestiones realizadas por el equipo del SIDICU desde el mes de enero hasta el mes actual, con el objetivo de implementar cooperación técnica del PNUD a la SDMujer en tres líneas: i) Modelo Financiero MACRO; ii) Georreferenciación cuidado comunitario; ii) Diseño del proyecto del Acuerdo del Sistema de Cuidado
23.Banco Mundial. Seguimiento y apoyo a las gestiones realizadas por el equipo del SIDICU desde febrero hasta el mes en curso (diciembre), para implementar la cooperación técnica entre el BM y  la SDMujer en 2 líneas de trabajo: i) Creación ruta de empleabilidad para las cuidadoras (se trabaja con SDHacienda); ii) Apoyo para el diseño de la manzana prototipo.
24.Iniciativa Paridad de Género- -BID: Se desarrollaron dos Intercambios de experiencias entre equipo del SIDICU y República Dominicana a través de la IPG (17 de agosto y 3 de septiembre). Se han hecho acercamientos con la Iniciativa Paridad de Género del BID (desde marzo- 2021) para apoyar la Red de Alianzas del SIDICU y la estrategia de Empleabilidad &amp; Emprendimiento 25.Dirección Distrital de Relaciones Internacionales. Se realizaron conceptos técnicos para la DDRI, con el fin de apoyar la gestión para la firma de acuerdos entre la alcaldía y los siguientes cooperantes internacionales: Embajada de Finlandia en Colombia, USAID, Women Deliver.
26.Coca- Cola FEMSA. Articulación (Desde oct- 2021) en 3 frentes de acción: 1. Utilizar material de lúdico del Programa Listos a Jugar de la Fundación Femsa (Reunión 8.11.21). 2. Posibilidad  de que la SDMujer divulgue con mujeres vacantes abiertas por Coca- Cola (Reuniones 25.10.21 y 01.12.21). 3. Coca - Cola quiere replicar información de prevención y atención de violencias con pre-vendedores. (Reunión 9.11.21)
27.Google Se han hecho acercamientos con Google (agost- dic) para explorar articulación -liderado por la DED. Se hizo un espacio de sensibilización en enfoque diferencial para los y las profesionales de
Google. Se hicieron reuniones de seguimiento buscando concretar un plan de trabajo, para lo cual se articuló con la DDDP con el fin de construir propuesta de sensibilización en materia de enfoque  de género para Google.
28.ElEmpleo.com. Junto con elempleo.com y el equipo de la Estrategia de E&amp;E, se concretaron 4 líneas de acción para apoyo: i) difusión de los cursos ofertados por la Secretaría, ii) campaña de sensibilización para la contratación de mujeres, iii) difusión de vacantes publicadas por empresas en la plataforma y iv) visibilización de acciones conjuntas. La SDMujer difundió con mujeres de Bogotá información sobre la Feria de Elempleo.com RESILIENTES DIGITALES.
29.CEMEX. Se exploraron alternativas de apoyo al SIDICU durante el primer semestre de 2021. Gestiones con la estrategia de E&amp;E desde noviembre de 2021 para que, desde la SDMujer, se divulguen a mujeres vacantes de CEMEX, especialmente como conductoras.
30.Pacto Global. Interlocución con Pacto Global para la articulación conjunta con la SDMujer en materia de Cuidado. Se concretó un webinar para el 2022 cuya temática será el SIDICU y la Red de Alianzas del Cuidado.</t>
    </r>
  </si>
  <si>
    <r>
      <rPr>
        <sz val="5"/>
        <rFont val="Times New Roman"/>
        <family val="1"/>
      </rPr>
      <t>31.□Comisión de Regulación de Energía y Gas – CREG. Se ha trabajado de manera conjunta con la CREG (desde ago-2021) y con el equipo del SIDICU frente al tema corresponsabilidad familiar en el marco de la RAC, implementando 3 talleres: 1 de a cuidar se aprende y 2 de cuidamos a las que nos cuidan a colaborad@s. Adicionalmente, se sostuvo una reunión con la Dirección de violencias, teniendo como resultado la coordinación para un espacio de sensibilización de VBG en noviembre.
32.EPIANDES. Colaboración entre la SDmujer y EpiAndes mediante la implementación de actividades de diálogo con personas de la comunidad y lideresas de San Cristóbal, con el fin de apalancar el SIDICU. Esta colaboración fue articulada junto con el equipo de SIDICU y DGC.
33.Quanta (UniAndes y Javeriana) Para la articulación con Quanta se suscribió un MoU entre UniAndes, la U.Javeriana y la SDMujer (Jun-2021), para el apoyo de la estrategia de Cuidado a Cuidadoras y Pedagógica y de Transformación Cultural. Dos documentos trabajados con el SIDICU se publicaron en la página de las Universidades. Con la Estrategia de E&amp;E la U.Javeriana desarrolló talleres con el fin de dejar capacidad instalada en el procesamiento de datos estadísticos.
34.Cámara de Comercio de Bogotá: Se realizaron gestiones respectivas con la CCB con el fin la socialización de la ruta #SoyEmpresaria para el beneficio de mujeres. La información y las piezas promocionales fueron compartidas por parte de la SDMujer a través de las redes sociales (Marzo -21).
35.Fundación Grupo de Acción &amp; Apoyo a Personas Trans- GAAT. Se apoyaron gestiones de la DED para concretar firma de Memorando de Entendimiento con el GAAT (29.11.21)
36.Fundación Corona Seguimiento y apoyo a las gestiones realizadas por el E&amp;E para la firma de Memorando de Entendimiento con esta fundación con el objeto de aunar esfuerzos para impulsar la generación de ingresos propios de las mujeres en la ciudad de Bogotá D.C. a través de la vinculación al Programa Venta Libre de COLCERÁMICA (05.11.21).
37.□Fundación AVP: Articulación con la Fundación AVP para el desarrollo de actividades con mujeres cuidadoras en el CDC El Porvenir en el contexto del proyecto: “Ciudades que cuidan: sistemas locales de cuidado con enfoque de género”. Las entrevistas y el taller se dieron con éxito. Se espera que el documento final que la Fundación publique sea remitido al equipo del SIDICU para tener información que complemente la operación de los servicios de la Manzana.
38.Universidad de Valencia: se realizó la articulación y gestión interna y externa para la formalización del proceso de prácticas para que una estudiante de maestría de la universidad, realizara las prácticas en la SDMujer. Las actividades de apoyo fueron desarrolladas en la Dirección de Enfoque Diferencial.</t>
    </r>
  </si>
  <si>
    <r>
      <rPr>
        <sz val="5"/>
        <rFont val="Times New Roman"/>
        <family val="1"/>
      </rPr>
      <t>Desde el equipo de Alianzas Estratégicas se apoyaron las gestiones para asegurar la participación de la Secretaría de la Mujer en los siguientes eventos e intercambios de experiencias a nivel nacional e internacional
39.UNESCO. Participación de la Subsecretaria Diana Parra en el evento organizado por la UNESCO Fourth Edition of the series of Regional Expert Consultations against Gender Stereotypes (25.01.21).
40.GIZ y C40. La Secretaria Diana Rodríguez participó en un Podcast con el secretario de Movilidad sobre el proyecto Cicloalameda Medio Milenio. (29.01.21). 41.BID. Participación de la Directora Natalia Moreno en el evento Recuperación del Empleo Femenino durante la Pandemia organizado por el BID (04.02.21).
42.Municipio de Mosquera. Intercambio técnico con la Dirección de Mujer del Municipio de Mosquera, la Asesora del Despacho Natalia Oviedo explicó principales estrategias de la SDMujer (12.02.21).
43.□OCDE: La Secretaria Diana Rodríguez participó en el Inclusive City podcast episode, Gender Equality and the Covid-19 Recovery Opportunity for International Women’s Day 2021 (25.02.21). 44.Liceo Francés. La Subsecretaria Diana Parra brindó la charla La gestión de la pandemia desde un enfoque de género a estudiantes de 9 y 10 grado del Liceo Francés de Bogotá en el marco de la conmemoración de la Semana de los Derechos de la Mujer (11.03.21).
45.CEPAL- ONU Mujeres. Presentación de la Secretaria Diana Rodríguez en el evento Recuperación transformadora con sostenibilidad e igualdad de género: esfuerzos en América Latina organizado por ONU Mujeres y la CEPAL (17.03.21).
46.Secretaría de la Mujer de Neiva. Visita de la secretaria de la Mujer de Neiva, Camila Ortega y su equipo a la SdMujer. La Secretaria se reunió con las Direcciones de Enfoque Diferencial, Eliminación y Gestión del Conocimiento con el fin de llevar a cabo un intercambio de experiencias en torno a Políticas Públicas de Mujer y Equidad de Género (18 y 19 de marzo).
47.ACNUR. Vista un equipo directivo de alto nivel de ACNUR Ginebra a Casa de Todas (Shoko Shimozawa, Directora de la División de Emergencias, Seguridad y Abastecimiento / Grainne Ohara, Directora del Departamento de Protección Internacional) (19.03.21).
48.□Ciudad de Buenos Aires. Participación de Diana Parra Subsecretaria de Políticas de Igualdad en el webinar participar de “Pensar Nuestras Ciudades”, un ciclo de encuentros virtuales organizado por el Gobierno de la Ciudad de Buenos Aires. (25.03.21). Reunión entre Marisa Bircher, Secretaria de Igualdad de Género de Buenos Aires y la Secretaria Diana Rodríguez - Sistema Distrital de Cuidado (18.06.21). Intercambio de experiencias sistema indicadores de cuidado con la Dirección de Estadística de la Ciudad de Buenos Aires y presentación del SIDICU a cargo de Natalia     Moreno (18.06.21).
49.□Ministerio de la Mujer y Poblaciones Vulnerables Perú. Presentación de Natalia Moreno en el panel “Experiencias sobre políticas de cuidado en América Latina” del Ciclo Internacional de Conferencias " Los Cuidados en la Agenda Pública" (30.03.21).
50.Alcaldía de Tocancipá. Presentación del SIDICU por parte de Natalia Moreno a la Alcaldía de Tocancipá con el fin de compartir lecciones aprendidas y buenas prácticas sobre el Sistema (07.04.21).
51.Ministerio de la Mujer de Chile. Reunión de socialización del SIDICU con profesionales del Ministerio de la Mujer de Chile con el fin de poder realizar acciones de articulación e intercambio de buenas prácticas (30.04.21).</t>
    </r>
  </si>
  <si>
    <r>
      <rPr>
        <sz val="5"/>
        <rFont val="Times New Roman"/>
        <family val="1"/>
      </rPr>
      <t>52.Ayuntamiento de Barcelona. Se desarrolló un intercambio técnico entre profesionales del Ayuntamiento de Barcelona y de la SDMujer con el fin de conocer más sobre el programa de Servicio de Atención Domiciliaria – SAD y así robustecer el diseño de la estrategia de relevos (30.04.21). Coordinación de la visita técnica de representantes del Ayuntamiento Barcelona a Bogotá. Reunión trazador presupuestal de género con la SDMujer, Secretarías de Hacienda y Planeación (24.11.21) y Visita a la Manzana de cuidado de Bosa (26.11.21)
53.Universidad Nacional de Colombia. Participación de la Secretaria Diana Rodríguez en el conversatorio sobre oportunidades y desafíos de la igualdad de género en América Latina realizado por   el Instituto de Estudios Políticos y Relaciones Internacionales (IEPRI) de la UNAL y la Embajada de la República Argentina en Colombia (20.05.2021).
54.Secretaría de Planeación de Cartagena. Reunión del Sistema Distrital de Cuidado SdMujer- Secretaría Planeación de Cartagena para intercambio técnico en materia de enfoque de género en el POT (17.06.21). Articulación con la CEPAL para hacer intercambio con Cartagena sobre la metodología para la georreferenciación de la demanda de cuidado que la CEPAL hizo para el SIDICU 12.11.21
55.Instituto Colombiano Antropología. Articulación para que profesionales de la DEVyAJ hicieron una capacitación al Comité de Violencias Basadas en Género del Instituto, abordaron las generalidades conceptuales del derecho de las mujeres a una vida libre de violencias, la Ruta única de atención a mujeres víctimas de violencias y en riesgo de feminicidio (21.06.21).
56.Generation Equality Forum Paris. Apoyo para la participación de Alcaldesa en el Foro Político de Alto Nivel del Generation Equality Forum Paris (01.07.21).
57.Fearless Cities. se llevaron a cabo las gestiones correspondientes para apoyar la participación de la líder técnica del SIDICU, en la mesa redonda Fearless Cities Barcelona 2021 (05.07.21). 58.Ciudad de Brasilia. Gestiones para concretar la asistencia de Carolina Salazar, Líder de la Estrategia de Empleabilidad y Emprendimiento en el Seminario Internacional sobre la autonomía económica de mujeres latinoamericanas y afrodescendientes- Brasilia. (26.07.21)
59.República Argentina. Se realizó un intercambio entre Bogotá y Argentina promovido por la DDRI frente al Plan Argentino de Igualdad en la Diversidad. Por parte de la SdMujer participó la Dirección de Enfoque Diferencial, con interés en conocer más sobre las acciones de argentina frente a las personas transgénero (04.08.21).
60.Municipalidad de Santa Fe. Se realizaron dos sesiones de intercambio técnico entre el SIDICU y la Municipalidad de Santa Fe de Argentina frente a sistemas de cuidado (19 de julio y 19 de agosto).
61.FILBO. Coordinación con el equipo organizador de la FILBO para la organización logística del conversatorio con la alcaldesa y Joan Tronto moderado por la Secretaria de la Mujer, en el marco  de la Feria Internacional del Libro.
62.Ciudad Hub. se gestionó la participación de la Subsecretaria Diana Parra en el Podcast Ciudad Hub en el cual la Subsecretaria socializó los avances del Sistema Distrital de Cuidado (08.09.21). 63.□PNUD. Participación de la alcaldesa y la Secretaria Rodríguez en el evento Could a city restructure itself around economies of care? The case of Bogota’s Care Blocks (13.09.21).
64.Universidad Nacional de Córdoba. Presentación de Diana Parra, Subsecretaria de Políticas de Igualdad en el Seminario Abierto, Género y Arquitecturas, Urbanismo, Vivienda organizado por la Universidad Nacional de Córdoba (23.09.21).</t>
    </r>
  </si>
  <si>
    <r>
      <rPr>
        <sz val="5"/>
        <rFont val="Times New Roman"/>
        <family val="1"/>
      </rPr>
      <t>65.Municipio de San Pedro Garza García. Reunión con la Secretaría General del Municipio de San Pedro, México y Natalia Moreno con el fin de presentarles los avances de la Estrategia de Cambio Cultural del SIDICU (28.09.21).
66.DDRI. Coordinación de la visita de embajadas a la Manzana de Cuidado de Ciudad Bolívar (28.09.21).
67.Bloomberg- Harvard. Participación de la secretaria Rodríguez en el Bloomberg Harvard City Leadership Initiative - Senior Leaders Program - DRAFT del 25 al 29 de octubre en Nueva York. 68.Comisión Económica para América Latina y el Caribe- CEPAL. Presentación del SIDICU por parte de la Subsecretaria Diana Parra en el XXII Encuentro Internacional sobre Estadísticas de Género (27.10.21).
69.Universidad Nacional Autónoma de México- UNAM. Participación de la Subsecretaria Diana Parra (SIDICU) en el Seminario Ciudades cuidadoras alrededor del mundo: del proyecto a la realidad (29.10.21).
70.□Consejo Latinoamericano de Ciencias Sociales- CLACSO. Participación de Natalia Moreno en la plataforma para el diálogo “Políticas del cuidado: experiencias, enfoques y propuestas en América Latina y el Caribe” - 27, 28 y 29 de octubre de 2021 en Guadalajara.
71.Visita técnica a Barcelona. Visita técnica de la Subsecretaria Diana Parra a Barcelona. Se coordinaron reuniones con OXFAM Intermon, el Ayuntamiento de Barcelona, el CIDEU y la Participación en los
eventos en torno a la Conmemoración de los 5 Años del Acuerdo de Paz en Colombia, organizados por CooperAccio /GPAZ (2 al 6 de noviembre de 2021). 72.Alcaldía de Medellín. Intercambio de experiencias- Presentación SIDICU (02.11.21).
73.Intendencia de Montevideo. Participación de la Subsecretaria Diana Parra en el Seminario "Ciudades que cuidan Aportes a la sostenibilidad de la vida" realizado por la Intendencia de Montevideo (11.11.21).
74.Red de Innovación Local RIL Participación de Natalia Moreno, Directora del SIDICU en un Webinar dirigido a funcionarias y funcionarios de gobiernos locales de Argentina (17.11.21). 75.Bloomberg Philanthropies Visita James Anderson, Head of Government Innovation a la Manzana de Cuidado de Ciudad Bolívar (17.11.21).
76.ForoMET Presentación de la Subscretaria Lisa Gómez en el ForoMET: Global Summit 2021, panel "Políticas para el cierre de brechas"(17.11.21). 77.Cities Alliance Participación de la Subsecretaria Diana Parra en el Webinario Nueva Agenda Urbana y Derecho a la Ciudad (17.11.21).
78.ACNUR Visita de Raouf Mazou, Alto Comisionado Asistente de Operaciones del ACNUR a Casa de Todas para conocer avances del Proyecto Empoderando a Mujeres Migrantes y Refugiadas en el Distrito (18.11.21).
79.ONU- Hábitat. Visita de. Maimunah Mohd Sharif, Directora Ejecutiva Global de ONU-Hábitat a la Manzana de Cuidado de Cuidad Bolívar (25.11.21)
80.PNUD Participación de la Secretaria Diana Rodríguez en el evento Venice City Solutions 2030, explicando el SIDICU. El evento se centró en el papel de los gobiernos locales para implementar los ODS (02.12.21).
81.Center for Sustainable Development at Brookings. Participación de la Secretaria Diana Rodríguez en el taller de ODS con el Brookings Institution. Presentación del SIDICU (14.12.21). 82.OXFAM Intermon Participación de la Subsecretaria Diana Parra en el Seminario Organización Social de los Cuidados - Panel experiencias públicas (14.12.21).
83.GTGEDH: Se gestionó la participación de la Subsecretaria de Políticas de Igualdad - Diana Parra en el VI Foro Regional de las Naciones Unidas sobre Empresas y los DDHH para AL y el Caribe.</t>
    </r>
  </si>
  <si>
    <r>
      <rPr>
        <sz val="5"/>
        <rFont val="Times New Roman"/>
        <family val="1"/>
      </rPr>
      <t>II. 39 gestiones realizadas con aliados durante el periodo que aún no cuentan con un resultado específico:
1.Politécnico GranColombiano: Durante el primer semestre del año articuló con el Politécnico Grancolombiano y la Fundación Bavaria para el 15 de marzo realizar el lanzamiento de un piloto para que mujeres del programa de tenderas de Bavaria pudieran acceder al curso de emprendedoras dictado por la Universidad
2.Alianza Caoba: se realizó el acompañamiento respectivo para la socialización y formalización de la articulación entre la alianza Caoba y el SIDICU, el cual consiste en que estudiantes de maestría  de la Universidad Javeriana trabajen en la proyección de la demanda de cuidados para cada grupo etario en Bogotá.
3.Mesa Distrital de Cuidado Menstrual: se participó en la primera jornada de la Mesa, en la cual se presentó la Estrategia de Educación Menstrual a entidades del Distrito.
4.□Banco Interamericano de Desarrollo –BID. Se realizó una reunión con el BID, Fundación Corona, la DDRI a la cual asistieron la Secretaria Rodríguez y la Subsecretaria Diana Parra, con el fin de analizar de estructurar bono de impacto social/ pago por resultados para promover la empleabilidad femenina en Bogotá.
5.Dirección Distrital de Relaciones Internacionales- DDRI: En articulación con la DDRI, se desarrolló la postulación del SIDICU como buena práctica ante el Banco Iberoamericano de Buenas Prácticas Urbanas de la UCCI. Se presentó a la DDRI las líneas priorizadas por parte de la Secretaría en el marco de la estrategia de internacionalización científica. Adicionalmente, se sostuvo una reunión junto con la
Secretaría de Desarrollo Económico, y ACNUR con el fin de conocer la propuesta de construcción sedes educativas de los Scalabrinianos en el barrio Santa Fe .
6.Carrera de la Mujer: Se sostuvieron espacios de socialización con el Director de la Carrera de la Mujer, para conocer la iniciativa e identificar líneas de acción conjuntas en el marco de la posibilidad de participación.
7.Fundación Alpina. Reunión con Fundación Alpina y la Corporación Mundial de la Mujer para evaluar posibilidades de articulación respecto al Proyecto de fortalecimiento de capacidades de unidades productivas de mujeres víctimas y excombatientes.
8.Fundación Bavaria. Reunión con el fin de explorar oportunidades de articulación para ofrecer a las mujeres de su programa de tenderas formaciones del SENA, esto en el marco del convenio que  se tiene con esta institución
9.Pacto Intergeneracional: Se participó en el espacio de socialización con Pacto Intergeneracional, con el objetivo de identificar puntos de convergencia del SIDICU, de cara a la construcción de un Pacto Social Intergeneracional que garantice el desarrollo humano sostenible de Bogotá.
10.MAT: Se coordinó un espacio de socialización con MAT, una aplicación de movilidad con el fin de poder identificar líneas de acción conjunta para el apoyo en la campaña de prevención de casos  de violencia basada en género y fortalecimiento de transversalización de enfoque de género.
11.Las Andariegas: se llevó a cabo una reunión con las Las Andariegas para encontrar puntos de apalancamiento de sus procesos por medio de la oferta de la SDMujer. 12.Fundación Don Dar: Se sostuvo una reunión con la Fundación, en la cual socializaron las iniciativas y proyectos que adelantan con mujeres recicladoras y víctimas de VBG.
13.CoreWoman. Reuniones con Corewoman con el fin de explorar alternativas de articulación respecto a la promoción de la empleabilidad de las mujeres en Bogotá a través de actividades de análisis e investigación haría a través de un grant con el que disponen. Después de dos intercambios se analizó que esta articulación no era viable.</t>
    </r>
  </si>
  <si>
    <r>
      <rPr>
        <sz val="5"/>
        <rFont val="Times New Roman"/>
        <family val="1"/>
      </rPr>
      <t>14.Développement International Desjardins (DID). Reunión con esta empresa canadiense con el fin de conocer su propuesta para aumentar el empoderamiento entre las comunidades desfavorecidas   a través de la educación financiera, en especial jóvenes y mujeres de zonas rurales. La coordinación no continuó.
15.U□nited Cities and Local Governments: Se llevó a cabo el acompañamiento al evento Women in public life: Fostering Inclusive Cities &amp; Territories (LRGs Days: Feminist municipalism – Local to Global Women Leadership &amp; Decision-making, en el cual la Alcaldesa fue ponente.
16.Corporación Mundial de la Mujer: Reunión con el fin de evaluar la convocatoria a Google.org Impact Challenge para mujeres y niñas, con un proyecto que escalaría el proyecto de Mujeres y Paz que se lleva a cabo con apoyo de ONU Mujeres.
17.Embajada de Francia: Reuniones con la Alta Consejería para la Paz, la Corporación Mundial de la Mujer y la ARN con el fin de discutir las posibilidades de participar en convocatoria de la Embajada de Francia con una iniciativa de fortalecimiento a organizaciones de excombatientes con enfoque de género.
18.Tyet S.A.S: se hizo gestión para la firma de un Memorando de entendimiento entre Tyet y la Secretaría con el fin de apoyar las acciones en el marco de la Estrategia Menstrual y de Autocuidado. La Dirección de Enfoque Diferencial decidió no continuar con el proceso.
19.P□rograma de Acción por la Igualdad y la Inclusión Social – PAIIS: Reunión entre el Natalia Moreno, SIDICU; Yenny Guzmán, Directora DED y el Programa de Acción por la Igualdad y la Inclusión Social - PAIIS, con el fin de darles a conocer los avances del SIDICU y el trabajo con personas con discapacidad desde la SDMujer.
20.TechoServe: Reunión entre la SdMujer y TechoServe con el fin de evaluar alternativas de articulación en el marco de la estrategia de Empleabilidad y Emprendimiento de la SdMujer. 21.Alliance for Integrity: Reunión Alliance for Integrity y la Dirección de Derechos y Diseño de Políticas con el fin de explorar alternativas de articulación.
22.Life &amp; Care: se coordinó la reunión con Life &amp; Care para la socialización de su misionalidad e interés de articular en el marco del sistema de relevos que será implementado por la SDMujer. 23.Agencia Nacional de Infraestructura: Se participó en un escenario de retroalimentación en materia de género e inclusión del manual de veedurías de la Agencia Nacional de Infraestructura, construido con el apoyo del Fondo de Prosperidad Británico y el acompañamiento de la CAF.
24.República Oriental del Uruguay: Se realizaron gestiones respectivas para presentar proyecto para intercambio técnico del SIDICU con Sistema Nacional de Cuidado de Uruguay a la Comixta Uruguay- Colombia. Aunque el proyecto fue aprobado en un inició por APC, la contraparte uruguaya desistió de la participación en este proyecto.
25.Universidad Nacional: se realizaron reuniones para articular acciones en el marco de las prácticas estudiantiles. Sin embargo, no tuvo continuidad por parte de la institución.
26.Pfizer. Se llevó a cabo una reunión con Pfizer, a través de la cual se mostró interés por hacer parte de las iniciativas en el marco de la Red de Alianzas del Cuidado. Estamos a la espera de la respuesta de Pfizer frente a las líneas en las cuales quieran trabajar.
27.P□ermoda – Koaj. Desde Alianzas se apoyó al equipo Territorial de la Estrategia de E&amp;E en el proceso para la suscripción de Memorando de Entendimiento de la Secretaría con Permoda – Koaj, aún no se ha firmado se encuentra en trámites.
28.Profamilia. Desde la DDDP se están liderando gestiones para que Profamilia lleve a cabo sensibilizaciones sobre derechos sexuales y reproductivos para Casa Refugio (sensibilización inicial y la psicóloga determina si se requiere atenciones especializadas por ver con quien se tramita), Casa de Todas y SIDICU.</t>
    </r>
  </si>
  <si>
    <r>
      <rPr>
        <sz val="5"/>
        <rFont val="Times New Roman"/>
        <family val="1"/>
      </rPr>
      <t>29.O□NU – Hábitat. Reunión con ONU- Hábitat con el fin de conocer a profundidad el SIDICU en el marco de una estrategia que tienen que se llama la Red de Centros de Integración Social y Co- creación del Hábitat - INtegrHa-bitat.
30.Universidad Tadeo Lozano. Se está gestionando con la DED y la DGC (desde sept-2021) la firma de un Memorando de Entendimiento con esta Universidad el cual tiene por objeto preliminar "Coordinar y articular acciones para el fortalecimiento del enfoque de género y diferencial en las estrategias dirigidas a la inclusión, la construcción de paz y la garantía de los derechos humanos" 31.Urban Challenges: Asistencia a Taller a los talleres mensuales para la co-construcción y el intercambio de conocimiento y de buenas prácticas llevados a cabo en otras ciudades y países.
32.Pacto Global: se coordinó una reunión entre Pacto Global y Consultoras de ONU Mujeres que están desarrollando la estrategia de corresponsabilidad del sector privado del SIDICU con el fin de buscar alternativas de articulación.
33.U□niversidad del Externado – Capstone: Se realizaron sesiones de articulación con el objetivo de poder desarrollar un proceso de Capstone de maestría con el objetivo de fortalecer la política de actividades sexuales pagadas. El Capstone de pregrado no fue posible dada la baja convocatoria.
34.Barcelona Time Use Initiative for a Healthy Society. Reunión con el fin de articularse para la participación de la SDMujer en esa iniciativa de intercambio de conocimientos con ciudades europeas en torno al cuidado.
35.Centro Carter. Aplicación de la SDMujer a la Campaña Transformando Vidas Centro Carter, esto con el fin de fortalecer la estrategia de cambio cultural del SIDICU
36.F□undación Sésamo. Gestiones con la Fundación Sésamo para formalizar la articulación con la SDMujer para la implementación de Piloto “Soluciones digitales para facilitar acceso a recursos de aprendizaje” en Casa de Todas.
37.A□gencia de los Estados Unidos para el Desarrollo Internacional –USAID. Reunión con USAID con el fin de explorar alternativas de cooperación para fortalecer programas de la SDMujer- SIDICU.
38.Agencia Española de Cooperación Internacional para el Desarrollo-AECID. Participación de Lisa Gómez, Andrea Ramírez y Alexandra Quintero en las entrevistas semi estructuradas para apoyar la formulación del proyecto de AECID para la mejora de capacidades y gestión de conocimiento en la prevención, atención y protección de mujeres víctimas de Violencias 03.06.21. Posteriormente la SDMujer fue invitada a la Presentación del Marco lógico del Proyecto “Fortalecer la respuesta institucional y comunitaria a la Violencia Basada en Género en Colombia" 28.07.21.
39.Súmate al juego: Socialización con Súmate al Juego con el fin de conocer la metodología de trabajo con NNAJ e identificar las posibilidades de aplicación en el accionar de la SDMujer</t>
    </r>
  </si>
  <si>
    <t>07/enero/2021 Seleccione con una (X) la información a presentar:</t>
  </si>
  <si>
    <r>
      <rPr>
        <b/>
        <sz val="5"/>
        <rFont val="Times New Roman"/>
        <family val="1"/>
      </rPr>
      <t>Andrea Ramírez Pisco - Lideresa Técnica Meta 1
Diana María Parra Romero - Lideresa Técnica Meta 2 y 3</t>
    </r>
  </si>
  <si>
    <r>
      <rPr>
        <b/>
        <sz val="5"/>
        <rFont val="Times New Roman"/>
        <family val="1"/>
      </rPr>
      <t xml:space="preserve">Nombre:  Andrea Ramírez Pisco - Lideresa Técnica Meta 1 Diana María Parra Romero - Lideresa Técnica. Meta 2 y 3
</t>
    </r>
    <r>
      <rPr>
        <sz val="5"/>
        <rFont val="Arial"/>
        <family val="2"/>
      </rPr>
      <t>Aprobado: 13 de enero de 2022</t>
    </r>
  </si>
  <si>
    <r>
      <rPr>
        <b/>
        <sz val="5"/>
        <rFont val="Times New Roman"/>
        <family val="1"/>
      </rPr>
      <t>(_</t>
    </r>
    <r>
      <rPr>
        <b/>
        <u/>
        <sz val="5"/>
        <rFont val="Times New Roman"/>
        <family val="1"/>
      </rPr>
      <t>X</t>
    </r>
    <r>
      <rPr>
        <b/>
        <sz val="5"/>
        <rFont val="Times New Roman"/>
        <family val="1"/>
      </rPr>
      <t>_)Seguimiento: 03- ene-2022</t>
    </r>
  </si>
  <si>
    <t>Directora de Gestión del Conocimiento Subsecretaria del Cuidado y Políticas de Igualdad</t>
  </si>
  <si>
    <t>Cargo: Directora de Gestión del Conocimiento Subsecretaria del Cuidado y Políticas de Igualdad</t>
  </si>
  <si>
    <r>
      <rPr>
        <b/>
        <sz val="10"/>
        <rFont val="Times New Roman"/>
        <family val="1"/>
      </rPr>
      <t>Estrategia de corresponsabilidad con el sector privado:</t>
    </r>
    <r>
      <rPr>
        <sz val="10"/>
        <rFont val="Times New Roman"/>
        <family val="1"/>
      </rPr>
      <t xml:space="preserve"> 
En el marco de la alianza con ONUMujeres, se definió la Estrategia de corresponsabilidad con el sector privado del Sistema Distrital de Cuidado para la cual se elaboró un documento el cual contiene: (i) Marco conceptual; (ii) Estrategia de articulación del sector privado con el Sistema Distrital de Cuidado con las siguientes líneas de acción: 1. Inversión social, 2. Empleabilidad, 3. Emprendimiento, 4. Fortalecimiento de la industria del cuidado, 5. Apoyo en la difusión del Sistema.
</t>
    </r>
    <r>
      <rPr>
        <b/>
        <sz val="10"/>
        <rFont val="Times New Roman"/>
        <family val="1"/>
      </rPr>
      <t xml:space="preserve">Estrategia de corresponsabilidad con el sector comunitario:
A </t>
    </r>
    <r>
      <rPr>
        <sz val="10"/>
        <rFont val="Times New Roman"/>
        <family val="1"/>
      </rPr>
      <t xml:space="preserve">partir de la colaboración con PNUD para la “Georreferenciación de cuidado comunitarios en Bogotá” con quien se desarrolló dos formularios para la identificación y georreferenciación de los cuidados comunitarios, se estructuró un esquema de recolección de información piloto con 60 cuidadoras en las 6 manzanas del cuidado implementadas. Como insumo para el ejercicio de recolección se desarrolló una guía de uso del formulario virtual “Cuidados comunitarios en Bogotá según las cuidadoras” y se elaboró un comunicado conjunto enviado a las organizaciones sociales con el formulario “Cuidados comunitarios en Bogotá según las organizaciones” y realizar la recolección de información organizacional. </t>
    </r>
  </si>
  <si>
    <r>
      <rPr>
        <b/>
        <sz val="10"/>
        <rFont val="Times New Roman"/>
        <family val="1"/>
      </rPr>
      <t>Modelo operativo:</t>
    </r>
    <r>
      <rPr>
        <sz val="10"/>
        <rFont val="Times New Roman"/>
        <family val="1"/>
      </rPr>
      <t xml:space="preserve">
Se elaboraron los manuales operativos de las manzanas del cuidado y de las unidades móviles, y el documento del Modelo Operativo del Sistema Distrital de Cuidado. Dicho documento contiene: i) Introducción, ii) Contexto del SIDICU, iii) Modelo operativo con a) Priorización de las zonas de trabajo, b) Oferta de servicios, c)Procesos para la provisión de servicios, d) Medición y aprendizaje; y iv) Estructura de la organización. Este Modelo Operativo aplica para las Manzanas del Cuidado y las Unidades Móviles del Cuidado.  
También se cuenta con la herramienta para registrar información sobre la operación de los servicios de todos los sectores en las manzanas del cuidado y unidades móviles de servicios de cuidado. Lo anterior en el marco de la consultoria con Dalberg.
</t>
    </r>
    <r>
      <rPr>
        <b/>
        <sz val="10"/>
        <rFont val="Times New Roman"/>
        <family val="1"/>
      </rPr>
      <t>Modelo Financiero:</t>
    </r>
    <r>
      <rPr>
        <sz val="10"/>
        <rFont val="Times New Roman"/>
        <family val="1"/>
      </rPr>
      <t xml:space="preserve">
Se recibieron los siguientes productos: 1) Mapeo (identificación) de fuentes de financiación y financiadores "potenciales”; 2) Matriz de potenciales mecanismos de financiación y financiadores, y escenarios; 3) Potenciales aliados estratégicos. Lo anterior en el marco de la consultoría con la Universidad de los Andes.
Para la construcción de la herramienta de costeo general del Sistema Distrital de Cuidado, se recibió como insumo el costeo de los servicios y equipamientos de las entidades: Secretaría Distrital de Educación, Secretaría Distrital de la Mujer, Secretaría Distrital de Desarrollo Económico, Secretaría Distrital del Hábitat, Secretaría Distrital de Salud, Secretaría Distrital de Cultura, Recreación y Deporte, Secretaría Distrital de Integración Social, Instituto Distrital de Recreación y Deportes, Instituto Distrital de Turismo, Instituto Distrital de las Artes, Instituto Distrital de Protección y Bienestar Animal, y Jardín Botánico. La información incluye el costo de recurso humano, materiales, transporte, infraestructura, servicios públicos, entre otros, de los servicios que cada entidad presta en el marco del Sistema Distrital de Cuidado. La herramienta de costeo se desarrolla en el marco de la consultoría con el PNUD.
</t>
    </r>
    <r>
      <rPr>
        <b/>
        <sz val="10"/>
        <rFont val="Times New Roman"/>
        <family val="1"/>
      </rPr>
      <t xml:space="preserve">Modelo monitoreo y seguimiento: 
</t>
    </r>
    <r>
      <rPr>
        <sz val="10"/>
        <rFont val="Times New Roman"/>
        <family val="1"/>
      </rPr>
      <t xml:space="preserve">Se definió que las bases del Modelo de Seguimiento y Monitoreo serán diseñadas en el marco de la alianza con la CEPAL. Se cuenta con propuesta para medir avances de implementación del Sistema con indicadores de: contexto, insumo, producto/proceso, resultado, impacto.
</t>
    </r>
    <r>
      <rPr>
        <b/>
        <sz val="10"/>
        <rFont val="Times New Roman"/>
        <family val="1"/>
      </rPr>
      <t xml:space="preserve">Modelo de viabilidad jurídica: 
</t>
    </r>
    <r>
      <rPr>
        <sz val="10"/>
        <rFont val="Times New Roman"/>
        <family val="1"/>
      </rPr>
      <t>Se suscribió el Convenio Marco Interadministrativo que tiene como objeto: "Aunar esfuerzos administrativos para la articulación de servicios intersectoriales en el marco del Sistema Distrital de Cuidado que garantice la prestación efectiva, oportuna, eficiente y eficaz de los servicios", por parte de quince (15) entidades que participan en la implementación del Sistema Distrital de Cuidado.
Se cuenta con versión final del Proyecto de Acuerdo "Por medio del cual se reglamenta el Sistema Distrital de Cuidado" que contiene los siguientes aspectos: (i) Creación del Sistema Distrital de Cuidado; (ii) Objetivos del Sistema; (iii) Principios del sistema; (iv) Población objetivo; (v) Mecanismo de gobernanza; (vi) Servicios del Sistema Distrital de Cuidado; (vii) Modelo de operación; (viii)  Metas de implementación; (ix) Financiación; (x) Seguimiento y moniteoreo; (xi) Sistema de información; (xii)  evaluación y (xii) rendición de cuentas. Este proyecto de acuerdo se diseñó el marco de la alianza con el Programa de las Naciones Unidas para el Desarrollo (PNUD).</t>
    </r>
  </si>
  <si>
    <t>Se lideró y operó la Comisión Intersectorial del Sistema Distrital de Cuidado a través de:
-Sesiones de la Comisión Intersectorial del Sistema Distrital de Cuidado el 24/02/2021, 09/07/2021, 22/11/2021 y 21/12/2021.
-Sesiones ordinarias de la Unidad Técnica de Apoyo (UTA) en las siguientes fechas: 28/01/2021, 01/03/2021, 25/03/2021, 27/04/2021, 21/05/2021, 8/06/2021, 25/06/2021, 07/07/2021, 25/08/2021, 14/09/2021, 14/10/2021 y 14/12/2021.
-Sesión extraordinaria de UTA el 4 de marzo del 2021.
-Sesiones del mecanismo de participación y seguimiento de la Comisión en las siguientes fechas: 24/09/2021 y 29/11/2021.</t>
  </si>
  <si>
    <t>Se gestionó con la Fundación Antonio Restrepo Barco, la donación de 11 computadores y la donación de once (11) diademas multimedia nuevas para computadores, destinados a los procesos formativos en la Manzana de Cuidado de Ciudad Bolívar, ubicada en el SuperCade Manitas y/o para cualquier proceso formativo asociado a las Manzanas de Cuidado. La donación se formalizó mediante acuerdos 039 del 19 de enero de 2021 y 616 del 28 de mayo de 2021, respectivamente.</t>
  </si>
  <si>
    <t>Se aportó en la elaboración del Plan de Ordenamiento Territorial (POT) la definición de 45 manzanas del cuidado (incluyendo las manzanas priorizadas y prelocalizadas para implementar en la vigencia de la actual administración) de acuerdo con los siguientes criterios: (i) Índice de priorización de manzanas del cuidado; (2) Déficit de equipamientos; (iii) Megaproyectos de movilidad; (iv) Disponibilidad del suelo; (v) Proyectos priorizados en el POT.
Se revisaron y ajustaron artículos relacionados con el Sistema Distrital de Cuidado en el POT, del mismo modo, se hicieron ajustes al Documento Técnico de Soporte, al contenido programático del POT y a las definiciones del glosario relacionadas con el Sistema Distrital de Cuidado.
Así mismo:
-Se dio respuesta a cuatro solicitudes de información y requerimeintos relacionados con el Sistema Distrital del Cuidado y las Manzanas del Cuidado en el marco del trámite del proyecto de Plan de Ordenamiento Territorial en el Concejo de Bogotá.
-Se realizó acompañamiento a la jornada de Cabildo Abierto en el marco del proyecto de Plan de Ordenamiento Territorial.
-Se revisaron ponencias, donde se estudió la aceptación o no de los artículos referidos al Sistema Distrital del Cuidado y a las Manzanas del Cuidado en el marco del proyecto de Plan de Ordenamiento Territorial.
-Se revisaron cuatro proposiciones de concejales y concejalas con el objetivo de aceptar, modificar o rechazar modificaciones a los artículos referidos al Sistema Distrital del Cuidado y a las Manzanas del Cuidado en el marco del proyecto de Plan de Ordenamiento Territorial.
-Se estructuró un documento técnico relacionado con los criterios de formulación y localización de las Manzanas del Cuidado en el marco del proyecto de Plan de Ordenamiento Territorial.
Adicionalmente, se gestionó con el Banco Mundial una consultoría para asesoría técnica en urbanismo inclusivo con perspectiva de género con el fin de diseñar el prototipo de una manzana del cuidado en el marco del Sistema Distrital de Cuidado de Bogotá, con lo cual se tendrán insumos para incluir en el Plan de Ordenamiento Territorial, lineamientos técnicos para construir manzanas del cuidado desde cero.</t>
  </si>
  <si>
    <t>Se inauguraron 2 unidades móviles de servicios del cuidado. La Unidad Móvil Urbana recorrerá las localidades de Suba - Compartir, Engativá - Ferias y Rafael Uribe Uribe - Marruecos y la rural estará en Sumapaz - San Juan, Ciudad Bolivar - Quiba Baja y Usme - Vereda Olarte. Los servicios que prestarán son: 1. Para cuidadoras: educación flexible, formación complementaria, prevención y promoción en salud, asesoría jurídica y psicológica y espacios respiro. 2. Para personas que requieren cuidado: actividad física (personas con discapacidad y adultos mayores), el arte de cuidarte (niños y niñas). 3. Para la ciudadanía en general: servicios de transformación cultural. 
A corte 31 de marzo, se prestaron los siguentes servicios: (i) Educación Flexible: 49 personas cuidadoras; (ii) Formación Complementaria: 55 personas cuidadoras; (iii) Talleres A cuidar se aprende: 1 hombre; (iv) Atención psicológica: 4 mujeres cuidadoras; (v) Arte de Cuidarte: 13 niños y 50 niñas; (vi) Actividad Física: 1 persona con discapacidad, 4 niños y 7 niñas, 49 personas cuidadoras.</t>
  </si>
  <si>
    <t xml:space="preserve">En el marco del memorando de entendimiento entre la Alcaldía y el Servicio Nacional de Aprendizaje SENA (2020), el 31 de mayo del 2021 se firmó el convenio entre la Secretaría Distrital de la Mujer y el SENA. 
Se designaron a los integrantes o delegados por parte de la Secretaría de la Mujer, en el Comité Coordinador del Convenio con el SENA. Además se diseñó el plan operativo para dar cumplimiento a las metas de formación, dando cumplimiento a lo señalado en  el convenio. Está pendiente la programación del primer Comité Operativo con el SENA.
En el mes de junio finalizó la Consultoría con el Programa de las Naciones Unidas para el Desarrollo (PNUD) y UNESCO, la cual tuvo el propósito de diseñar un Modelo de Fortalecimiento de Capacidades para Cuidadoras, fortaleciendo el componente de formación de la Estrategia de Cuidado a Cuidadoras. Como resultado de esta Consultoría se obtuvieron tres documentos o productos: i) Identificación de brechas de las mujeres cuidadoras de Bogotá, ii) Rutas o trayectorias de formación para las cuidadoras de Bogotá y iii) Recomendaciones para la implementación del modelo. 
El 28 de junio inició el contrato suscrito entre la Secretaría Distrital de la Mujer con la Universidad Nacional de Colombia, con el objeto de “Elaborar, desarrollar, virtualizar y poner en marcha cursos virtuales para el desarrollo de capacidades de las mujeres, así como capacidades institucionales a partir de los enfoques de género y diferencial.”, donde se tiene contemplado el diseño de un curso virtual para brindar herramientas a las cuidadoras para el reconocimiento de su trabajo de cuidado. </t>
  </si>
  <si>
    <t xml:space="preserve">Contrato plan de medios: este contrato dio inició el 17 de junio de 2021. Desde el equipo de Comunicaciones Estratégicas de la SDMujer se han  adelantando las acciones para la ejecución de los recursos. </t>
  </si>
  <si>
    <t>Si bien el 17 de noviembre la Subsecretaría de Gestión Corporativa solicitó a los proyectos de inversión la justificación de las necesidades dentro del proceso contractual de impresos y publicaciones, información que fue remitida el 30 de noviembre por parte de este proyecto, el proceso contractual finalmente no se llevó a cabo durante la vigencia 2021.</t>
  </si>
  <si>
    <t>( X )Seguimiento: oct-dic 2021</t>
  </si>
  <si>
    <t>Cargo: Directora del Sistema de Cuidado
Lideresa Técnica proyecto Implementación Sistema Distrital de Cuidado en Bogotá</t>
  </si>
  <si>
    <t>Cargo: Subsecretaria del Cuidado y Políticas de Igualdad
Gerenta proyecto Implementación del Sistema Distrital de Cuidado en Bogotá</t>
  </si>
  <si>
    <r>
      <t xml:space="preserve">
</t>
    </r>
    <r>
      <rPr>
        <b/>
        <u/>
        <sz val="10"/>
        <rFont val="Times New Roman"/>
        <family val="1"/>
      </rPr>
      <t>CUARTO TRIMESTRE</t>
    </r>
    <r>
      <rPr>
        <u/>
        <sz val="10"/>
        <rFont val="Times New Roman"/>
        <family val="1"/>
      </rPr>
      <t>:</t>
    </r>
    <r>
      <rPr>
        <sz val="10"/>
        <rFont val="Times New Roman"/>
        <family val="1"/>
      </rPr>
      <t xml:space="preserve"> Actividades ejecutadas en el primero y segundo trimestre.</t>
    </r>
  </si>
  <si>
    <r>
      <t xml:space="preserve">
</t>
    </r>
    <r>
      <rPr>
        <b/>
        <u/>
        <sz val="11"/>
        <rFont val="Times New Roman"/>
        <family val="1"/>
      </rPr>
      <t>CUARTO TRIMESTRE:</t>
    </r>
    <r>
      <rPr>
        <b/>
        <sz val="11"/>
        <rFont val="Times New Roman"/>
        <family val="1"/>
      </rPr>
      <t xml:space="preserve">  </t>
    </r>
    <r>
      <rPr>
        <sz val="11"/>
        <rFont val="Times New Roman"/>
        <family val="1"/>
      </rPr>
      <t>En el último trimestre se solicitó la información requerida para consolidar el segundo informe semestral del seguimiento al plan de Austeridad del Gasto Público de la vigencia 2021, que va con corte a 31 de diciembre de 2021; este informe será enviado al Concejo de Bogotá en el mes de enero de 2022, una vez sea aprobado por la mesa técnica de austeridad. Así mismo, se está gestionando la información requerida del período comprendido entre el 1 de octubre al 31 de diciembre 2021, para dar respuesta al seguimiento del cuarto trimestre de la vigencia 2021 que hace Control Interno relacionadas con el seguimiento al plan de Austeridad 2021 en el Marco del Decreto 492 del 2019, el Acuerdo Distrital 719 de 2018 y demás disposiciones legales relacionadas. Dado que el cierre del período no se ha realizado esta información se podrá consolidar durante los 15 primeros días del mes de enero de 2022, cuando las áreas responsables envíen la información para la consolidación del informe sobre las medidas de Austeridad adoptadas en el último trimestre de 2021. De igual forma se tramitó respuesta a la solicitud de Información respecto a las acciones desplegadas para la austeridad del gasto durante 2021 e implementación de las recomendaciones realizadas por la Veeduría Distrital, con Radicado No. 2021 3000126721 del 16/12/2021.</t>
    </r>
  </si>
  <si>
    <r>
      <rPr>
        <b/>
        <sz val="10"/>
        <rFont val="Times New Roman"/>
        <family val="1"/>
      </rPr>
      <t xml:space="preserve">
CUARTO</t>
    </r>
    <r>
      <rPr>
        <b/>
        <u/>
        <sz val="10"/>
        <rFont val="Times New Roman"/>
        <family val="1"/>
      </rPr>
      <t xml:space="preserve"> TRIMESTRE</t>
    </r>
    <r>
      <rPr>
        <b/>
        <sz val="10"/>
        <rFont val="Times New Roman"/>
        <family val="1"/>
      </rPr>
      <t>:</t>
    </r>
    <r>
      <rPr>
        <sz val="10"/>
        <rFont val="Times New Roman"/>
        <family val="1"/>
      </rPr>
      <t xml:space="preserve">  Durante el cuarto trimestre se realizaron las pruebas para generar la depreciación correspondiente al mes de Noviembre de 2021 desde el aplicativo.</t>
    </r>
  </si>
  <si>
    <r>
      <rPr>
        <b/>
        <u/>
        <sz val="10"/>
        <rFont val="Times New Roman"/>
        <family val="1"/>
      </rPr>
      <t>CUARTO TRIMESTRE</t>
    </r>
    <r>
      <rPr>
        <b/>
        <sz val="10"/>
        <rFont val="Times New Roman"/>
        <family val="1"/>
      </rPr>
      <t>:</t>
    </r>
    <r>
      <rPr>
        <sz val="10"/>
        <rFont val="Times New Roman"/>
        <family val="1"/>
      </rPr>
      <t xml:space="preserve"> Durante el cuarto trimestre se realizó la entrega de los bienes relacionados en la Resolución de bajas No. 0169, la cual está relacionada con elementos tecnológicos, estos elementos se otorgaron a la Secretaría Distrital del Medio Ambiente. Por otro lado, se elaboró el informe parcial de la toma física de inventarios con corte al 30 de noviembre de 2021.</t>
    </r>
  </si>
  <si>
    <r>
      <rPr>
        <b/>
        <u/>
        <sz val="10"/>
        <rFont val="Times New Roman"/>
        <family val="1"/>
      </rPr>
      <t>CUARTO TRIMESTRE:</t>
    </r>
    <r>
      <rPr>
        <sz val="10"/>
        <rFont val="Times New Roman"/>
        <family val="1"/>
      </rPr>
      <t xml:space="preserve"> Actividades ejecutadas en el primero y segundo trimestre.</t>
    </r>
  </si>
  <si>
    <r>
      <rPr>
        <b/>
        <u/>
        <sz val="10"/>
        <rFont val="Times New Roman"/>
        <family val="1"/>
      </rPr>
      <t>CUARTO TRIMESTRE:</t>
    </r>
    <r>
      <rPr>
        <sz val="10"/>
        <rFont val="Times New Roman"/>
        <family val="1"/>
      </rPr>
      <t xml:space="preserve"> Durante este último periodo del año se adelantaron transferencias documentales de CIOM y de nivel central de la Secretaría con un volumen de 174 cajas de tamaño x200 equivalentes a 43,5 transportados y ubicados en archivo central en octubre, para el mes noviembre se trasladaron 180 cajas, 45 metros lineales culminando el proceso de transferencia documental en la vigencia 2021, fortaleciendo el archivo central y la gestión documental dentro de la Secretaría.Teniendo en cuenta que la meta era trasnferir 75 metros lineales y se trasnfirieron 112,5 la meta se sobre ejecuto en un 147%</t>
    </r>
    <r>
      <rPr>
        <sz val="10"/>
        <color rgb="FFFF0000"/>
        <rFont val="Times New Roman"/>
        <family val="1"/>
      </rPr>
      <t xml:space="preserve"> </t>
    </r>
    <r>
      <rPr>
        <sz val="10"/>
        <rFont val="Times New Roman"/>
        <family val="1"/>
      </rPr>
      <t xml:space="preserve">del total acumulado del año. </t>
    </r>
  </si>
  <si>
    <r>
      <rPr>
        <b/>
        <u/>
        <sz val="10"/>
        <rFont val="Times New Roman"/>
        <family val="1"/>
      </rPr>
      <t>CUARTO TRIMESTRE:</t>
    </r>
    <r>
      <rPr>
        <b/>
        <sz val="10"/>
        <rFont val="Times New Roman"/>
        <family val="1"/>
      </rPr>
      <t xml:space="preserve"> </t>
    </r>
    <r>
      <rPr>
        <sz val="10"/>
        <rFont val="Times New Roman"/>
        <family val="1"/>
      </rPr>
      <t xml:space="preserve">En este último trimestre del año se adelantó la organización de 42,5 metros lineales de documentación correspondiente a expedientes contractuales de las vigencias 2018-2020 e historias laborales, además de desarrollar el servicio de consulta y préstamo para atender requerimientos de la recién creada Oficina de Control Disciplinario Interno y la Contraloría, cumpliendo con la meta establecida en intervención archivística para la presente vigencia. Y de está manera cumpliendo aspectos normativos y de lineamientos impartidos por la Dirección de Archivo de Bogotá y el Archivo General de la Nación.Teniendo en cuenta que la meta era intervenir 144 metros lineales y se intervinieron 165,50 la meta se sobre ejecuto en un 162% del total acumulado del año. </t>
    </r>
  </si>
  <si>
    <r>
      <rPr>
        <b/>
        <u/>
        <sz val="10"/>
        <rFont val="Times New Roman"/>
        <family val="1"/>
      </rPr>
      <t>CUARTO TRIMESTRE:</t>
    </r>
    <r>
      <rPr>
        <b/>
        <sz val="10"/>
        <rFont val="Times New Roman"/>
        <family val="1"/>
      </rPr>
      <t xml:space="preserve">  </t>
    </r>
    <r>
      <rPr>
        <sz val="10"/>
        <rFont val="Times New Roman"/>
        <family val="1"/>
      </rPr>
      <t>En este último periodo del año se actualizó la política de gestión documental, además de reuniones con enlaces de las dependencias para actualización de la matriz de activos de información. En el transcurso del mes de diciembre se aprobó y publicó el Registro de Activos de Información e Índice de información clasificada y reservada, estos instrumentos que determina la Ley de1712, ley de Transparencia, fueron aprobados en la sesión del Comité Institucional de Gestión y Desempeño el día 29 de diciembre. Además, fueron actualizados en el MOREQ y la Política de Gestión Documental. Así mismo, se continuo con la actualización de documentos del proceso de gestión documental para migrar la documentación al proceso de gestión documental de acuerdo con el mapa de procesos de la entidad.</t>
    </r>
  </si>
  <si>
    <r>
      <rPr>
        <b/>
        <u/>
        <sz val="10"/>
        <rFont val="Times New Roman"/>
        <family val="1"/>
      </rPr>
      <t>CUARTO TRIMESTRE</t>
    </r>
    <r>
      <rPr>
        <b/>
        <sz val="10"/>
        <rFont val="Times New Roman"/>
        <family val="1"/>
      </rPr>
      <t>:</t>
    </r>
    <r>
      <rPr>
        <sz val="10"/>
        <rFont val="Times New Roman"/>
        <family val="1"/>
      </rPr>
      <t xml:space="preserve"> En el cuarto trimestre se efectuó el seguimiento al proceso de saneamiento ambiental que se adelantó en nivel central y CIOM, y adquisición de equipos de monitoreo ambiental. Así mismo, se elaboró el mapa de riesgos en conservación para los espacios de archivo de la Secretaría. De igual manera, en el mes de noviembre en ejecución del contrato No. 793, se recibieron 6 datalloggers y  Luxometro, equipos de monitoreo de condiciones ambientales, instalados en el archivo de gestión centralizado, archivo de la Dirección de Talento Humano y en el archivo central de la Secretaría. Lo anterior, para el registro y medición de las condiciones ambientales en cuanto a humedad relativa. Del mismo modo, en diciembre se recibió el equipo de monitoreo de material particulado y se efectuaron las mediciones de condiciones ambientales en el archivo central y el archivos de gestión de la Dirección de Talento Humano y contratación, gestionando la totalidad de las actividades relativas al plan de conservación documental programadas para la vigencia 2021.</t>
    </r>
  </si>
  <si>
    <r>
      <rPr>
        <b/>
        <u/>
        <sz val="11"/>
        <rFont val="Times New Roman"/>
        <family val="1"/>
      </rPr>
      <t>CUARTO TRIMESTRE:</t>
    </r>
    <r>
      <rPr>
        <b/>
        <sz val="11"/>
        <rFont val="Times New Roman"/>
        <family val="1"/>
      </rPr>
      <t xml:space="preserve"> </t>
    </r>
    <r>
      <rPr>
        <sz val="10"/>
        <rFont val="Times New Roman"/>
        <family val="1"/>
      </rPr>
      <t>En el mes de noviembre se continuó con el proceso de capacitación del ORFEO en sus aspectos funcionales y se prestó el soporte técnico por medio de la mesa de ayuda. Así mismo, se elaboraron y publicaron nuevos videos para el centro de ayuda. Del mismo modo, en diciembre se presentó el informe consolidado de las actualizaciones del ORFEO y la actualización del MOREQ, modelo de requisitos de documentos electrónicos, cumpliendo con las metas y actividades relativas al plan de preservación a largo plazo del Sistema Integrado de Conservación. De igual manera, se realizó la modificación para permitir asignar el permiso para utilizar la opción desde la administración de usuarios.</t>
    </r>
  </si>
  <si>
    <r>
      <rPr>
        <b/>
        <u/>
        <sz val="10"/>
        <rFont val="Times New Roman"/>
        <family val="1"/>
      </rPr>
      <t>CUARTO TRIMESTRE:</t>
    </r>
    <r>
      <rPr>
        <sz val="10"/>
        <rFont val="Times New Roman"/>
        <family val="1"/>
      </rPr>
      <t xml:space="preserve">  En el último trimestre se continuó con el proceso de capacitación del ORFEO en sus aspectos funcionales y se prestó el soporte técnico por medio de la mesa de ayuda. Así mismo, se realizó la evaluación y solución de requerimientos realizados por las usuarias a través de la mesa de ayuda, llamadas y whatsapp. Del mismo modo, se elaboraron videos de ayuda que se encuentran publicados en el centro de ayuda del aplicativo ORFEO.</t>
    </r>
  </si>
  <si>
    <r>
      <t xml:space="preserve">
</t>
    </r>
    <r>
      <rPr>
        <b/>
        <u/>
        <sz val="11"/>
        <rFont val="Times New Roman"/>
        <family val="1"/>
      </rPr>
      <t>CUARTO TRIMESTRE</t>
    </r>
    <r>
      <rPr>
        <b/>
        <sz val="11"/>
        <rFont val="Times New Roman"/>
        <family val="1"/>
      </rPr>
      <t xml:space="preserve">: </t>
    </r>
    <r>
      <rPr>
        <sz val="11"/>
        <rFont val="Times New Roman"/>
        <family val="1"/>
      </rPr>
      <t>Actividades ejecutadas en el primero y segundo trimestre.</t>
    </r>
  </si>
  <si>
    <r>
      <t xml:space="preserve">
</t>
    </r>
    <r>
      <rPr>
        <b/>
        <u/>
        <sz val="11"/>
        <rFont val="Times New Roman"/>
        <family val="1"/>
      </rPr>
      <t>CUARTO TRIMESTRE</t>
    </r>
    <r>
      <rPr>
        <b/>
        <sz val="11"/>
        <rFont val="Times New Roman"/>
        <family val="1"/>
      </rPr>
      <t xml:space="preserve">: </t>
    </r>
    <r>
      <rPr>
        <sz val="11"/>
        <rFont val="Times New Roman"/>
        <family val="1"/>
      </rPr>
      <t xml:space="preserve"> De conformidad con los plazos establecidos para el reporte de información según la Resolución No. DDC-000002 de 2018 expedida por la Contadora General de Bogotá D.C. el 12 de octubre de 2021 se reportó en la plataforma de la Secretaría Distrital de Hacienda, BOGOTA CONSOLIDA, la información correspondiente al mes de septiembre de 2021 así: el 12 de octubre de 2021 CGN2015_001_CONVERGENCIA - CGN2020_004_COVID_19 - CGN2015_002_CONVERGENCIA –  DDC2020_002_RECIPROCAS_COVID_19, el 13 de Octubre de 2021 –  CGN2016_01_VARIACIONES_TRIMESTRALES_SIGNIFICATIVAS  y el 20 de octubre de 2021 CONCILIACION SIPROJ - ESTADO DE SITUACION FINANCIERA - ESTADO DE RESULTADOS junto con los anexos en Pdf, Word y Excel.   
De conformidad con la política contable y las políticas de operación aprobadas en la SDMujer se publica en la página Web de la entidad los estados financieros de la siguiente manera: 
1.	Septiembre 2021 el día 20 de octubre de 2021.
2.	Octubre de 2021 se publicó el 23 de noviembre de 2021.
3.	Noviembre fue publicada el 20 de diciembre de 2021. 
Así mismo, se publicaron en cartelera los estados financieros de septiembre, octubre y noviembre.</t>
    </r>
  </si>
  <si>
    <r>
      <t xml:space="preserve">
</t>
    </r>
    <r>
      <rPr>
        <b/>
        <u/>
        <sz val="11"/>
        <rFont val="Times New Roman"/>
        <family val="1"/>
      </rPr>
      <t>CUARTO TRIMESTRE</t>
    </r>
    <r>
      <rPr>
        <b/>
        <sz val="11"/>
        <rFont val="Times New Roman"/>
        <family val="1"/>
      </rPr>
      <t xml:space="preserve">: </t>
    </r>
    <r>
      <rPr>
        <sz val="11"/>
        <rFont val="Times New Roman"/>
        <family val="1"/>
      </rPr>
      <t xml:space="preserve">Actividades ejecutadas en el primero, segundo y tercer trimestre. El  3 de agosto de 2021, se reportó en la plataforma de la Secretaría Distrital de Hacienda, la información del artículo 1º de la Resolución SDH 415 de 2016 correspondiente al informe de estampillas distritales del período comprendido entre el 1 de enero al 30 de junio de 2021, dando cumplimiento así al reporte total de información exogena de la entidad. </t>
    </r>
  </si>
  <si>
    <r>
      <t xml:space="preserve">
</t>
    </r>
    <r>
      <rPr>
        <b/>
        <u/>
        <sz val="11"/>
        <rFont val="Times New Roman"/>
        <family val="1"/>
      </rPr>
      <t>CUARTO TRIMESTRE</t>
    </r>
    <r>
      <rPr>
        <b/>
        <sz val="11"/>
        <rFont val="Times New Roman"/>
        <family val="1"/>
      </rPr>
      <t xml:space="preserve">: </t>
    </r>
    <r>
      <rPr>
        <sz val="11"/>
        <rFont val="Times New Roman"/>
        <family val="1"/>
      </rPr>
      <t>En el cuarto trimestre se tramitaron los siguientes documentos:
1. Se elaboraron 57 relaciones de autorización, de las cuales se anularon dos (2) y se rechazó una (1) por cuenta bancaria, atendiendo el 100% de las solicitudes realizadas.   
2. Se elaboraron 11 órdenes de pago de la vigencia 2020, de las cuales ninguna se anuló (0), atendiendo el 100% de las solicitudes realizadas.
3. Se elaboraron 2582 OP de la vigencia 2021, de las cuales se anularon ocho (8), atendió el 100% de las cuentas radicadas dentro de los plazos establecidos, de acuerdo con lo programado en el PAC.</t>
    </r>
  </si>
  <si>
    <r>
      <rPr>
        <u/>
        <sz val="11"/>
        <rFont val="Times New Roman"/>
        <family val="1"/>
      </rPr>
      <t xml:space="preserve">
</t>
    </r>
    <r>
      <rPr>
        <b/>
        <u/>
        <sz val="11"/>
        <rFont val="Times New Roman"/>
        <family val="1"/>
      </rPr>
      <t>CUARTO TRIMESTRE</t>
    </r>
    <r>
      <rPr>
        <b/>
        <sz val="11"/>
        <rFont val="Times New Roman"/>
        <family val="1"/>
      </rPr>
      <t xml:space="preserve">: </t>
    </r>
    <r>
      <rPr>
        <sz val="11"/>
        <rFont val="Times New Roman"/>
        <family val="1"/>
      </rPr>
      <t xml:space="preserve">En el cuarto trimestre se realizó la entrega mensual de la ejecución presupuestal de las reservas y de la vigencia; así mismo, las actas de liquidación de los contratos constituidos como pasivos exigibles en vigencias anteriores, durante los primeros cinco días hábiles de cada mes, a la Dirección de Presupuesto de la Secretaría Distrital de Hacienda Distrital, el 1 de septiembre de 2021.
Así mismo se tramitaron los siguientes documentos:
1. Se remitió la rendición de la cuenta anual 2020 y las cuentas mensuales de septiembre a la Contraloría Distrital de Bogotá por medio del aplicativo SIVICOF. La cuenta mensual del mes de septiembre de 2021 se reporta la segunda semana del mes de octubre de 2021.
2. El 08 de noviembre de 2021, se envió por correo electrónico la solicitud de la información de las áreas para la reprogramación del PAC del mes de diciembre y cuentas por pagar. 
3..El 03 de diciembre de 2021, se envió por correo electrónico la solicitud de la información de las áreas para la programación del PAC de la vigencia 2022.
4. El 15 de diciembre de 2021, se envió por correo electrónico la solicitud de firma del certificado de incorporación del PAC para la vigencia 2022.
Por otro lado, la programación de pagos versus su ejecución en la vigencia 2021 fue del 82,48% y en la vigencia 2020 (reservas) del 94,67%.
</t>
    </r>
  </si>
  <si>
    <t>SECRETARÍA DISTRITAL DE LA MUJER</t>
  </si>
  <si>
    <t>Gestión Tecnológica</t>
  </si>
  <si>
    <t>FÓRMULA DEL INDICADOR</t>
  </si>
  <si>
    <t>• Se realizó revisión y seguimiento a los riesgos de gestión tecnológica, se recolectaron las evidencias, se presentó el acta a OAP y a Control Interno.
• Se realizó revisión del informe final de auditoría del proceso Gestión Tecnológica.
• Se realiza seguimiento a los proyectos de Gestión Tecnológica indicados en el PETI.
• Se realiza Autodiagnóstico de datos personales de los procesos y dependencias. 
• Aprobación y publicación metodologia activos de información.
• Capacitación a enlaces en la identificación de activos de información.
• Verificación y aprobación del informe de auditoria interna a los procesos de gestión tecnológica.</t>
  </si>
  <si>
    <t>• Se realizó sensibilización en seguridad de la información el 15 de diciembre a 50 funcionarios.
• Se realizó ajuste al índice de información clasificada y reservada y a la matriz de activos, se aprobó nuevamente por el comité de gestión y desempeño, se expidió resolución 0707 de 29 diciembre 2021.
• Se realizó simulacro de Phishing a todas las cuentas de correo institucionales.</t>
  </si>
  <si>
    <t>Plan de compras - Contrato - Ingreso al almacén - Asignación de inventario (Cada trimestre se calcula el indicador y se multiplica por 25%)</t>
  </si>
  <si>
    <r>
      <rPr>
        <sz val="9"/>
        <color theme="1"/>
        <rFont val="Times New Roman"/>
        <family val="1"/>
      </rPr>
      <t>• Al cierre de vigencia las licencias r</t>
    </r>
    <r>
      <rPr>
        <sz val="9"/>
        <color rgb="FF000000"/>
        <rFont val="Times New Roman"/>
        <family val="1"/>
      </rPr>
      <t>equeridas para la operación de la entidad se encuentran instaladas y en funcionamiento (certificados SSL, licencias de Oracle, Microsoft, firmas digitales adobe Sign, Vmware, Simplivity y Adobe Creative Cloud, TOAD). 
• Se realizó solicitud de adición del contrato 497 de Oracle Cloud debido a que se requieren mas recursos dado que la proyección del consumo no alcanza a cubrir la finalización del contrato 
• Se realizó la adquisicion e instalación de los certoificados SSL de los portakes web de la SDMUJER.
• Se realizo la adqusición e instlación d ela licencia TOAD para la administración de base de datos.
• Se realizó la adición a la OC 66713 de los servicios de Oracle Cloud.
• Se realizaron las adquisiciones de computadores, mediente las ordenes de compra (OC 83697 - Cto 964-2021 - 83698 - Cto 965-2021-83694 - Cto 966 -2021-83695 - Cto 968-2021-83696 - Cto 969-2021).</t>
    </r>
  </si>
  <si>
    <t>• Se realizo la entrega del aplicativo FUID. • Se realizaron los ajustes solicitados para la puesta en producción del sistema ICOPS y entro en funcionamiento el 25 de junio. • Ya se encuentra en funcionamiento el micrositio FURAG • Se atendieron 701 requerimientos de publicaciones de pagina web  • Se  realizaron capacitaciones en el uso del aplicativo ICOPS a todos los contratistas, apoyos y supervisores. Se brindó capacitación en la implementación de firmas digitales a los usuarios de la entidad. 
• La empresa ETB realizó depuración de las SIMCARD lineas moviles quedando 104 lineas identificadas y entregadas.Se realizo ampliación de canales de internet y datos, se inicio mantenimiento de equipos de comunicaciones de la ETB bajo cronograma. • Se realizo instalación de canales de internet de 30 MB para los centros de inclusión Digital. • Se realizo la  adquisición e instlación de los certificados SSL en los portales de SDMUJER. • Se realizo la adquisición y puesta en funcionamiento de la licencia de TOAD.</t>
  </si>
  <si>
    <t>Requerimientos Mesa de Ayuda (Cada trimestre se calcula el indicador y se multiplica por 25%)</t>
  </si>
  <si>
    <t xml:space="preserve">A la fecha se han recibido 5.553 requerimientos por mesa de ayuda, de los cuales se atendieron 5.507, quedando 46 para ser atendidos en el mes de enero 2022, debido a su complejidad, los requerimientos más solicitados son simisional, ICOPS, usuarios de red, correo electronico y Orfeo. </t>
  </si>
  <si>
    <r>
      <t xml:space="preserve">• </t>
    </r>
    <r>
      <rPr>
        <sz val="9"/>
        <color theme="1"/>
        <rFont val="Times New Roman"/>
        <family val="1"/>
      </rPr>
      <t>Para el cierre de la vigencia</t>
    </r>
    <r>
      <rPr>
        <sz val="9"/>
        <color rgb="FF000000"/>
        <rFont val="Times New Roman"/>
        <family val="1"/>
      </rPr>
      <t>, se realizaron los mantenimientos de aire acondicionado y mantenimiento de UPS.
• Se realizaron los mantenimientos de los equipos de comunicaciones de la ETB. 
• Se realizaron los mantenimientos a los sistemas de información.</t>
    </r>
  </si>
  <si>
    <t>Requerimientos Mesa de Ayuda 
Plan de mantenimiento de sistemas de información 
Cada trimestre se suma el indicador 
(Cada trimestre se calcula el indicador y se multiplica por 25%)</t>
  </si>
  <si>
    <t xml:space="preserve">• Se atendieron 1.289 requerimientos relacionados con soporte a la página Web y 6 aplicativo ICOPS, los cuales corresponden a actualización de contenido y de funcionalidades.
• Se realizó entrega y cargue de información del aplicativo FUID.
• Se realizó entrega de los ajustes requeridos para el sistema de inventarios y se recibieron 8 ajustes para desarrollo.
• Se atendieron los 856 requerimientos recibidos relacionados con soporte y ajustes solicitados para la puesta en producción del sistema ICOPS.
• Se realiza capacitación y entrega de usuarios para cargue de información aplicativo LIMAY.
• Para la pagina Web se estan atendiendo los requerimientos recibidos para la implementación de la CIO Virtual.
• Se realizaron las encuestas a satisfacción de los servicios prestados por la SDMUJER.
• Se realizó el sistema de votaciones para le consejo consultivo de mujeres.
• Se realizó la implementación y cargue masivo  para el sistema de inventarios. </t>
  </si>
  <si>
    <t>Requerimientos Mesa de Ayuda 
Plan de automatización de procesos 
Acta de recibo a satisfacción 
Cada trimestre se suma el indicador (Cada trimestre se calcula el indicador y se multiplica por 25%)</t>
  </si>
  <si>
    <t>Se atendieron los requerimientos recibidos relacionados con:
• Proceso de elección consejo consultivo de mujeres de espacio autonomo.
• Sistema de Información de inventarios. 
• Aplicativo  ICOPS.
• Página WEB.
• Formulario Único de Inventario Documental.
• Aplicativo de Votaciones para consejo consultivo de mujeres y equidad de género.
• Sistema de seguimiento proyectos de TI.
• Se realizaron las encuestas a satisfacción de los servicios de Gestión Tecnológica.</t>
  </si>
  <si>
    <t>En el cuarto trimestre, esto es del 1° de octubre al 31 de diciembre de 2021 se realizarón 6 sesiones ordinarias del Comité de Conciliación , conforme a las 2 sesiones planeadas por mes y 1 sesión extraordinarias en diciembre. Para un total de 7 sesiones del Comité de Conciliación.</t>
  </si>
  <si>
    <t xml:space="preserve">En el cuarto trimestre, esto es del 1° de octubre al 31 de diciembre de 2021 se asistió a un total de 12 Comités en los que se analizaron los casos presentados. En el cuarto trimetre se asignó, estudió y presentó 1 caso.  </t>
  </si>
  <si>
    <t>En el cuarto trimestre, esto es del 1° de octubre al 31 de diciembre de 2021 se recibieron 18 solicitudes por control político referentes a proposiciones del Concejo de Bogotá y se dio respuesta a las 18 solicitudes.</t>
  </si>
  <si>
    <t>En el cuarto trimestre, esto es del 1° de octubre al 31 de diciembre de 2021 no se profirieron
fallos en segunda instancia de los procesos
disciplinarios que adelanta la entidad en
contra de funcionarios-as</t>
  </si>
  <si>
    <t>En el cuarto trimestre, esto es del 1° de octubre al 31 de diciembre de 2021 se ejerció la defensa judicial de la entidad en los 4 procesos en los que es parte la SDMujer. Igualmente se asisitó a 3 audiencias de conciliación prejudicial ante la Procuraduría. Asimismo se  respondieron  16 Acciones de Tutela  de las cuales en su gran mayoria fue por vinculación a la SDMujer  por temas realacionados con mujeres y no necesariamente con las funciones de la entidad y se presentaron 4 acciones de tutela contra la EPS Coomeva, buscando la garantia y protección del derehco de petición de la entidad en el marco del cobro de incapacidades.</t>
  </si>
  <si>
    <t xml:space="preserve">En el cuarto trimestre, esto es del 1° de octubre al 31 de diciembre de 2021, se recibierón: 18 solicitudes a concepto de proyectos de acuerdo y se dio respuesta a las 18 solicitudes.  3 solicitudes a conceptos de proyectos de Ley y se dio respuesta a las 3 solicitudes. </t>
  </si>
  <si>
    <t>En el cuarto trimestre, esto es del 1° de octubre al 31 de diciembre de 2021, se requirieron y respondieron 105 peticiones, relacionadas con peticiones de Concejales, entes de control, solicitud de información de particualares y conceptos juridicos</t>
  </si>
  <si>
    <t>GESTIÓN JURÍDICA- CUARTO TRIMESTRE 2021</t>
  </si>
  <si>
    <r>
      <rPr>
        <b/>
        <u/>
        <sz val="10"/>
        <rFont val="Times New Roman"/>
        <family val="1"/>
      </rPr>
      <t>CUARTO TRIMESTRE:</t>
    </r>
    <r>
      <rPr>
        <sz val="10"/>
        <rFont val="Times New Roman"/>
        <family val="1"/>
      </rPr>
      <t xml:space="preserve"> La Dirección de Contratación durante el período comprendido entre el 1 de octubre y el 31 de diciembre de 2021, recibió de las diferentes direcciones y/o dependencias de la SDMujer 138 estudios previos. Estudios previos que fueron centralizados y revisados. Y una vez revisados y aprobados se les dio la viabilidad jurídica para continuar con el trámite pertinente de contratación.</t>
    </r>
  </si>
  <si>
    <r>
      <rPr>
        <b/>
        <u/>
        <sz val="10"/>
        <color indexed="8"/>
        <rFont val="Times New Roman"/>
        <family val="1"/>
      </rPr>
      <t>CUARTO TRIMESTRE:</t>
    </r>
    <r>
      <rPr>
        <sz val="10"/>
        <color indexed="8"/>
        <rFont val="Times New Roman"/>
        <family val="1"/>
      </rPr>
      <t xml:space="preserve"> La Dirección de Contratación durante el período comprendido entre el 1 de octubre y el 31 de diciembre de 2021, recibió de las diferentes dependencias y/o áreas solicitudes de contratación. En virtud de lo anterior, en el cuarto trimestre se recibieron 138 estudios previos, los cuales fueron centralizados y revisados. Y una vez revisados los procesos aprobados en los PAABS se dio vialidad jurídica y se continuó con la elaboración de 130 minutas de contratación. La información puede ser consultada a través del link:  https://www.sdmujer.gov.co/ley-de-transparencia-y-acceso-a-la-informacion-publica/contratacion/publicacion-de-la-informacion-contractual.</t>
    </r>
  </si>
  <si>
    <r>
      <rPr>
        <b/>
        <u/>
        <sz val="10"/>
        <rFont val="Times New Roman"/>
        <family val="1"/>
      </rPr>
      <t>CUARTO TRIMESTRE</t>
    </r>
    <r>
      <rPr>
        <b/>
        <sz val="10"/>
        <rFont val="Times New Roman"/>
        <family val="1"/>
      </rPr>
      <t>:</t>
    </r>
    <r>
      <rPr>
        <sz val="10"/>
        <color indexed="8"/>
        <rFont val="Times New Roman"/>
        <family val="1"/>
      </rPr>
      <t xml:space="preserve"> La Dirección de Contratación durante el período comprendido entre el 1 de octubre y el 31 de diciembre  de 2021,  elaboró cuatro (04) pliegos de condiciones  correspondiente a procesos de bienes y servicios y dos (02) Estudios Previos.</t>
    </r>
  </si>
  <si>
    <r>
      <rPr>
        <b/>
        <u/>
        <sz val="10"/>
        <rFont val="Times New Roman"/>
        <family val="1"/>
      </rPr>
      <t>CUARTO TRIMESTRE</t>
    </r>
    <r>
      <rPr>
        <b/>
        <sz val="10"/>
        <rFont val="Times New Roman"/>
        <family val="1"/>
      </rPr>
      <t>:</t>
    </r>
    <r>
      <rPr>
        <sz val="10"/>
        <rFont val="Times New Roman"/>
        <family val="1"/>
      </rPr>
      <t xml:space="preserve"> La Dirección de Contratación durante el período comprendido entre el 1 de octubre y el 31 de diciembre de 2021, realizó el seguimiento a la ejecución del PAABS de la SDMujer. En virtud de lo anterior, el Director de Contratación emitió informe de estado de ejecución de PAABS 2021.</t>
    </r>
  </si>
  <si>
    <r>
      <rPr>
        <b/>
        <u/>
        <sz val="10"/>
        <rFont val="Times New Roman"/>
        <family val="1"/>
      </rPr>
      <t>CUARTO TRIMESTRE:</t>
    </r>
    <r>
      <rPr>
        <sz val="10"/>
        <rFont val="Times New Roman"/>
        <family val="1"/>
      </rPr>
      <t xml:space="preserve"> La Dirección de Contratación durante el período comprendido entre el 1 de octubre y el 31 de diciembre  de 2021, emitió ciento sesenta y tres (163), certificaciones solicitadas por los contratistas de la SDMujer.</t>
    </r>
  </si>
  <si>
    <r>
      <rPr>
        <b/>
        <u/>
        <sz val="10"/>
        <color indexed="8"/>
        <rFont val="Times New Roman"/>
        <family val="1"/>
      </rPr>
      <t>CUARTO TRIMESTRE</t>
    </r>
    <r>
      <rPr>
        <b/>
        <sz val="10"/>
        <color indexed="8"/>
        <rFont val="Times New Roman"/>
        <family val="1"/>
      </rPr>
      <t>:</t>
    </r>
    <r>
      <rPr>
        <sz val="10"/>
        <color indexed="8"/>
        <rFont val="Times New Roman"/>
        <family val="1"/>
      </rPr>
      <t xml:space="preserve"> La Dirección de Contratación en el cuarto trimestre, convocó y desarrolló la capacitación y/o socialización del “INSTRUCTIVO No 5 PARA TRAMITAR LAS SOLICITUDES DE CONTRATACIÓN PARA LOS CONTRATOS DE PRESTACIÓN DE SERVICIOS PROFESIONALES Y DE APOYO A LA GESTIÓN – CPSPAGVIGENCIA 2022”. Lo anterior, en aplicación de la Ley 996 de 2005 - Garantías Electorales, dirigida al equipo de Contratación y Subsecretaría de Gestión Corporativa. La mencionada capacitación se llevó a cabo el 25 de octubre de 2021, en la modalidad virtual a través de la aplicación Teams.</t>
    </r>
  </si>
  <si>
    <r>
      <rPr>
        <b/>
        <sz val="10"/>
        <color indexed="8"/>
        <rFont val="Times New Roman"/>
        <family val="1"/>
      </rPr>
      <t>CUARTO TRIMESTRE:</t>
    </r>
    <r>
      <rPr>
        <sz val="10"/>
        <color indexed="8"/>
        <rFont val="Times New Roman"/>
        <family val="1"/>
      </rPr>
      <t xml:space="preserve"> durante el 1 de octubre y el 31 de diciembre de 2021, recibió solicitudes de liquidación de contratos. Una vez revisadas las solicitudes por los abogados se continuó con la elaboración de las respectivas actas de liquidación las cuales fueron tramitadas en un total de 26.</t>
    </r>
  </si>
  <si>
    <r>
      <rPr>
        <b/>
        <u/>
        <sz val="10"/>
        <color indexed="8"/>
        <rFont val="Times New Roman"/>
        <family val="1"/>
      </rPr>
      <t>CUARTO TRIMESTRE:</t>
    </r>
    <r>
      <rPr>
        <sz val="10"/>
        <color indexed="8"/>
        <rFont val="Times New Roman"/>
        <family val="1"/>
      </rPr>
      <t xml:space="preserve"> La Dirección de Contratación durante durante 1 de octubre y el 31 de diciembre  de 2021, emitió las alertas respectivas en lo relacionado a las fechas límites para el trámite de liquidación de contratos y/o convenios suscritos por la SDMujer. Por lo anterior, se enviaron memorandos a los supervisores comunicando y alertando sobre las fechas de pérdida de competencia para liquidar los contratos.
• Dirección de Gestión Administrativa y Financiera
• Dirección de Eliminación de Violencia contra las Mujeres y Acceso a la Justicia.                                                                                                                                                                                                 • Dirección de Enfoque Diferencial.                                                                                                                                                                                                                                                                                             • Dirección de Talento Humano                                                                                                                                                                                                                                                                                                                      • Dirección de Territorialización de Derechos y participación.                                                                                                                                                                                                                                                                                                                                                                                                                                                                                                                               • Oficina Asesora de Planeación
• Subsecretaría de Gestión Corporativa                                                                                                                                                                                                                                                                                                                                                                                                                                                                                                                                                                                   • Subsecretaría de Fortalecimiento de Capacidades y Oportunidades</t>
    </r>
  </si>
  <si>
    <t xml:space="preserve">Nombre: Jennifer Lorena Moreno Arcila </t>
  </si>
  <si>
    <r>
      <rPr>
        <b/>
        <u/>
        <sz val="10"/>
        <rFont val="Times New Roman"/>
        <family val="1"/>
      </rPr>
      <t>CUARTO TRIMESTRE:</t>
    </r>
    <r>
      <rPr>
        <sz val="10"/>
        <rFont val="Times New Roman"/>
        <family val="1"/>
      </rPr>
      <t xml:space="preserve">  Como parte de la ejecución del Plan de Bienestar Social e Incentivos, aprobado para la vigencia 2021, se adelantaron las siguientes acciones, durante el Cuarto Trimestre:
1. CONMEMORACIONES: Día de las trabajadoras sociales - octubre 21, administradora publica octubre 25, administradora de empresas - noviembre 4, psicóloga - noviembre 20, filosofa - noviembre 19, ciencias políticas noviembre 12 y sociología diciembre 10. 
2. CONMEMORACIÓN DÍAS EMBLEMÁTICOS: Día de las mujeres rurales - octubre 15, día de la memoria trans noviembre 18, día de la no violencia contra la mujer - noviembre 25, día de los derechos de las personas con discapacidad - noviembre 11.
3. GIMNASIA LABORAL: Se realizaron las jornadas de gimnasia laboral durante los meses de octubre y noviembre, 33 asistentes. 
4. VACACIONES RECREATIVAS: Chiquitinas y chiquitines 9 de octubre, 13 niñas y niños asistentes. 
5. VACACIONES RECREATIVAS: Niñas y Niños - 12, 13 y 14 de octubre, 20 niñas y niños asistentes. 
6. VACACIONES RECREATIVAS: Jóvenes 14, 15 y 16 de octubre, 12 jóvenes asistentes. 
7. CAMINATAS ECOLOGICAS: Se realizaron 2 caminatas ecológicas, en octubre al bioparque y en noviembre al parque del neusa, con asistencia de servidoras, servidores y familiares, con 86 asistentes 
8. DÍA DULCE: Se realizó la actividad del día dulce en el marco de la celebración del día de los niños, con la asistencia virtual al taller de cocina y maquillaje de fantasía, con 28 niños de 4 a 10 años. 
9. CONMEMORACIÓN DE CUMPLEAÑOS: Se envió tarjeta virtual y reconocimiento individual.
10. MENSAJES EMOTIVOS: En este trimestre se enviaron mensajes de condolencias para quienes perdieron sus seres queridos. 
11. DÍA DE LA FAMILIA: Se realizo la actividad de celebración del día de la familia, en el mes de octubre con la actividad cocinemos juntas; para 162 servidoras y servidores y sus familias. 
12. FERIAS DE SERVICIOS: En el mes de noviembre se envió nuevamente la información relacionada con las alianzas de servicios que tiene el DASDC para el beneficio de todas y todos los colaboradores del Distrito. 
13. PSICORETOS Y APOYO PSICOLOGICOS: Durante el trimestre se realizaron 9 sesiones de psicoretos con 90 asistentes y se realizaron las sesiones de apoyo psicológico solicitadas por las servidoras en 27 horas de consulta. 
14. TALLERES DE CAPACITACIÓN INFORMAL: Se realizaron 2 talleres de joyería artesanal, el 8 y 29 de noviembre, para 29 servidoras y servidores de la entidad. 
15. ACTIVIDAD CULTURAL: Se realizó entrega de 4 boletas de cine para todas las servidoras y servidores de la entidad en los meses de noviembre y diciembre, siendo 177 servidoras y/o servidores de la entidad.
16. PREPENSIONADOS: Se realizó almuerzo de trabajo con las personas con estatus de prepensión, con el apoyo de la caja de compensación familiar, para 9 servidoras y servidores de la entidad.
17. CIERRE DE GESTIÓN; NOS CONOCEMOS NOS RECONOCEMOS: En el mes de diciembre se realizó la actividad de cierre de gestión, donde se recibió el informe de cierre de los proyectos de la entidad y las perspectivas para el 2022 y se desarrolló la actividad de integración y reflexión ÁRBOL DE LA GRATITUD. Para 177 servidoras y servidores de la entidad. 
18. TORNEOS VIRTUALES: En diciembre se realizaron los torneos de MARIO KARTS y de AJEDREZ ONLINE. 26 servidoras y servidores de la entidad participaron. 
19. ACTIVIDAD CÓDIGO DE INTEGRIDAD: En diciembre se ejecutó la socialización del código de integridad, a través de la actividad denominada "EL VALOR ES CORRECTO". Participaron 65 personas de la entidad. 
SALARIO EMOCIONAL
1. DIA DE AUTOCUIDADO: Se concedió el permiso de cumpleaños a las servidoras y servidores que lo solicitaron. 
2. EXPRESION EMOTIVA: Se enviaron mensaje de condolencias a las servidoras que tuvieron procesos de duelo en el cuarto trimestre.</t>
    </r>
  </si>
  <si>
    <r>
      <rPr>
        <b/>
        <sz val="11"/>
        <rFont val="Times New Roman"/>
        <family val="1"/>
      </rPr>
      <t>CUARTO TRIMESTRE:</t>
    </r>
    <r>
      <rPr>
        <sz val="11"/>
        <rFont val="Times New Roman"/>
        <family val="1"/>
      </rPr>
      <t xml:space="preserve"> Al culminar la vigencia 2021, se realizó la evaluación de ejecución del Plan de Bienestar Social e Incentivos, la cual se adjunta al presente reporte.</t>
    </r>
  </si>
  <si>
    <r>
      <rPr>
        <b/>
        <u/>
        <sz val="11"/>
        <rFont val="Times New Roman"/>
        <family val="1"/>
      </rPr>
      <t>CUARTO TRIMESTRE:</t>
    </r>
    <r>
      <rPr>
        <sz val="11"/>
        <rFont val="Times New Roman"/>
        <family val="1"/>
      </rPr>
      <t xml:space="preserve"> Como parte de la ejecución del Plan Institucional de Formación y Capacitación, aprobado para la vigencia 2021, se adelantaron las siguientes acciones, durante el Cuarto Trimestre:
1. CAPACITACIÓN ACOSO LABORAL Y ACOSO SEXUAL LABORAL: En el mes de diciembre se realizó el evento con la asistencia de 51 personas de la SDMUJER. 
2. CAPACITACIÓN EN TIC: Se realizo la inscripción y participación en el módulo de BIG DATA del programa de formación del "Programa de formación Machine Learning and Data Science” organizado por la Universidad Nacional de Colombia, para 4 personas.
3. CURSO PROCESOS DE DIGITALIZACION CERTIFICADA Y SISTEMAS DE DOCUMENTOS ELECTRONICOS, realizado con la Universidad Nacional de Colombia con la asistencia de 31 servidoras y servidores.
4. CURSO METODOLOGIAS AGILES PARA PROYECTOS DE DESAROLLO SCRUM, en octubre y diciembre, con la Universidad Nacional de Colombia; con la asistencia de 11 servidoras y servidores.
5. CULMINÓ MÓDULO 3 sobre Herramientas para formular proyectos desde un enfoque de género, del Diplomado en Género Enfocado al Análisis de Políticas Públicas y a la Formulación de Proyectos, el cual culminó en el mes de octubre y fue desarrollado en su totalidad por 32 servidoras y/o servidores de la entidad.
6. APLICABILIDAD DE SEGUROS: En el mes de octubre, con 15 asistentes. 
7. COMPETENCIAS BLANDAS: Se ejecutaron capacitaciones en temas de comunicación asertiva, liderazgo y trabajo en equipo con el nivel directivo de la entidad; 19 asistentes. 
8. ASOCIACIÓN SINDICAL: En el mes de octubre se realizó taller sobre la mujer en el sindicalismo en Colombia; con 31 asistentes.
9. CÓDIGO DISCIPLINARIO: En el mes de noviembre se realizó taller sobre las novedades de la normatividad relacionada con procesos disciplinarios. Contó con la asistencia de 73 personas. 
10. PERNO: En el mes de diciembre se realizó capacitación sobre este sistema para las servidoras de la Dirección de Talento Humano encargadas de la nómina de la entidad; asistentes 2 servidoras.
11. CÓDIGO DE INTEGRIDAD: En el mes de diciembre se ejecutó la actividad de interiorización y apropiación del nuevo código de integridad, con la asistencia de 65 personas. 
12. RESOLUCIÓN DE CONFLICTOS: En diciembre se desarrolló esta actividad con la asistencia de 10 personas. 
REINDUCCIÓN:
13. SOCIALIZACIÓN DE LA PPMyEG: En octubre se realizó el taller de socialización del derecho a la participación con 32 asistentes, taller derecho al hábitat con 30 asistentes, taller derecho a la paz con 40 asistentes, taller de derechos de las mujeres con discapacidad con 65 asistentes y taller de derecho a la educación con 38 asistentes.
14. LENGUAJE CLARO: En octubre se realizaron dos talleres de lenguaje claro con asistencia de 46 servidoras, servidores y contratistas. 
15. ORFEO: se realizaron 6 jornadas en el mes de octubre con la asistencia de 24 personas, en noviembre se realizaron 7 sesiones con 28 asistentes y en diciembre se realizaron 5 sesiones con 15 asistentes.
16. SEGURIDAD DE LA INFORMACIÓN: Se adelantó la sensibilización sobre ciberseguridad en el mes de diciembre con la asistencia de 42 personas. 
INDUCCION:
17. En el mes de noviembre se realizó la última jornada de inducción; con la asistencia de 33 servidoras y servidores de la entidad.</t>
    </r>
  </si>
  <si>
    <r>
      <rPr>
        <b/>
        <sz val="11"/>
        <rFont val="Times New Roman"/>
        <family val="1"/>
      </rPr>
      <t>CUARTO TRIMESTRE:</t>
    </r>
    <r>
      <rPr>
        <sz val="11"/>
        <rFont val="Times New Roman"/>
        <family val="1"/>
      </rPr>
      <t xml:space="preserve"> Al culminar la vigencia 2021, se realizó la evaluación de ejecución del Plan Institucional de Formación y Capacitación, la cual se adjunta al presente reporte.</t>
    </r>
  </si>
  <si>
    <r>
      <rPr>
        <b/>
        <u/>
        <sz val="11"/>
        <rFont val="Times New Roman"/>
        <family val="1"/>
      </rPr>
      <t>CUARTO TRIMESTRE:</t>
    </r>
    <r>
      <rPr>
        <sz val="11"/>
        <rFont val="Times New Roman"/>
        <family val="1"/>
      </rPr>
      <t xml:space="preserve"> Como parte de la ejecución del Plan de Seguridad y Salud en el trabajo, aprobado para la vigencia 2021, se adelantaron las siguientes acciones, durante el cuarto trimestre:
1. Se realizaron las afiliaciones a la ARL.
2. Se adelantaron las reuniones mensuales del Comité Paritario de Seguridad y Salud en el Trabajo - COPASST.
3. Se realizó el reporte e investigación de los incidentes y accidentes de trabajo que ocurrieron durante el trimestre (1 incidente y 1 accidente).
4. Se llevó a cabo la medición ambiental de iluminación en la CIOM Candelaria.
5. 40 servidoras, servidores y contratistas participaron activamente en el simulacro distrital de autoprotección.
6. Se realizó la entrega de los suministros requeridos para la prevención del Covid-19 (caretas, tapabocas, alcohol, gel, trajes antifluidos y atomizadores).
7. Se realizó el seguimiento a los casos Covid-19, (23 casos reportados y 3 casos positivos).
8. Se realizó la programación de exámenes médicos ocupacionales requeridos (de ingreso: 16, periódicos: 92 y de egreso: 3).
9. Se realizó el registro de ausentismos que se presentan en la entidad, mediante el diligenciamiento del indicador de ausentismo del SG-SST.
10. El equipo de SST participó en la inducción corporativa, con el fin de dar a conocer temas relevantes del Sistema de Gestión de Seguridad y Salud en el Trabajo.
11. Se realizó la capacitación a la brigada de emergencias con 23 participantes, el nivel de satisfacción fue de 92%.
12. Se continuó con la aplicación de la batería de riesgo psicosocial. 
13. Se realizó la socialización de la política, objetivos y documentación del SG-SST a servidoras, servidores y contratistas de la entidad.
14. Se realizó el seguimiento a las recomendaciones y condiciones de salud de servidoras y servidores de la entidad.
15. El equipo de SST participó en la auditoría anual del SG-SST realizada por la Oficina de Control Interno.
16. Se realizó la revisión por la alta dirección del SG-SST en la última sesión del Comité de Gestión y Desempeño Institucional.
17. Se realizó la definición e implementación de las acciones preventivas y/o correctivas del SG-SST, teniendo en cuenta las acciones establecidas en el plan de mejoramiento.
18. Se verificó la ejecución de la sesión del Comité de Convivencia Laboral, CCL.
19. Se elaboró el reporte de ausentismos teniendo en cuenta el resultado del indicador de ausentismo y las incapacidades allegadas a la Dirección de Talento Humano.</t>
    </r>
  </si>
  <si>
    <r>
      <rPr>
        <b/>
        <u/>
        <sz val="11"/>
        <rFont val="Times New Roman"/>
        <family val="1"/>
      </rPr>
      <t>CUARTO TRIMESTRE:</t>
    </r>
    <r>
      <rPr>
        <sz val="11"/>
        <rFont val="Times New Roman"/>
        <family val="1"/>
      </rPr>
      <t xml:space="preserve"> Al culminar la vigencia 2021, se realizó la evaluación de ejecución del Plan de Seguridad y Salud en el Trabajo, la cual se adjunta al presente reporte.</t>
    </r>
  </si>
  <si>
    <r>
      <rPr>
        <b/>
        <u/>
        <sz val="11"/>
        <rFont val="Times New Roman"/>
        <family val="1"/>
      </rPr>
      <t>CUARTO TRIMESTRE:</t>
    </r>
    <r>
      <rPr>
        <sz val="11"/>
        <rFont val="Times New Roman"/>
        <family val="1"/>
      </rPr>
      <t xml:space="preserve"> Durante el cuarto trimestre del 2021 se realizaron las siguientes acciones requeridas para vincular al personal, como resultado del concurso de méritos, realizado a través de la Comisión Nacional del Servicio Civil: 
1. Se adelantaron las gestiones administrativas ante la CNSC para presentar las solicitudes de verificación técnica y uso de listas de elegibles, producto de renuncias a los nombramientos en período de prueba; con el fin de proceder a efectuar los nuevos nombramientos - (Solicitud de verificación técnica y autorización de uso de lista de elegibles (sin cobro) por renuncia al nombramiento en período de prueba de los empleos identificados con Código OPEC No. 79430, 79483 y 79466 oficio SDMujer 1-  2021-011703 del 22/12/2021.)
2. Se efectuaron dos (2) nombramientos en período de prueba como producto de las autorizaciones de la CNSC de uso de la lista de elegibles, producto de algunas respuestas a solicitudes de exclusión y firmeza de listas de elegibles en lo relacionado con el concurso abierto de méritos.
3. Se enviaron los lineamientos para la vinculación y posesión de elegibles, así como la solicitud de los documentos necesarios para tal fin.
4. Se llevaron a cabo las diligencias de posesión correspondientes, para un total 79 nombramientos en periodo de prueba con corte a 31 de diciembre de 2021, estos nombramientos se han realizado en primer lugar, aclarando que se han presentado renuncias o no aceptaciones de nombramientos, lo cual implica gestionar ante la CNSC el uso de listas de elegibles para la provisión de estos empleos.
5. Se registró la información personal, familiar y profesional de cada nuevo servidor y servidora, verificando la documentación requerida y creando el expediente respectivo de historia laboral.
6. Se gestionó el proceso correspondiente a la vinculación de la planta, dentro del cual se encuentran las afiliaciones correspondientes a ARL, EPS, AFP, Caja de Compensación y Cesantías a las que hubo lugar, al igual que la realización de los exámenes ocupacionales de ingreso.</t>
    </r>
  </si>
  <si>
    <r>
      <rPr>
        <b/>
        <sz val="10"/>
        <rFont val="Times New Roman"/>
        <family val="1"/>
      </rPr>
      <t>CUARTO TRIMESTRE:</t>
    </r>
    <r>
      <rPr>
        <sz val="10"/>
        <rFont val="Times New Roman"/>
        <family val="1"/>
      </rPr>
      <t xml:space="preserve"> La Subsecretaría de Gestión Corporativa, a través del proceso de Atención a la Ciudadanía, realizó la actualización mensual de los servicios de la Secretaría Distrital de la Mujer en la Guía de Trámites y Servicios, y se remitió el certificado de confiabilidad mensualmente a la Secretaría General de la Alcaldía Mayor de Bogotá. Esta información puede ser consultada en el siguiente enlace:
http://guiatramitesyservicios.bogota.gov.co/entidad/secretaria_distrital_de_la_mujer
Así mismo, se realizó la solicitud de actualización de la estructura del menú "Atención y Servicios a la Ciudadanía", de acuerdo a lo establecido en la Resolución 1519 de 2020.</t>
    </r>
  </si>
  <si>
    <r>
      <rPr>
        <b/>
        <sz val="10"/>
        <rFont val="Times New Roman"/>
        <family val="1"/>
      </rPr>
      <t>CUARTO TRIMESTRE</t>
    </r>
    <r>
      <rPr>
        <sz val="10"/>
        <rFont val="Times New Roman"/>
        <family val="1"/>
      </rPr>
      <t>. La Subsecretaría de Gestión Corporativa a través del Proceso de Atención a la Ciudadanía, participó en las siguientes ferias de servicio a la ciudadanía programadas por la Secretaría General y otras entidades distritales:
- Feria de la Bici (01 y 02 de octubre)
- Feria Parque Bicentenario (04 de diciembre) 
Vale la pena mencionar que por las medidas adoptadas por el gobierno nacional y distrital frente al COVID-19, las entidades no habían programados ferias en las cuales la SDMujer pudiese participar. Por lo anterior, la ejecución de esta actividad estuvo rezagada durante los dos primeros trimestres de la vigencia 2021. Sin embargo, para este último trimestre del año, se participó en las dos ferias antes mencionadas, logrando así un 50% de cumplimiento de la actividad.</t>
    </r>
  </si>
  <si>
    <r>
      <rPr>
        <b/>
        <sz val="10"/>
        <rFont val="Times New Roman"/>
        <family val="1"/>
      </rPr>
      <t>CUARTO TRIMESTRE</t>
    </r>
    <r>
      <rPr>
        <sz val="10"/>
        <rFont val="Times New Roman"/>
        <family val="1"/>
      </rPr>
      <t>. Para el cuarto trimestre, se ejecutaron actividades con base a los resultados de la evaluación de accesibilidad a medio físico realizado por la Veeduría Distrital a la Sede Central de la Secretaría Distrital de la Mujer, el cual se fundamenta en la Norma Técnica Colombiana NTC 6047, la Subsecretaría de Gestión Corporativa a través del Proceso de Atención a la Ciudadanía continuó con su actividad de seguimiento al cronograma de avances por medio de las reuniones adelantadas con la Dirección de Gestión Administrativa y Financiera y la Dirección de Talento Humano. Durante el cuarto trimestre se llevaron a cabo 2 reuniones de seguimiento las cuales se realizaron en las siguientes fechas:  
- 19/11/2021 (Seguimiento diagnóstico de accesibilidad) - Dir. Administrativa y Financiera
- 19/11/2021 (Seguimiento diagnóstico de accesibilidad) - Dir. de Talento Humano
Finalmente, como resultado de este ejercicio, se elaboró para la vigencia 2021, un informe de seguimiento al cumplimiento de los aspectos de accesibilidad al medio físico de la SDMujer.</t>
    </r>
  </si>
  <si>
    <r>
      <rPr>
        <b/>
        <sz val="10"/>
        <rFont val="Times New Roman"/>
        <family val="1"/>
      </rPr>
      <t>CUARTO TRIMESTRE</t>
    </r>
    <r>
      <rPr>
        <sz val="10"/>
        <rFont val="Times New Roman"/>
        <family val="1"/>
      </rPr>
      <t xml:space="preserve">. La Subsecretaría de Gestión Corporativa a través del Proceso de Atención a la Ciudadanía, ejecutó actividades de capacitación a las servidoras/es y contratistas de las diferentes dependencias de la Secretaría Distrital de la Mujer, en temas de atención a la ciudadanía y gestión de peticiones ciudadanas, relacionadas a continuación:
- 07 y 11 de octubre. Protocolos de Servicio, equipo de guardas de seguridad de la SDMujer.
- 29 de octubre. Taller práctico de gestión de PQRS y manejo de Bogotá te escucha, enlaces Bogotá te escucha.
- 17 de noviembre. Servicio a la Ciudadanía y Protocolos de Atención, equipo Línea Púrpura.
</t>
    </r>
  </si>
  <si>
    <r>
      <rPr>
        <b/>
        <sz val="10"/>
        <rFont val="Times New Roman"/>
        <family val="1"/>
      </rPr>
      <t>CUARTO TRIMESTRE</t>
    </r>
    <r>
      <rPr>
        <sz val="10"/>
        <rFont val="Times New Roman"/>
        <family val="1"/>
      </rPr>
      <t>. La Subsecretaría de Gestión Corporativa, a través del proceso de Atención a la Ciudadanía, realizó la divulgación de ocho (8) piezas comunicacionales a través de la Boletina Informativa. Éstas fueron:
- 05 de octubre - Gratuidad en los servicios de la SDMujer.
- 12 de octubre - Guía de lenguaje claro e incluyente. 
- 09 de noviembre - Gratuidad en los servicios de la SDMujer.
- 19 de noviembre - Características del buen servicio a la ciudadanía.
- 29 de noviembre - Protocolos de atención preferencial.
- 03 de diciembre - Protocolos de atención personas con discapacidad.
- 13 de diciembre - Protocolos de atención diferencial.
- 23 de diciembre - Nueva versión del Manual de Atención a la Ciudadanía</t>
    </r>
  </si>
  <si>
    <r>
      <rPr>
        <b/>
        <sz val="10"/>
        <rFont val="Times New Roman"/>
        <family val="1"/>
      </rPr>
      <t>CUARTO TRIMESTRE</t>
    </r>
    <r>
      <rPr>
        <sz val="10"/>
        <rFont val="Times New Roman"/>
        <family val="1"/>
      </rPr>
      <t>. En el período de medición, se realizó la actualización del Manual de Atención a la Ciudadanía en su versión 7, el cual adopta el Manual de Atención a la Ciudadanía de la Secretaría General de la Alcaldía Mayor de Bogotá. Igualmente, se elaboró el Procedimiento de Encuestas de Satisfacción en su versión 1. Estos documentos pueden ser consultados en el mapa de procesos del aplicativo LUCHA:
https://kawak.com.co/sdmujer/mapa_procesos/map_proceso.php?id=9</t>
    </r>
  </si>
  <si>
    <r>
      <rPr>
        <b/>
        <sz val="10"/>
        <rFont val="Times New Roman"/>
        <family val="1"/>
      </rPr>
      <t>CUARTO TRIMESTRE</t>
    </r>
    <r>
      <rPr>
        <sz val="10"/>
        <rFont val="Times New Roman"/>
        <family val="1"/>
      </rPr>
      <t>. Durante el período, se dio respuesta por parte de las diferentes dependencias de la Secretaría Distrital de la Mujer, dentro de los términos estipulados por la ley, a las peticiones recibidas a través de los distintos canales de atención dispuestos por la Secretaría Distrital de la Mujer y por traslado en el Sistema Distrital para la Gestión de Peticiones Ciudadanas - Bogotá te escucha.
Cabe mencionar que las peticiones pendiente de respuesta por parte de la Entidad, al final del trimestre, están en proceso de trámite y se encuentran dentro de los términos estipulados por la ley.</t>
    </r>
  </si>
  <si>
    <r>
      <rPr>
        <b/>
        <sz val="10"/>
        <rFont val="Times New Roman"/>
        <family val="1"/>
      </rPr>
      <t>CUARTO TRIMESTRE</t>
    </r>
    <r>
      <rPr>
        <sz val="10"/>
        <rFont val="Times New Roman"/>
        <family val="1"/>
      </rPr>
      <t>. La Subsecretaría de Gestión Corporativa a través del Proceso de Atención a la Ciudadanía, participó en los siguientes espacios de articulación interinstitucional y de cooperación e intercambio de conocimientos:
Participación en espacios de la Red Distrital de Quejas y Reclamos:
- 04/11/2021 - Nodo intersectorial Formación y Capacitación.
- 09/11/2021 - Nodo intersectorial Comunicaciones y Lenguaje Claro.
- 22/11/2021 - Nodo sectorial Mujeres.
- 09/12/2021 - Reunión Plenaria de Cierre. 
Participación en espacios con la Secretaría General de la Alcaldía Mayor de Bogotá y la Veeduría Distrital:
- 21/10/2021 - Capacitación administradores funcionales Bogotá te escucha.
- 18/11/2021 - Capacitación jornada PAAC.
- 21/12/2021 - Capacitación actualización formulario Bogotá te escucha.</t>
    </r>
  </si>
  <si>
    <r>
      <rPr>
        <b/>
        <sz val="10"/>
        <rFont val="Times New Roman"/>
        <family val="1"/>
      </rPr>
      <t>CUARTO TRIMESTRE</t>
    </r>
    <r>
      <rPr>
        <sz val="10"/>
        <rFont val="Times New Roman"/>
        <family val="1"/>
      </rPr>
      <t>. La Subsecretaría de Gestión Corporativa, por medio del proceso de Atención a la Ciudadanía, realizó la socialización al interior de la Entidad de las comunicaciones remitidas con el asunto "Informe consolidado sobre la calidad y oportunidad de las respuestas emitidas en el Sistema Distrital para la Gestión de Peticiones Ciudadanas – Bogotá Te Escucha", de la siguiente manera:
- 20/10/2021 Socialización informe de agosto (Rad. 2-2021-008164) con la Subsecretaría de Políticas de Igualdad y la Dirección de Enfoque Diferencial.
- 29/10/2021 Socialización informe de septiembre (Rad. 2-2021-009059) con la Subsecretaría de Políticas de Igualdad y Subsecretaría de Fortalecimiento.
- 17/12/2021 Socialización informe de octubre (Rad. 2-2021-010229) con Dirección de Eliminación de Violencias y el Proceso de Atención a la Ciudadanía.</t>
    </r>
  </si>
  <si>
    <r>
      <rPr>
        <b/>
        <sz val="10"/>
        <rFont val="Times New Roman"/>
        <family val="1"/>
      </rPr>
      <t>CUARTO TRIMESTRE</t>
    </r>
    <r>
      <rPr>
        <sz val="10"/>
        <rFont val="Times New Roman"/>
        <family val="1"/>
      </rPr>
      <t>. La Subsecretaría de Gestión Corporativa a través del Proceso de Atención a la Ciudadanía, elaboró y publicó durante la vigencia los siguientes informes:
• Informe trimestral de gestión de PQRS y atención a la ciudadanía del tercer trimestre de 2021.
• Informe mensual de seguimiento de PQRS de los meses de septiembre, octubre y noviembre de 2021.
Todos los informes fueron remitidos al Despacho y se encuentran publicados en la página web de la SDMujer, en el menú "Atención y Servicios a la Ciudadanía", en la siguiente ruta:
https://www.sdmujer.gov.co/ley-de-transparencia-y-acceso-a-la-informacion-publica/instrumentos-de-gestion-de-informacion-publica/informe-de-peticiones-quejas-reclamos-denuncias-y-solicitudes-de-acceso-a-la-informacion</t>
    </r>
  </si>
  <si>
    <r>
      <rPr>
        <b/>
        <sz val="10"/>
        <rFont val="Times New Roman"/>
        <family val="1"/>
      </rPr>
      <t>CUARTO TRIMESTRE.</t>
    </r>
    <r>
      <rPr>
        <sz val="10"/>
        <rFont val="Times New Roman"/>
        <family val="1"/>
      </rPr>
      <t xml:space="preserve"> La Subsecretaría de Gestión Corporativa, a través del proceso de Atención a la Ciudadanía, en el período de medición, elaboró y ejecutó la encuesta de Satisfacción de Servicio y Estrategias de la SDMujer. Esta encuesta fue remitida vía correo electrónico a las base de datos de ciudadanas(os) atendidas(os) por la SDMujer y proporcionada por el Simisional, así mismo la encuesta se encuentra de manera permanente en la página web de la entidad y pueden ser consultadas y contestadas ingresando a los siguientes links:
https://encuestas.sdmujer.gov.co/index.php/926853?lang=es-CO
Finalmente, se elaboraró el informe de resultados de la Encuesta de Satisfacción de Servicios y Estrategias para el segundo semestre de 2021.</t>
    </r>
  </si>
  <si>
    <t>De acuerdo con la programación realizada en el Plan Anual de Auditoria, para el cuarto trimestre, se elaboraron 3  informes reglamentarios cumpliendo con la programación del periodo en un 18% de los informes planeados, así: 
1.	Informe de la Oficina de Control Interno de la vigencia 2021 (CBN-1038), fue adelantado en lo relacionado con la gestión el segundo semestre de 2021 y remitido mediante memorando 3-2021-006026 del 30 de diciembre de 2021).
2.	Informe de seguimiento a las medidas de Austeridad del Gasto, publicado en la página web el 26 de octubre de 2021 (3-2021-004283 del 26 de octubre de 2021)   
3.	Informe de cumplimiento a directrices para prevenir conductas irregulares relacionadas con incumplimiento de manuales de funciones y de procedimientos y pérdida de elementos y documentos públicos, publicado en la página web el 16 de noviembre de 2021 (1-2021-010154 del 15 de noviembre de 2021)
De igual manera  se culmina la presente acción con la emisión de los 21 informes programados para toda la vigencia para un avance del 100%.
Nota: En el Comite Institucional de Coordinación de Control Interno celebrado el 29-oct-21 se aprobó la modificación del Plan Anual de Auditoria donde por solicitud de la Oficina Asesora de Planeación se eliminó la entrega del informe de seguimiento del Plan Anticorrupción y de Atención a la Ciudadania del tercer cuatrimestre al corte de 31-dic-21, por lo tanto el numero de informes se redujo a 21.</t>
  </si>
  <si>
    <t>En cuanto a la elaboración de informes de seguimiento, se dió cumplimiento a la programación realizada en el Plan Anual de Auditoria, para el cuarto trimestre, con la emisión de 8 documentos, lo cual representa el 47% de los informes planeados así: 
1.	Evaluación a la aplicación de la Política de Administración del Riesgo, publicado en la página web el 30 de noviembre de 2021 (3-2021-005110 del 30 de noviembre de 2021).
2.	Seguimiento a la gestión de los riesgos, publicado en la página web el 23 de noviembre de 2021 (3-2021-004814 del 23 de noviembre de 2021).
3.	Seguimiento a planes de mejoramiento externos, publicado en la página web el 30 de diciembre de 2021 (3-2021-006011 del 29 de diciembre de 2021).
4.	Seguimiento a planes de mejoramiento internos, publicado en la página web el 20 de diciembre de 2021 (3-2021-005671  del 20 de diciembre de 2021).
5.	Seguimiento a las Funciones del Comité de Conciliaciones y utilización del SIPROJ, publicado en la página web el 11 de noviembre de 2021 (3-2021-004569 del 11 de noviembre de 2021).
6.	Seguimiento Comité Institucional de Gestión y Desempeño de la Secretaría Distrital de la Mujer, publicado en la página web el 29 de noviembre de 2021 (3-2021-005075 del 29 de noviembre de 2021).
7.	Seguimiento a la Política de Integridad, publicado en la página web el 28 de octubre de 2021 (3-2021-004323 del 28 de octubre de 2021).
8.	Seguimiento a cuentas contables representativas, publicado en la página web el 29 de octubre de 2021 (3-2021-004345 del 29 de octubre de 2021).
 Con la emisión de estos informes se culmina la acción planteada completando 17 documentos construidos y socializados en concordancia con la programación del PAA 2021.</t>
  </si>
  <si>
    <t>Se observa que con la culminación de las 4 auditorias internas que se describen a continuación se da cumplimiendo con el 28% de las auditorias planeadas para el cuarto trimestre de la presente vigencia, así: 
1.	Auditoría al proceso "Gestión contractual", publicado en la página web el 22 noviembre 2021 (3-2021-004780 del 22-11-2021)
2.	Auditoría al proceso "Direccionamiento estratégico", publicado en la página web el 26 noviembre 2021 (3-2021-005031 del 26-11-2021)
3.	Auditoría a Seguridad y Salud en el Trabajo, publicado en la página web el 29 noviembre 2021 (3-2021-005076 del 29-11-2021)
4.	Auditoría al proceso "Gestión Tecnológica", publicado en la página web el 27 diciembre 2021 (3-2021-005956 del 27-12-2021)
Mediante la emisión de los informes de auditoria se cumple con la acción programada para la vigencia 2021 y se completa la realización de 8 evaluaciones independientes lo cual representa el 100% de la programación indicada en el PAA 2021.
Nota: En el Comite Institucional de Coordinación de Control Interno celebrado el 29-oct-21 se aprobó la modificación del Plan Anual de Auditoria donde se adicionó la realización de la auditoria al proceso Gestión Tecnológica de acuerdo con el plan de mejoramiento del FURAG y el informe de seguimiento de la meta del Sector Gestión pública emitido por la Veeduría de Bogotá D.C., por lo tanto el numero de informes aumento a 8.</t>
  </si>
  <si>
    <t>Las siguientes fueron las actividades de consultoría llevadas a cabo en pro del mejoramiento de la gestión y desempeño de la entidad, para el cuarto trimestre de la vigencia 2021:
1.	Mesa de trabajo realizada con el fin de revisar los avances en la implementación de la metodología de gestión del riesgo de la entidad en conjunto OAP, OCI y Secretaria General de la Alcaldía, la cual fue realizada el día 21.09.2021 de 8 a 9:30 am.
2.	Mesa de trabajo realizada en conjunto con la Oficina Asesora de Planeación con el fin de realizar el monitoreo y revisar la estrategia para la aplicación de los lineamientos de la Política de Gestión del Riesgo en su nueva versión y en cuanto a riesgos de corrupción y la configuración del aplicativo LUCHA para su correcto monitoreo. Dicha reunión se realizó el día 22.09.2021 de 9 a 10:30 am.
3.	Mesa de trabajo con la Oficina Asesora de Planeación y la Secretaria General de la Alcaldía para la implementación del modelo de líneas de defensa, realizadas los días 08 y 23 de septiembre 2021 de 2 a 3:30 pm y de 7:30 a 9 am y los días 14 de diciembre para el proceso de gestión financiera y 15 de diciembre 2021 para el proceso de planeación y gestión de 9:15 a 10.30 am y de 9 a 11 am respectivamente.
4.	Mesa de trabajo con la Oficina Asesora de Planeación y la Secretaria General de la Alcaldía para coordinar la implementación de la metodología de Mapas de Aseguramiento, realizadas los días 16.09.21 de 10 am a 12 m  la y 28.09.21 de 8 a 9:30 am respectivamente.
5.	Asesoría y apoyo realizado mediante la construcción y realización de la presentación para la capacitación desarrollada por este despacho, la cual fue solicitada mediante memorando 3-2021-003548 por la Dirección de Gestión Administrativa y Financiera en cuanto a las temáticas relacionadas con la atención de auditorías tanto internas como externas, llevada a cabo con la participación del equipo de trabajo de la dirección el día 10.09.21de 10 a 11.30 am.</t>
  </si>
  <si>
    <t>6.	Apoyo técnico para la identificación de acciones cerradas por la Contraloría de Bogotá, para lo cual se construyó el anexo que contiene la información sobre acciones cerradas en el informe de regularidad de la vigencia 2021 y dado que se identificó una diferencia con lo que se reporta desde el aplicativo SIVICOF; se solicitó a la Contraloría de Bogotá mediante memorando radicado al ente de control No. 1-2021-008905 del 08.10.21 la aclaración correspondiente. En concordancia con la respuesta dada por la Contraloría de Bogotá; se realizó la construcción del anexo en archivo Excel que contiene 36 acciones cerradas por el ente de control de acuerdo con el memorando de respuesta del ente de control de radicado No. 2-2021-28648 del 17.11.2021.
7.	Mesa de trabajo que se llevó a cabo a través del aplicativo Teams, con el fin de revisar el formato acta para el seguimiento y monitoreo de la gestión del riesgo de la entidad por parte de las lideresas de los procesos, lo cual se desarrolló mediante reunión del 11 de octubre de 2021 de 9 a 10.30 am en conjunto con la Oficina Asesora de Planeación.
8.	Apoyo en la visita que realizó la Contraloría de Bogotá con ocasión de la evaluación al contrato de arrendamiento de la sede central de la entidad.  Visita administrativa que se llevó a cabo el 20 de octubre de 2021 a las instalaciones del piso 9º del edificio elemento.
9.	Mesa de trabajo y capacitación para el uso del módulo de riesgos y oportunidades del aplicativo LUCHA, que se llevó a cabo a través del aplicativo Teams, con el fin de revisar los cambios relacionados con la nueva guía DAFP y la utilización de la herramienta. Reunión desarrollada el 24 de noviembre de 2021 de 9.30 a 11 am en conjunto con la Oficina Asesora de Planeación.
10.	Apoyo en dar a conocer el informe de Seguimiento a la Política de Gestión del Riesgo, mediante el correo electrónico enviado al enlace de gestión del riesgo de la OAP con los anexos correspondientes al memorando de radicado No. 3-2021-005110 del 30.11.2021; con el ánimo de entregar el insumo para el plan de trabajo de la administración de riesgos de la entidad 2022.
11.	La Oficina de Control Interno, participa y realiza acompañamiento y asesoría en las diferentes mesas de trabajo organizadas desde la OAP y realizadas todos los primeros viernes de cada mes para los Enlaces MIPG realizadas de 10:30 a 11:45 am, donde se dan pautas, lineamientos técnicos y metodológicos sobre la sostenibilidad y los avances del Modelo Integrado de Planeación y Gestion – MIPG.
12.	Acompañamiento a la visita realizada por el Archivo de Bogotá, de lo cual se realizó la asesoría correspondiente para la preparación y seguimiento del plan de mejoramiento el 24 de noviembre de 2021.</t>
  </si>
  <si>
    <t>13.	Se realizó reunión ordinaria del Comité Institucional de Coordinación de Control Interno, el 29 de octubre de 8:00 a 9:00 A.M., en el cual se presentaron los temas previstos por parte de la Oficina de Control Interno, Oficina Asesora de Planeación y la Dirección Administrativa y Financiera, el 20 de diciembre de 8:00 A.M., a 4:30 P.M., se llevó a cabo comité virtual asincrónico.
14.	De acuerdo con el PAA, se continuo con la coordinación de las auditorias cruzadas, por lo anterior el 1 de octubre de 2021 se recibió el plan de mejoramiento de la Orquesta Filarmónica de Bogotá, de igual manera se llevó a cabo reunión con los jefes de las entidades de la prueba piloto donde se realizaron sugerencias para ajustar el informe consolidado presentado al CDA, el 14 de octubre de 2021 se recibió informe consolidado de la auditoría Cruzada, el 01 de diciembre de 2021 se solicitó a la Orquesta Filarmónica de Bogotá, el seguimiento y los soportes del cumplimiento de la OFB, en cuanto a la SDM, se deben enviar soportes de ejecución a la ERU cuando ellos lo soliciten,  el 30 de noviembre de 2021 se recibió el Excel de avance del plan de mejoramiento del Jefe de la Oficina de Control Interno de la Orquesta Filarmónica de Bogotá D.C., en el que se registra la gestión de las actividades del plan.
15.	Se llevo a cabo reunión del Comité Distrital de Auditoría el viernes 15 de octubre de 2021 de 8:00 a 10:30 A.M., el lunes 06 de diciembre de 2021 remitieron convocatoria de citación sesión virtual asincrónico para efectuar sesión el día martes 07 de diciembre de 2021, en el que solicitaron la votación para aprobar el proyecto de Acuerdo N°2 del reglamento de este comité en cuanto a la Secretaria Técnica del mismo.
16.	Se realizaron mesas de trabajo para actualización de los procedimientos a cargo de la OCI y Revisión de los Documentos del Proceso, el 26 de noviembre de 2021 a las 11:30 A.M., se llevó sesión de asesoría con KAWAK sobre el módulo de Auditoria y el 20 diciembre a las 3:00 P.M., reunión con el equipo OCI, en la que se realizó actualización y ajustes de algunos procedimientos del Proceso SEC.
17.	Se llevaron a cabo reuniones semanales por el equipo de la Oficina de Control Interno, para el   fortalecimiento de procesos OCI, en las que se viene realizando seguimiento al Plan Anual de Auditoría 2021, identificando novedades y tomando decisiones para subsanarlas.</t>
  </si>
  <si>
    <t>Angela Johanna Marquez Mora</t>
  </si>
  <si>
    <t>Jefa de Oficina de Control Interno</t>
  </si>
  <si>
    <t>GESTIÓN DISCIPLINARIA</t>
  </si>
  <si>
    <t>Consolidar la Secretaría Distrital de la Mujer como una entidad innovadora y eficiente, para contribuir con la garantía de los derechos de las mujeres en el Distrito Capital</t>
  </si>
  <si>
    <t xml:space="preserve">Adelantar actividades orientadas a garantizar el buen funcionamiento de la gestión pública y la prevención de la incursión en faltas disciplinarias.
</t>
  </si>
  <si>
    <t>Ejecución de 2 jornadas de sensibilización y dos (2) campañas  sobre responsabilidad de servidoras (es) públicas (os) en materia disciplinaria.</t>
  </si>
  <si>
    <t xml:space="preserve">Oficina de Control Disciplinario Interno </t>
  </si>
  <si>
    <t xml:space="preserve">Jornadas de sensibilización en materia disciplinaria  </t>
  </si>
  <si>
    <t>No. de jornadas de sensibilización realizadas/ No. de jornadas de sensiblización programadas*100</t>
  </si>
  <si>
    <t>Listados de asistencia de las (os) servidoras (es) participantes.</t>
  </si>
  <si>
    <t>Seguimiento cuarto trimestre:  Para el período de seguimiento, se realizaron dos charlas de sensibilización y prevención de la falta disciplinaria, dirigidas a las servidoras, servidores y contratistas de la SDMujer, con los siguientes temas: Principales Cambios que Trae el Código General Disciplinario charla que fue dictada por el Dr. Diego Felipe Bustos Bustos el 16 de noviembre de 2021 y, la segunda charla dictada dentro de la jornada de sensibilización la cual estuvo a cargo de la Jefe de Oficina de Control Disciplinario Interno y realizada el día 17 de noviembre de 2021 en el marco del proceso de inducción dirigido a las nuevas servidoras y nuevos servidores de la Secretaría Distrital de la Mujer, las cuales se realizaron a través de la plataforma TEAMS.</t>
  </si>
  <si>
    <t>Porcentaje de avance en la difusión de campaña sobre responsabilidad disciplinaria.</t>
  </si>
  <si>
    <t>% piezas comunicativas en materia disciplinaria publicadas.</t>
  </si>
  <si>
    <t>Publicación realizada por los diferentes canales de comunicación institucional.</t>
  </si>
  <si>
    <t>Seguimiento cuarto trimestre: Se publicaron en el correo institucional de la SDMujer, con el apoyo de comunicaciones, unas píldoras informativas encaminadas a la prevención de la falta disciplinaria, donde se socializaron temas como los que a continuacion se indican: 1. ¿Quién ejerce el control Disciplinario en la SDMujer? (publicada el 9 de diciembre de 2021). 2. ¿Qué es una falta disciplinaria? (publicada el 10 de diciembre de 2021). 3. Derecho de petición (publicada el 13 de diciembre de 2021). 4. Abandono del cargo (publicada el 14 de diciembre de 2021) 5. ¿Quienes responden disciplinariamente? (publicada el día 14 de dciembre de 2021) y 6. Deberes de los funcionarios públicos (publicada el 27 de diciembre de 2021).</t>
  </si>
  <si>
    <t xml:space="preserve">Adelantar los procesos disciplinarios que se encuentren activos en la Subsecretaría de Gestión Corporativa de conformidad con los términos establecidos en la Ley 734 de 2002 y Ley 1474 de 2011 y demás normas vigentes. </t>
  </si>
  <si>
    <t>Realizar informes semestral del estado de los procesos disciplinarios producto del seguimiento a los  procesos disciplinarios, mediante verificación</t>
  </si>
  <si>
    <t>Informes elaborados y presentados.</t>
  </si>
  <si>
    <t>(No. de informes elaborados y presentados / No. de informes programados)*100</t>
  </si>
  <si>
    <t>Informe del cuarto trimestre del estado de procesos disciplinarios</t>
  </si>
  <si>
    <t xml:space="preserve">Seguimiento Cuarto Trimestre: 1. Desde el 24 de septiembre de 2021 mediante el Decreto Distrital 350 de 2021 se creó la Oficina de Control Disciplinario Interno como como una dependencia de la Secretaría Distrital de la Mujer,
dependiente del Despacho. 2, Se verificó el estado, avance y actuaciones de  cada uno de los procesos disciplinarios activos, los términos y el trámite secretarial de los mismos, priorizando el impulso procesal de los expedientes mas antiguos, evidenciando el cumplimiento de lo programado. </t>
  </si>
  <si>
    <t xml:space="preserve">Firma:         </t>
  </si>
  <si>
    <t xml:space="preserve">NIDIA LUCERO CLAVIJO ROZO </t>
  </si>
  <si>
    <t xml:space="preserve">Nombre: ERIKA DE LOURDES CERVANTES LINERO </t>
  </si>
  <si>
    <t>Profesional Universitario OCDI</t>
  </si>
  <si>
    <r>
      <t xml:space="preserve">Cargo: </t>
    </r>
    <r>
      <rPr>
        <sz val="10"/>
        <rFont val="Times New Roman"/>
        <family val="1"/>
      </rPr>
      <t xml:space="preserve">Jefe Oficina de Control Disciplinario Interno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</si>
</sst>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_(* #,##0_);_(* \(#,##0\);_(* &quot;-&quot;_);_(@_)"/>
  </numFmts>
  <fonts count="82" x14ac:knownFonts="1">
    <font>
      <sz val="11"/>
      <color theme="1"/>
      <name val="Calibri"/>
      <family val="2"/>
      <scheme val="minor"/>
    </font>
    <font>
      <sz val="11"/>
      <color theme="1"/>
      <name val="Calibri"/>
      <family val="2"/>
      <scheme val="minor"/>
    </font>
    <font>
      <b/>
      <sz val="12"/>
      <color theme="1"/>
      <name val="Times New Roman"/>
      <family val="1"/>
    </font>
    <font>
      <b/>
      <sz val="11"/>
      <color theme="1"/>
      <name val="Times New Roman"/>
      <family val="1"/>
    </font>
    <font>
      <b/>
      <sz val="11"/>
      <name val="Times New Roman"/>
      <family val="1"/>
    </font>
    <font>
      <sz val="10"/>
      <name val="Arial"/>
      <family val="2"/>
    </font>
    <font>
      <b/>
      <sz val="9"/>
      <color indexed="8"/>
      <name val="Tahoma"/>
      <family val="2"/>
    </font>
    <font>
      <sz val="9"/>
      <color indexed="8"/>
      <name val="Tahoma"/>
      <family val="2"/>
    </font>
    <font>
      <sz val="11"/>
      <color theme="1"/>
      <name val="Times New Roman"/>
      <family val="1"/>
    </font>
    <font>
      <sz val="11"/>
      <name val="Times New Roman"/>
      <family val="1"/>
    </font>
    <font>
      <b/>
      <u/>
      <sz val="11"/>
      <name val="Times New Roman"/>
      <family val="1"/>
    </font>
    <font>
      <sz val="11"/>
      <color indexed="10"/>
      <name val="Times New Roman"/>
      <family val="1"/>
    </font>
    <font>
      <sz val="12"/>
      <color theme="1"/>
      <name val="Times New Roman"/>
      <family val="1"/>
    </font>
    <font>
      <b/>
      <sz val="12"/>
      <name val="Times New Roman"/>
      <family val="1"/>
    </font>
    <font>
      <sz val="12"/>
      <name val="Times New Roman"/>
      <family val="1"/>
    </font>
    <font>
      <sz val="11"/>
      <color rgb="FFFF0000"/>
      <name val="Times New Roman"/>
      <family val="1"/>
    </font>
    <font>
      <sz val="12"/>
      <color rgb="FFFF0000"/>
      <name val="Times New Roman"/>
      <family val="1"/>
    </font>
    <font>
      <sz val="9"/>
      <name val="Arial"/>
      <family val="2"/>
    </font>
    <font>
      <b/>
      <sz val="9"/>
      <name val="Arial"/>
      <family val="2"/>
    </font>
    <font>
      <sz val="9"/>
      <color theme="1"/>
      <name val="Arial"/>
      <family val="2"/>
    </font>
    <font>
      <b/>
      <sz val="9"/>
      <color rgb="FFFF0000"/>
      <name val="Arial"/>
      <family val="2"/>
    </font>
    <font>
      <sz val="10"/>
      <color theme="1"/>
      <name val="Arial"/>
      <family val="2"/>
    </font>
    <font>
      <sz val="10"/>
      <name val="Times New Roman"/>
      <family val="1"/>
    </font>
    <font>
      <sz val="10"/>
      <color theme="1"/>
      <name val="Times New Roman"/>
      <family val="1"/>
    </font>
    <font>
      <b/>
      <sz val="10"/>
      <color indexed="8"/>
      <name val="Times New Roman"/>
      <family val="1"/>
    </font>
    <font>
      <sz val="10"/>
      <color indexed="8"/>
      <name val="Times New Roman"/>
      <family val="1"/>
    </font>
    <font>
      <b/>
      <sz val="8"/>
      <color theme="1"/>
      <name val="Times New Roman"/>
      <family val="1"/>
    </font>
    <font>
      <b/>
      <sz val="10"/>
      <name val="Times New Roman"/>
      <family val="1"/>
    </font>
    <font>
      <sz val="11"/>
      <name val="Arial Narrow"/>
      <family val="2"/>
    </font>
    <font>
      <b/>
      <sz val="11"/>
      <name val="Arial Narrow"/>
      <family val="2"/>
    </font>
    <font>
      <sz val="10"/>
      <color indexed="10"/>
      <name val="Times New Roman"/>
      <family val="1"/>
    </font>
    <font>
      <sz val="10"/>
      <color rgb="FFFF0000"/>
      <name val="Arial Narrow"/>
      <family val="2"/>
    </font>
    <font>
      <b/>
      <sz val="10"/>
      <color theme="1"/>
      <name val="Times New Roman"/>
      <family val="1"/>
    </font>
    <font>
      <b/>
      <sz val="9"/>
      <color rgb="FF000000"/>
      <name val="Tahoma"/>
      <family val="2"/>
    </font>
    <font>
      <sz val="9"/>
      <color rgb="FF000000"/>
      <name val="Tahoma"/>
      <family val="2"/>
    </font>
    <font>
      <sz val="9"/>
      <name val="Times New Roman"/>
      <family val="1"/>
    </font>
    <font>
      <sz val="9"/>
      <color rgb="FF000000"/>
      <name val="Times New Roman"/>
      <family val="1"/>
    </font>
    <font>
      <sz val="9"/>
      <color theme="1"/>
      <name val="Times New Roman"/>
      <family val="1"/>
    </font>
    <font>
      <b/>
      <sz val="10"/>
      <name val="Arial"/>
      <family val="2"/>
    </font>
    <font>
      <sz val="10"/>
      <color indexed="10"/>
      <name val="Arial"/>
      <family val="2"/>
    </font>
    <font>
      <sz val="11"/>
      <name val="Calibri"/>
      <family val="2"/>
    </font>
    <font>
      <i/>
      <sz val="10"/>
      <name val="Arial"/>
      <family val="2"/>
    </font>
    <font>
      <b/>
      <sz val="10"/>
      <color theme="1"/>
      <name val="Arial"/>
      <family val="2"/>
    </font>
    <font>
      <sz val="10"/>
      <name val="Arial Narrow"/>
      <family val="2"/>
    </font>
    <font>
      <b/>
      <u/>
      <sz val="10"/>
      <name val="Times New Roman"/>
      <family val="1"/>
    </font>
    <font>
      <sz val="10"/>
      <color theme="1"/>
      <name val="Arial Narrow"/>
      <family val="2"/>
    </font>
    <font>
      <u/>
      <sz val="10"/>
      <color indexed="49"/>
      <name val="Times New Roman"/>
      <family val="1"/>
    </font>
    <font>
      <u/>
      <sz val="10"/>
      <name val="Times New Roman"/>
      <family val="1"/>
    </font>
    <font>
      <i/>
      <sz val="9"/>
      <name val="Arial"/>
      <family val="2"/>
    </font>
    <font>
      <sz val="10"/>
      <color theme="0"/>
      <name val="Arial Narrow"/>
      <family val="2"/>
    </font>
    <font>
      <b/>
      <sz val="7"/>
      <name val="Arial"/>
      <family val="2"/>
    </font>
    <font>
      <sz val="7"/>
      <color theme="1"/>
      <name val="Arial"/>
      <family val="2"/>
    </font>
    <font>
      <sz val="10"/>
      <color rgb="FFFF0000"/>
      <name val="Times New Roman"/>
      <family val="1"/>
    </font>
    <font>
      <sz val="11"/>
      <color rgb="FFFF0000"/>
      <name val="Arial Narrow"/>
      <family val="2"/>
    </font>
    <font>
      <sz val="11"/>
      <color theme="1"/>
      <name val="Arial Narrow"/>
      <family val="2"/>
    </font>
    <font>
      <b/>
      <u/>
      <sz val="10"/>
      <color indexed="8"/>
      <name val="Times New Roman"/>
      <family val="1"/>
    </font>
    <font>
      <u/>
      <sz val="11"/>
      <name val="Times New Roman"/>
      <family val="1"/>
    </font>
    <font>
      <sz val="8"/>
      <name val="Calibri"/>
      <family val="2"/>
      <scheme val="minor"/>
    </font>
    <font>
      <sz val="8"/>
      <name val="Calibri"/>
      <family val="2"/>
    </font>
    <font>
      <sz val="11"/>
      <name val="Calibri"/>
      <family val="2"/>
      <scheme val="minor"/>
    </font>
    <font>
      <i/>
      <sz val="11"/>
      <name val="Calibri"/>
      <family val="2"/>
    </font>
    <font>
      <sz val="10"/>
      <name val="Calibri"/>
      <family val="2"/>
      <scheme val="minor"/>
    </font>
    <font>
      <sz val="7"/>
      <name val="Calibri"/>
      <family val="2"/>
      <scheme val="minor"/>
    </font>
    <font>
      <b/>
      <sz val="8"/>
      <name val="Times New Roman"/>
      <family val="1"/>
    </font>
    <font>
      <sz val="10"/>
      <color rgb="FF000000"/>
      <name val="Times New Roman"/>
      <family val="1"/>
    </font>
    <font>
      <sz val="5"/>
      <color rgb="FF000000"/>
      <name val="Times New Roman"/>
      <family val="1"/>
    </font>
    <font>
      <b/>
      <sz val="5"/>
      <name val="Times New Roman"/>
      <family val="1"/>
    </font>
    <font>
      <sz val="5"/>
      <name val="Times New Roman"/>
      <family val="1"/>
    </font>
    <font>
      <b/>
      <u/>
      <sz val="5"/>
      <name val="Times New Roman"/>
      <family val="1"/>
    </font>
    <font>
      <sz val="9"/>
      <color indexed="81"/>
      <name val="Tahoma"/>
      <family val="2"/>
    </font>
    <font>
      <sz val="5"/>
      <color rgb="FF7030A0"/>
      <name val="Times New Roman"/>
      <family val="1"/>
    </font>
    <font>
      <b/>
      <sz val="10"/>
      <color rgb="FFFF0000"/>
      <name val="Arial"/>
      <family val="2"/>
    </font>
    <font>
      <sz val="9"/>
      <color rgb="FFFF0000"/>
      <name val="Arial"/>
      <family val="2"/>
    </font>
    <font>
      <sz val="8"/>
      <name val="Arial"/>
      <family val="2"/>
    </font>
    <font>
      <sz val="10"/>
      <color rgb="FFFF0000"/>
      <name val="Arial"/>
      <family val="2"/>
    </font>
    <font>
      <sz val="7"/>
      <name val="Arial"/>
      <family val="2"/>
    </font>
    <font>
      <sz val="9"/>
      <name val="Calibri"/>
      <family val="2"/>
      <scheme val="minor"/>
    </font>
    <font>
      <b/>
      <sz val="9"/>
      <color indexed="81"/>
      <name val="Tahoma"/>
      <family val="2"/>
    </font>
    <font>
      <sz val="10"/>
      <color rgb="FF000000"/>
      <name val="Arial"/>
      <family val="2"/>
    </font>
    <font>
      <sz val="5"/>
      <color rgb="FF000000"/>
      <name val="Times New Roman"/>
      <family val="2"/>
    </font>
    <font>
      <b/>
      <sz val="5"/>
      <color rgb="FF000000"/>
      <name val="Times New Roman"/>
      <family val="2"/>
    </font>
    <font>
      <sz val="5"/>
      <name val="Arial"/>
      <family val="2"/>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rgb="FFD9D9D9"/>
      </patternFill>
    </fill>
    <fill>
      <patternFill patternType="solid">
        <fgColor rgb="FFFFFF00"/>
        <bgColor indexed="64"/>
      </patternFill>
    </fill>
    <fill>
      <patternFill patternType="solid">
        <fgColor rgb="FFCCC0DA"/>
      </patternFill>
    </fill>
    <fill>
      <patternFill patternType="solid">
        <fgColor rgb="FFFFFF00"/>
      </patternFill>
    </fill>
    <fill>
      <patternFill patternType="solid">
        <fgColor theme="0" tint="-0.249977111117893"/>
        <bgColor indexed="64"/>
      </patternFill>
    </fill>
  </fills>
  <borders count="79">
    <border>
      <left/>
      <right/>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rgb="FF000000"/>
      </right>
      <top style="medium">
        <color indexed="64"/>
      </top>
      <bottom style="thin">
        <color indexed="64"/>
      </bottom>
      <diagonal/>
    </border>
    <border>
      <left style="thin">
        <color indexed="64"/>
      </left>
      <right style="thin">
        <color rgb="FF000000"/>
      </right>
      <top style="thin">
        <color indexed="64"/>
      </top>
      <bottom/>
      <diagonal/>
    </border>
    <border>
      <left style="thin">
        <color indexed="64"/>
      </left>
      <right style="thin">
        <color rgb="FF000000"/>
      </right>
      <top/>
      <bottom style="thin">
        <color indexed="64"/>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top style="thin">
        <color rgb="FF000000"/>
      </top>
      <bottom style="thin">
        <color rgb="FF000000"/>
      </bottom>
      <diagonal/>
    </border>
    <border>
      <left/>
      <right/>
      <top style="thin">
        <color rgb="FF000000"/>
      </top>
      <bottom/>
      <diagonal/>
    </border>
    <border>
      <left/>
      <right style="thin">
        <color rgb="FF000000"/>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diagonal/>
    </border>
    <border>
      <left style="thin">
        <color rgb="FF000000"/>
      </left>
      <right style="thin">
        <color indexed="64"/>
      </right>
      <top style="thin">
        <color indexed="64"/>
      </top>
      <bottom/>
      <diagonal/>
    </border>
    <border>
      <left style="thin">
        <color indexed="64"/>
      </left>
      <right style="medium">
        <color indexed="64"/>
      </right>
      <top style="thin">
        <color indexed="64"/>
      </top>
      <bottom/>
      <diagonal/>
    </border>
    <border>
      <left style="thin">
        <color rgb="FF000000"/>
      </left>
      <right style="thin">
        <color indexed="64"/>
      </right>
      <top/>
      <bottom style="thin">
        <color indexed="64"/>
      </bottom>
      <diagonal/>
    </border>
  </borders>
  <cellStyleXfs count="8">
    <xf numFmtId="0" fontId="0" fillId="0" borderId="0"/>
    <xf numFmtId="9" fontId="1" fillId="0" borderId="0" applyFont="0" applyFill="0" applyBorder="0" applyAlignment="0" applyProtection="0"/>
    <xf numFmtId="0" fontId="5" fillId="0" borderId="0"/>
    <xf numFmtId="0" fontId="1" fillId="0" borderId="0"/>
    <xf numFmtId="0" fontId="64" fillId="0" borderId="0"/>
    <xf numFmtId="0" fontId="45" fillId="0" borderId="0"/>
    <xf numFmtId="9" fontId="45" fillId="0" borderId="0" applyFont="0" applyFill="0" applyBorder="0" applyAlignment="0" applyProtection="0"/>
    <xf numFmtId="165" fontId="45" fillId="0" borderId="0" applyFont="0" applyFill="0" applyBorder="0" applyAlignment="0" applyProtection="0"/>
  </cellStyleXfs>
  <cellXfs count="947">
    <xf numFmtId="0" fontId="0" fillId="0" borderId="0" xfId="0"/>
    <xf numFmtId="0" fontId="8" fillId="0" borderId="0" xfId="0" applyFont="1" applyAlignment="1">
      <alignment vertical="center"/>
    </xf>
    <xf numFmtId="0" fontId="8" fillId="0" borderId="0" xfId="0" applyFont="1"/>
    <xf numFmtId="0" fontId="8" fillId="2" borderId="0" xfId="0" applyFont="1" applyFill="1" applyAlignment="1">
      <alignment vertical="center"/>
    </xf>
    <xf numFmtId="0" fontId="3" fillId="2" borderId="4" xfId="0" applyFont="1" applyFill="1" applyBorder="1" applyAlignment="1">
      <alignment vertical="center"/>
    </xf>
    <xf numFmtId="0" fontId="3" fillId="2" borderId="8" xfId="0" applyFont="1" applyFill="1" applyBorder="1" applyAlignment="1">
      <alignment vertical="center"/>
    </xf>
    <xf numFmtId="0" fontId="3" fillId="2" borderId="8" xfId="0" applyFont="1" applyFill="1" applyBorder="1" applyAlignment="1">
      <alignment vertical="center" wrapText="1"/>
    </xf>
    <xf numFmtId="0" fontId="3" fillId="2" borderId="12" xfId="0" applyFont="1" applyFill="1" applyBorder="1" applyAlignment="1">
      <alignment vertical="center"/>
    </xf>
    <xf numFmtId="0" fontId="4" fillId="3" borderId="16" xfId="0" applyFont="1" applyFill="1" applyBorder="1" applyAlignment="1">
      <alignment horizontal="center" vertical="center" wrapText="1"/>
    </xf>
    <xf numFmtId="0" fontId="4" fillId="2" borderId="0" xfId="0" applyFont="1" applyFill="1" applyAlignment="1">
      <alignment horizontal="center" vertical="center" wrapText="1"/>
    </xf>
    <xf numFmtId="9" fontId="9" fillId="0" borderId="6" xfId="1" applyFont="1" applyFill="1" applyBorder="1" applyAlignment="1">
      <alignment horizontal="center" vertical="center" wrapText="1"/>
    </xf>
    <xf numFmtId="0" fontId="8" fillId="0" borderId="6" xfId="0" applyFont="1" applyBorder="1" applyAlignment="1">
      <alignment vertical="center"/>
    </xf>
    <xf numFmtId="0" fontId="4" fillId="0" borderId="6" xfId="0" applyFont="1" applyBorder="1" applyAlignment="1">
      <alignment vertical="center" wrapText="1"/>
    </xf>
    <xf numFmtId="0" fontId="4" fillId="2" borderId="22" xfId="2" applyFont="1" applyFill="1" applyBorder="1" applyAlignment="1">
      <alignment vertical="center" wrapText="1"/>
    </xf>
    <xf numFmtId="0" fontId="4" fillId="2" borderId="23" xfId="2" applyFont="1" applyFill="1" applyBorder="1" applyAlignment="1">
      <alignment vertical="center" wrapText="1"/>
    </xf>
    <xf numFmtId="0" fontId="4" fillId="0" borderId="16" xfId="0" applyFont="1" applyBorder="1" applyAlignment="1">
      <alignment horizontal="center" vertical="center" wrapText="1"/>
    </xf>
    <xf numFmtId="0" fontId="9" fillId="0" borderId="6" xfId="0" applyFont="1" applyBorder="1" applyAlignment="1">
      <alignment horizontal="left" vertical="center" wrapText="1"/>
    </xf>
    <xf numFmtId="0" fontId="9" fillId="2" borderId="6" xfId="0" applyFont="1" applyFill="1" applyBorder="1" applyAlignment="1">
      <alignment horizontal="center" vertical="center" wrapText="1"/>
    </xf>
    <xf numFmtId="0" fontId="8" fillId="2" borderId="6" xfId="0" applyFont="1" applyFill="1" applyBorder="1" applyAlignment="1">
      <alignment horizontal="center" vertical="center" wrapText="1"/>
    </xf>
    <xf numFmtId="9" fontId="9" fillId="0" borderId="6" xfId="1" applyFont="1" applyBorder="1" applyAlignment="1">
      <alignment horizontal="center" vertical="center" wrapText="1"/>
    </xf>
    <xf numFmtId="0" fontId="12" fillId="0" borderId="0" xfId="0" applyFont="1" applyAlignment="1">
      <alignment vertical="center"/>
    </xf>
    <xf numFmtId="0" fontId="2" fillId="2" borderId="4" xfId="0" applyFont="1" applyFill="1" applyBorder="1" applyAlignment="1">
      <alignment vertical="center"/>
    </xf>
    <xf numFmtId="0" fontId="2" fillId="2" borderId="8" xfId="0" applyFont="1" applyFill="1" applyBorder="1" applyAlignment="1">
      <alignment vertical="center"/>
    </xf>
    <xf numFmtId="0" fontId="2" fillId="2" borderId="8" xfId="0" applyFont="1" applyFill="1" applyBorder="1" applyAlignment="1">
      <alignment vertical="center" wrapText="1"/>
    </xf>
    <xf numFmtId="0" fontId="2" fillId="2" borderId="12" xfId="0" applyFont="1" applyFill="1" applyBorder="1" applyAlignment="1">
      <alignment vertical="center"/>
    </xf>
    <xf numFmtId="0" fontId="13" fillId="2" borderId="0" xfId="0" applyFont="1" applyFill="1" applyAlignment="1">
      <alignment horizontal="center" vertical="center" wrapText="1"/>
    </xf>
    <xf numFmtId="9" fontId="14" fillId="0" borderId="6" xfId="1" applyFont="1" applyFill="1" applyBorder="1" applyAlignment="1">
      <alignment horizontal="center" vertical="center" wrapText="1"/>
    </xf>
    <xf numFmtId="0" fontId="12" fillId="2" borderId="0" xfId="0" applyFont="1" applyFill="1" applyAlignment="1">
      <alignment vertical="center"/>
    </xf>
    <xf numFmtId="9" fontId="9" fillId="0" borderId="27" xfId="0" applyNumberFormat="1" applyFont="1" applyBorder="1" applyAlignment="1">
      <alignment horizontal="center" vertical="center" wrapText="1"/>
    </xf>
    <xf numFmtId="0" fontId="8" fillId="0" borderId="19" xfId="0" applyFont="1" applyBorder="1" applyAlignment="1">
      <alignment horizontal="center" vertical="center" wrapText="1"/>
    </xf>
    <xf numFmtId="0" fontId="9" fillId="0" borderId="6" xfId="0" applyFont="1" applyBorder="1" applyAlignment="1">
      <alignment horizontal="justify" vertical="center" wrapText="1"/>
    </xf>
    <xf numFmtId="9" fontId="8" fillId="0" borderId="6" xfId="0" applyNumberFormat="1" applyFont="1" applyBorder="1" applyAlignment="1">
      <alignment horizontal="center" vertical="center" wrapText="1"/>
    </xf>
    <xf numFmtId="0" fontId="15" fillId="0" borderId="0" xfId="0" applyFont="1" applyAlignment="1">
      <alignment vertical="center" wrapText="1"/>
    </xf>
    <xf numFmtId="0" fontId="13" fillId="3" borderId="16" xfId="0" applyFont="1" applyFill="1" applyBorder="1" applyAlignment="1">
      <alignment horizontal="center" vertical="center" wrapText="1"/>
    </xf>
    <xf numFmtId="9" fontId="14" fillId="0" borderId="6" xfId="0" applyNumberFormat="1" applyFont="1" applyBorder="1" applyAlignment="1">
      <alignment horizontal="center" vertical="center" wrapText="1"/>
    </xf>
    <xf numFmtId="0" fontId="12" fillId="0" borderId="6" xfId="0" applyFont="1" applyBorder="1" applyAlignment="1">
      <alignment vertical="center"/>
    </xf>
    <xf numFmtId="0" fontId="13" fillId="0" borderId="6" xfId="0" applyFont="1" applyBorder="1" applyAlignment="1">
      <alignment vertical="center" wrapText="1"/>
    </xf>
    <xf numFmtId="0" fontId="13" fillId="2" borderId="22" xfId="2" applyFont="1" applyFill="1" applyBorder="1" applyAlignment="1">
      <alignment vertical="center" wrapText="1"/>
    </xf>
    <xf numFmtId="0" fontId="13" fillId="2" borderId="23" xfId="2" applyFont="1" applyFill="1" applyBorder="1" applyAlignment="1">
      <alignment vertical="center" wrapText="1"/>
    </xf>
    <xf numFmtId="0" fontId="12" fillId="0" borderId="0" xfId="0" applyFont="1"/>
    <xf numFmtId="0" fontId="13" fillId="0" borderId="0" xfId="0" applyFont="1" applyAlignment="1">
      <alignment horizontal="center" vertical="center" wrapText="1"/>
    </xf>
    <xf numFmtId="0" fontId="13" fillId="0" borderId="23" xfId="2" applyFont="1" applyBorder="1" applyAlignment="1">
      <alignment vertical="center" wrapText="1"/>
    </xf>
    <xf numFmtId="0" fontId="14" fillId="0" borderId="0" xfId="0" applyFont="1" applyAlignment="1">
      <alignment vertical="center"/>
    </xf>
    <xf numFmtId="0" fontId="8" fillId="0" borderId="24" xfId="0" applyFont="1" applyBorder="1" applyAlignment="1">
      <alignment horizontal="center" vertical="center" wrapText="1"/>
    </xf>
    <xf numFmtId="9" fontId="9" fillId="2" borderId="6" xfId="1" applyFont="1" applyFill="1" applyBorder="1" applyAlignment="1">
      <alignment horizontal="center" vertical="center" wrapText="1"/>
    </xf>
    <xf numFmtId="9" fontId="9" fillId="2" borderId="6" xfId="0" applyNumberFormat="1" applyFont="1" applyFill="1" applyBorder="1" applyAlignment="1">
      <alignment horizontal="center" vertical="center" wrapText="1"/>
    </xf>
    <xf numFmtId="0" fontId="9" fillId="0" borderId="0" xfId="0" applyFont="1" applyAlignment="1">
      <alignment horizontal="center" vertical="center" wrapText="1"/>
    </xf>
    <xf numFmtId="9" fontId="9" fillId="0" borderId="6" xfId="0" applyNumberFormat="1" applyFont="1" applyBorder="1" applyAlignment="1">
      <alignment horizontal="center" vertical="center"/>
    </xf>
    <xf numFmtId="9" fontId="8" fillId="2" borderId="6" xfId="0" applyNumberFormat="1" applyFont="1" applyFill="1" applyBorder="1" applyAlignment="1">
      <alignment horizontal="center" vertical="center" wrapText="1"/>
    </xf>
    <xf numFmtId="49" fontId="9" fillId="2" borderId="6" xfId="0" applyNumberFormat="1" applyFont="1" applyFill="1" applyBorder="1" applyAlignment="1">
      <alignment horizontal="center" vertical="center" wrapText="1"/>
    </xf>
    <xf numFmtId="9" fontId="8" fillId="2" borderId="22" xfId="1" applyFont="1" applyFill="1" applyBorder="1" applyAlignment="1">
      <alignment horizontal="center" vertical="center" wrapText="1"/>
    </xf>
    <xf numFmtId="0" fontId="8" fillId="2" borderId="6" xfId="3" applyFont="1" applyFill="1" applyBorder="1" applyAlignment="1">
      <alignment horizontal="center" vertical="center" wrapText="1"/>
    </xf>
    <xf numFmtId="9" fontId="8" fillId="0" borderId="22" xfId="1" applyFont="1" applyBorder="1" applyAlignment="1">
      <alignment horizontal="center" vertical="center" wrapText="1"/>
    </xf>
    <xf numFmtId="49" fontId="9" fillId="0" borderId="6" xfId="2" applyNumberFormat="1" applyFont="1" applyBorder="1" applyAlignment="1">
      <alignment horizontal="center" vertical="center" wrapText="1"/>
    </xf>
    <xf numFmtId="0" fontId="9" fillId="0" borderId="6" xfId="2" applyFont="1" applyBorder="1" applyAlignment="1">
      <alignment horizontal="center" vertical="center" wrapText="1"/>
    </xf>
    <xf numFmtId="0" fontId="8" fillId="0" borderId="6" xfId="3" applyFont="1" applyBorder="1" applyAlignment="1">
      <alignment horizontal="center" vertical="center" wrapText="1"/>
    </xf>
    <xf numFmtId="0" fontId="8" fillId="0" borderId="0" xfId="0" applyFont="1" applyAlignment="1">
      <alignment horizontal="center" vertical="center" wrapText="1"/>
    </xf>
    <xf numFmtId="1" fontId="8" fillId="0" borderId="6" xfId="0" applyNumberFormat="1" applyFont="1" applyBorder="1" applyAlignment="1">
      <alignment horizontal="center" vertical="center"/>
    </xf>
    <xf numFmtId="0" fontId="8" fillId="0" borderId="29" xfId="0" applyFont="1" applyBorder="1" applyAlignment="1">
      <alignment horizontal="center" vertical="center" wrapText="1"/>
    </xf>
    <xf numFmtId="9" fontId="9" fillId="0" borderId="30" xfId="0" applyNumberFormat="1" applyFont="1" applyBorder="1" applyAlignment="1">
      <alignment horizontal="center" vertical="center" wrapText="1"/>
    </xf>
    <xf numFmtId="9" fontId="9" fillId="0" borderId="25" xfId="0" applyNumberFormat="1" applyFont="1" applyBorder="1" applyAlignment="1">
      <alignment horizontal="center" vertical="center" wrapText="1"/>
    </xf>
    <xf numFmtId="1" fontId="8" fillId="0" borderId="6" xfId="1" applyNumberFormat="1" applyFont="1" applyBorder="1" applyAlignment="1">
      <alignment horizontal="center" vertical="center"/>
    </xf>
    <xf numFmtId="0" fontId="8" fillId="0" borderId="6" xfId="0" applyFont="1" applyBorder="1" applyAlignment="1">
      <alignment horizontal="center" vertical="center" wrapText="1"/>
    </xf>
    <xf numFmtId="0" fontId="22" fillId="0" borderId="6" xfId="0" applyFont="1" applyBorder="1" applyAlignment="1">
      <alignment horizontal="left" vertical="center" wrapText="1"/>
    </xf>
    <xf numFmtId="0" fontId="8" fillId="0" borderId="6" xfId="0" applyFont="1" applyBorder="1" applyAlignment="1">
      <alignment horizontal="center" vertical="center"/>
    </xf>
    <xf numFmtId="9" fontId="14" fillId="0" borderId="6" xfId="1" applyFont="1" applyBorder="1" applyAlignment="1">
      <alignment horizontal="center" vertical="center" wrapText="1"/>
    </xf>
    <xf numFmtId="0" fontId="22" fillId="0" borderId="6" xfId="0" applyFont="1" applyBorder="1" applyAlignment="1">
      <alignment horizontal="justify" vertical="center" wrapText="1"/>
    </xf>
    <xf numFmtId="0" fontId="27" fillId="2" borderId="22" xfId="2" applyFont="1" applyFill="1" applyBorder="1" applyAlignment="1">
      <alignment vertical="center" wrapText="1"/>
    </xf>
    <xf numFmtId="9" fontId="35" fillId="2" borderId="6" xfId="1" applyFont="1" applyFill="1" applyBorder="1" applyAlignment="1">
      <alignment horizontal="center" vertical="center" wrapText="1"/>
    </xf>
    <xf numFmtId="9" fontId="35" fillId="0" borderId="6" xfId="0" applyNumberFormat="1" applyFont="1" applyBorder="1" applyAlignment="1">
      <alignment horizontal="center" vertical="center" wrapText="1"/>
    </xf>
    <xf numFmtId="2" fontId="5" fillId="0" borderId="6" xfId="2" applyNumberFormat="1" applyBorder="1" applyAlignment="1">
      <alignment horizontal="left" vertical="center" wrapText="1"/>
    </xf>
    <xf numFmtId="0" fontId="38" fillId="2" borderId="27" xfId="2" applyFont="1" applyFill="1" applyBorder="1" applyAlignment="1">
      <alignment vertical="center" wrapText="1"/>
    </xf>
    <xf numFmtId="0" fontId="38" fillId="2" borderId="32" xfId="2" applyFont="1" applyFill="1" applyBorder="1" applyAlignment="1">
      <alignment vertical="center" wrapText="1"/>
    </xf>
    <xf numFmtId="0" fontId="38" fillId="2" borderId="22" xfId="2" applyFont="1" applyFill="1" applyBorder="1" applyAlignment="1">
      <alignment vertical="center" wrapText="1"/>
    </xf>
    <xf numFmtId="0" fontId="5" fillId="2" borderId="22" xfId="2" applyFill="1" applyBorder="1" applyAlignment="1">
      <alignment vertical="center" wrapText="1"/>
    </xf>
    <xf numFmtId="0" fontId="27" fillId="2" borderId="24" xfId="2" applyFont="1" applyFill="1" applyBorder="1" applyAlignment="1">
      <alignment vertical="center" wrapText="1"/>
    </xf>
    <xf numFmtId="0" fontId="38" fillId="2" borderId="23" xfId="2" applyFont="1" applyFill="1" applyBorder="1" applyAlignment="1">
      <alignment vertical="center" wrapText="1"/>
    </xf>
    <xf numFmtId="0" fontId="14" fillId="0" borderId="6" xfId="0" applyFont="1" applyBorder="1" applyAlignment="1">
      <alignment horizontal="center" vertical="center" wrapText="1"/>
    </xf>
    <xf numFmtId="0" fontId="27" fillId="2" borderId="23" xfId="2" applyFont="1" applyFill="1" applyBorder="1" applyAlignment="1">
      <alignment horizontal="center" wrapText="1"/>
    </xf>
    <xf numFmtId="0" fontId="15" fillId="0" borderId="0" xfId="0" applyFont="1" applyAlignment="1">
      <alignment horizontal="center" vertical="center"/>
    </xf>
    <xf numFmtId="0" fontId="9" fillId="0" borderId="0" xfId="0" applyFont="1" applyAlignment="1">
      <alignment vertical="center" wrapText="1"/>
    </xf>
    <xf numFmtId="0" fontId="4" fillId="0" borderId="22" xfId="2" applyFont="1" applyBorder="1" applyAlignment="1">
      <alignment vertical="center" wrapText="1"/>
    </xf>
    <xf numFmtId="0" fontId="4" fillId="0" borderId="23" xfId="2" applyFont="1" applyBorder="1" applyAlignment="1">
      <alignment vertical="center" wrapText="1"/>
    </xf>
    <xf numFmtId="0" fontId="29" fillId="2" borderId="22" xfId="2" applyFont="1" applyFill="1" applyBorder="1" applyAlignment="1">
      <alignment vertical="center" wrapText="1"/>
    </xf>
    <xf numFmtId="0" fontId="29" fillId="2" borderId="23" xfId="2" applyFont="1" applyFill="1" applyBorder="1" applyAlignment="1">
      <alignment vertical="center" wrapText="1"/>
    </xf>
    <xf numFmtId="0" fontId="36" fillId="2" borderId="6" xfId="0" applyFont="1" applyFill="1" applyBorder="1" applyAlignment="1">
      <alignment horizontal="left" vertical="center" wrapText="1"/>
    </xf>
    <xf numFmtId="0" fontId="35" fillId="2" borderId="6" xfId="0" applyFont="1" applyFill="1" applyBorder="1" applyAlignment="1">
      <alignment horizontal="left" vertical="center" wrapText="1"/>
    </xf>
    <xf numFmtId="9" fontId="9" fillId="0" borderId="22" xfId="0" applyNumberFormat="1" applyFont="1" applyBorder="1" applyAlignment="1">
      <alignment horizontal="center" vertical="center" wrapText="1"/>
    </xf>
    <xf numFmtId="0" fontId="10" fillId="0" borderId="6" xfId="0" applyFont="1" applyBorder="1" applyAlignment="1">
      <alignment horizontal="left" vertical="center" wrapText="1"/>
    </xf>
    <xf numFmtId="0" fontId="9" fillId="0" borderId="22" xfId="0" applyFont="1" applyBorder="1" applyAlignment="1">
      <alignment horizontal="center" vertical="center" wrapText="1"/>
    </xf>
    <xf numFmtId="0" fontId="9" fillId="0" borderId="24" xfId="0" applyFont="1" applyBorder="1" applyAlignment="1">
      <alignment horizontal="center" vertical="center" wrapText="1"/>
    </xf>
    <xf numFmtId="0" fontId="4" fillId="0" borderId="22" xfId="2" applyFont="1" applyBorder="1" applyAlignment="1">
      <alignment vertical="center"/>
    </xf>
    <xf numFmtId="0" fontId="3" fillId="2" borderId="4"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12" xfId="0" applyFont="1" applyFill="1" applyBorder="1" applyAlignment="1">
      <alignment horizontal="center" vertical="center"/>
    </xf>
    <xf numFmtId="0" fontId="23" fillId="0" borderId="6" xfId="0" applyFont="1" applyBorder="1" applyAlignment="1">
      <alignment horizontal="center" vertical="center" wrapText="1"/>
    </xf>
    <xf numFmtId="9" fontId="9" fillId="0" borderId="19" xfId="0" applyNumberFormat="1" applyFont="1" applyBorder="1" applyAlignment="1">
      <alignment horizontal="center" vertical="center" wrapText="1"/>
    </xf>
    <xf numFmtId="0" fontId="27" fillId="2" borderId="23" xfId="2" applyFont="1" applyFill="1" applyBorder="1" applyAlignment="1">
      <alignment vertical="center" wrapText="1"/>
    </xf>
    <xf numFmtId="0" fontId="27" fillId="2" borderId="22" xfId="2" applyFont="1" applyFill="1" applyBorder="1" applyAlignment="1">
      <alignment horizontal="center" vertical="center" wrapText="1"/>
    </xf>
    <xf numFmtId="0" fontId="15" fillId="0" borderId="6" xfId="0" applyFont="1" applyBorder="1" applyAlignment="1">
      <alignment vertical="center"/>
    </xf>
    <xf numFmtId="0" fontId="15" fillId="0" borderId="0" xfId="0" applyFont="1" applyAlignment="1">
      <alignment vertical="center"/>
    </xf>
    <xf numFmtId="9" fontId="35" fillId="0" borderId="6" xfId="1" applyFont="1" applyBorder="1" applyAlignment="1">
      <alignment horizontal="center" vertical="center" wrapText="1"/>
    </xf>
    <xf numFmtId="0" fontId="4" fillId="2" borderId="6" xfId="2" applyFont="1" applyFill="1" applyBorder="1" applyAlignment="1">
      <alignment vertical="center" wrapText="1"/>
    </xf>
    <xf numFmtId="0" fontId="9" fillId="0" borderId="6" xfId="0" applyFont="1" applyBorder="1" applyAlignment="1">
      <alignment horizontal="justify" vertical="top" wrapText="1"/>
    </xf>
    <xf numFmtId="0" fontId="9" fillId="0" borderId="29" xfId="0" applyFont="1" applyBorder="1" applyAlignment="1">
      <alignment horizontal="justify" vertical="top" wrapText="1"/>
    </xf>
    <xf numFmtId="0" fontId="27" fillId="2" borderId="50" xfId="2" applyFont="1" applyFill="1" applyBorder="1" applyAlignment="1">
      <alignment vertical="center" wrapText="1"/>
    </xf>
    <xf numFmtId="0" fontId="27" fillId="3" borderId="6" xfId="2" applyFont="1" applyFill="1" applyBorder="1" applyAlignment="1">
      <alignment horizontal="center" vertical="center" wrapText="1"/>
    </xf>
    <xf numFmtId="0" fontId="8" fillId="0" borderId="0" xfId="0" applyFont="1" applyAlignment="1">
      <alignment horizontal="center" vertical="center"/>
    </xf>
    <xf numFmtId="0" fontId="4" fillId="3" borderId="6" xfId="0" applyFont="1" applyFill="1" applyBorder="1" applyAlignment="1">
      <alignment horizontal="center" vertical="center" wrapText="1"/>
    </xf>
    <xf numFmtId="0" fontId="9" fillId="0" borderId="29" xfId="0" applyFont="1" applyBorder="1" applyAlignment="1">
      <alignment horizontal="center" vertical="center" wrapText="1"/>
    </xf>
    <xf numFmtId="0" fontId="9" fillId="0" borderId="19" xfId="0" applyFont="1" applyBorder="1" applyAlignment="1">
      <alignment horizontal="center" vertical="center" wrapText="1"/>
    </xf>
    <xf numFmtId="0" fontId="4" fillId="4" borderId="6" xfId="0" applyFont="1" applyFill="1" applyBorder="1" applyAlignment="1">
      <alignment horizontal="center" vertical="center" wrapText="1"/>
    </xf>
    <xf numFmtId="0" fontId="9" fillId="0" borderId="6" xfId="0" applyFont="1" applyBorder="1" applyAlignment="1">
      <alignment horizontal="center" vertical="center" wrapText="1"/>
    </xf>
    <xf numFmtId="0" fontId="13" fillId="3" borderId="6" xfId="0" applyFont="1" applyFill="1" applyBorder="1" applyAlignment="1">
      <alignment horizontal="center" vertical="center" wrapText="1"/>
    </xf>
    <xf numFmtId="9" fontId="9" fillId="0" borderId="6" xfId="0" applyNumberFormat="1" applyFont="1" applyBorder="1" applyAlignment="1">
      <alignment horizontal="center" vertical="center" wrapText="1"/>
    </xf>
    <xf numFmtId="0" fontId="4" fillId="3" borderId="22" xfId="0" applyFont="1" applyFill="1" applyBorder="1" applyAlignment="1">
      <alignment horizontal="center" vertical="center" wrapText="1"/>
    </xf>
    <xf numFmtId="9" fontId="8" fillId="0" borderId="6" xfId="0" applyNumberFormat="1" applyFont="1" applyBorder="1" applyAlignment="1">
      <alignment horizontal="center" vertical="center"/>
    </xf>
    <xf numFmtId="0" fontId="27" fillId="2" borderId="27" xfId="2" applyFont="1" applyFill="1" applyBorder="1" applyAlignment="1">
      <alignment vertical="center" wrapText="1"/>
    </xf>
    <xf numFmtId="0" fontId="27" fillId="2" borderId="32" xfId="2" applyFont="1" applyFill="1" applyBorder="1" applyAlignment="1">
      <alignment vertical="center" wrapText="1"/>
    </xf>
    <xf numFmtId="0" fontId="4" fillId="2" borderId="22" xfId="2" applyFont="1" applyFill="1" applyBorder="1" applyAlignment="1">
      <alignment horizontal="left" vertical="center" wrapText="1"/>
    </xf>
    <xf numFmtId="0" fontId="4" fillId="2" borderId="23" xfId="2" applyFont="1" applyFill="1" applyBorder="1" applyAlignment="1">
      <alignment horizontal="left" vertical="center" wrapText="1"/>
    </xf>
    <xf numFmtId="0" fontId="4" fillId="2" borderId="24" xfId="2" applyFont="1" applyFill="1" applyBorder="1" applyAlignment="1">
      <alignment horizontal="left" vertical="center" wrapText="1"/>
    </xf>
    <xf numFmtId="0" fontId="4" fillId="2" borderId="6" xfId="2" applyFont="1" applyFill="1" applyBorder="1" applyAlignment="1">
      <alignment horizontal="left" vertical="center" wrapText="1"/>
    </xf>
    <xf numFmtId="0" fontId="4" fillId="3" borderId="6" xfId="0" applyFont="1" applyFill="1" applyBorder="1" applyAlignment="1">
      <alignment horizontal="center" vertical="center" wrapText="1"/>
    </xf>
    <xf numFmtId="0" fontId="9" fillId="0" borderId="29"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6" xfId="0" applyFont="1" applyBorder="1" applyAlignment="1">
      <alignment horizontal="center" vertical="center" wrapText="1"/>
    </xf>
    <xf numFmtId="0" fontId="3" fillId="3" borderId="20" xfId="2" applyFont="1" applyFill="1" applyBorder="1" applyAlignment="1">
      <alignment horizontal="center" vertical="center" wrapText="1"/>
    </xf>
    <xf numFmtId="0" fontId="3" fillId="3" borderId="21" xfId="2" applyFont="1" applyFill="1" applyBorder="1" applyAlignment="1">
      <alignment horizontal="center" vertical="center" wrapText="1"/>
    </xf>
    <xf numFmtId="0" fontId="3" fillId="3" borderId="25" xfId="2" applyFont="1" applyFill="1" applyBorder="1" applyAlignment="1">
      <alignment horizontal="center" vertical="center" wrapText="1"/>
    </xf>
    <xf numFmtId="0" fontId="3" fillId="3" borderId="26" xfId="2" applyFont="1" applyFill="1" applyBorder="1" applyAlignment="1">
      <alignment horizontal="center" vertical="center" wrapText="1"/>
    </xf>
    <xf numFmtId="0" fontId="3" fillId="3" borderId="27" xfId="2" applyFont="1" applyFill="1" applyBorder="1" applyAlignment="1">
      <alignment horizontal="center" vertical="center" wrapText="1"/>
    </xf>
    <xf numFmtId="0" fontId="3" fillId="3" borderId="28" xfId="2" applyFont="1" applyFill="1" applyBorder="1" applyAlignment="1">
      <alignment horizontal="center" vertical="center" wrapText="1"/>
    </xf>
    <xf numFmtId="0" fontId="4" fillId="3" borderId="6" xfId="2" applyFont="1" applyFill="1" applyBorder="1" applyAlignment="1">
      <alignment horizontal="center" vertical="center"/>
    </xf>
    <xf numFmtId="0" fontId="4" fillId="0" borderId="22" xfId="2" applyFont="1" applyBorder="1" applyAlignment="1">
      <alignment horizontal="left" vertical="center"/>
    </xf>
    <xf numFmtId="0" fontId="4" fillId="0" borderId="23" xfId="2" applyFont="1" applyBorder="1" applyAlignment="1">
      <alignment horizontal="left" vertical="center"/>
    </xf>
    <xf numFmtId="0" fontId="4" fillId="0" borderId="24" xfId="2" applyFont="1" applyBorder="1" applyAlignment="1">
      <alignment horizontal="left" vertical="center"/>
    </xf>
    <xf numFmtId="0" fontId="4" fillId="3" borderId="6" xfId="2" applyFont="1" applyFill="1" applyBorder="1" applyAlignment="1">
      <alignment horizontal="center" vertical="center" wrapText="1"/>
    </xf>
    <xf numFmtId="15" fontId="4" fillId="3" borderId="6" xfId="0" applyNumberFormat="1" applyFont="1" applyFill="1" applyBorder="1" applyAlignment="1">
      <alignment horizontal="center" vertical="center" wrapText="1"/>
    </xf>
    <xf numFmtId="0" fontId="4" fillId="0" borderId="1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8" xfId="0" applyFont="1" applyBorder="1" applyAlignment="1">
      <alignment horizontal="center" vertical="center" wrapText="1"/>
    </xf>
    <xf numFmtId="0" fontId="8" fillId="0" borderId="0" xfId="0" applyFont="1" applyAlignment="1">
      <alignment horizontal="center" vertical="center"/>
    </xf>
    <xf numFmtId="0" fontId="8" fillId="0" borderId="1" xfId="0" applyFont="1" applyBorder="1" applyAlignment="1">
      <alignment horizontal="center" vertical="center"/>
    </xf>
    <xf numFmtId="0" fontId="8" fillId="0" borderId="5" xfId="0" applyFont="1" applyBorder="1" applyAlignment="1">
      <alignment horizontal="center" vertical="center"/>
    </xf>
    <xf numFmtId="0" fontId="8" fillId="0" borderId="9"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27" fillId="2" borderId="6" xfId="2" applyFont="1" applyFill="1" applyBorder="1" applyAlignment="1">
      <alignment horizontal="left" vertical="center" wrapText="1"/>
    </xf>
    <xf numFmtId="0" fontId="27" fillId="2" borderId="23" xfId="2" applyFont="1" applyFill="1" applyBorder="1" applyAlignment="1">
      <alignment horizontal="left" vertical="center" wrapText="1"/>
    </xf>
    <xf numFmtId="0" fontId="27" fillId="2" borderId="22" xfId="2" applyFont="1" applyFill="1" applyBorder="1" applyAlignment="1">
      <alignment horizontal="left" vertical="center" wrapText="1"/>
    </xf>
    <xf numFmtId="0" fontId="27" fillId="2" borderId="24" xfId="2" applyFont="1" applyFill="1" applyBorder="1" applyAlignment="1">
      <alignment horizontal="left" vertical="center" wrapText="1"/>
    </xf>
    <xf numFmtId="0" fontId="22" fillId="2" borderId="23" xfId="2" applyFont="1" applyFill="1" applyBorder="1" applyAlignment="1">
      <alignment horizontal="left" vertical="center" wrapText="1"/>
    </xf>
    <xf numFmtId="0" fontId="22" fillId="2" borderId="6" xfId="2" applyFont="1" applyFill="1" applyBorder="1" applyAlignment="1">
      <alignment horizontal="left" vertical="center" wrapText="1"/>
    </xf>
    <xf numFmtId="0" fontId="27" fillId="3" borderId="6" xfId="2" applyFont="1" applyFill="1" applyBorder="1" applyAlignment="1">
      <alignment horizontal="center" vertical="center" wrapText="1"/>
    </xf>
    <xf numFmtId="0" fontId="27" fillId="2" borderId="23" xfId="2" applyFont="1" applyFill="1" applyBorder="1" applyAlignment="1">
      <alignment horizontal="center" vertical="center" wrapText="1"/>
    </xf>
    <xf numFmtId="0" fontId="27" fillId="2" borderId="24" xfId="2" applyFont="1" applyFill="1" applyBorder="1" applyAlignment="1">
      <alignment horizontal="center" vertical="center" wrapText="1"/>
    </xf>
    <xf numFmtId="0" fontId="27" fillId="3" borderId="6" xfId="0" applyFont="1" applyFill="1" applyBorder="1" applyAlignment="1">
      <alignment horizontal="center" vertical="center" wrapText="1"/>
    </xf>
    <xf numFmtId="0" fontId="32" fillId="3" borderId="20" xfId="2" applyFont="1" applyFill="1" applyBorder="1" applyAlignment="1">
      <alignment horizontal="center" vertical="center" wrapText="1"/>
    </xf>
    <xf numFmtId="0" fontId="32" fillId="3" borderId="21" xfId="2" applyFont="1" applyFill="1" applyBorder="1" applyAlignment="1">
      <alignment horizontal="center" vertical="center" wrapText="1"/>
    </xf>
    <xf numFmtId="0" fontId="32" fillId="3" borderId="25" xfId="2" applyFont="1" applyFill="1" applyBorder="1" applyAlignment="1">
      <alignment horizontal="center" vertical="center" wrapText="1"/>
    </xf>
    <xf numFmtId="0" fontId="32" fillId="3" borderId="26" xfId="2" applyFont="1" applyFill="1" applyBorder="1" applyAlignment="1">
      <alignment horizontal="center" vertical="center" wrapText="1"/>
    </xf>
    <xf numFmtId="0" fontId="32" fillId="3" borderId="27" xfId="2" applyFont="1" applyFill="1" applyBorder="1" applyAlignment="1">
      <alignment horizontal="center" vertical="center" wrapText="1"/>
    </xf>
    <xf numFmtId="0" fontId="32" fillId="3" borderId="28" xfId="2" applyFont="1" applyFill="1" applyBorder="1" applyAlignment="1">
      <alignment horizontal="center" vertical="center" wrapText="1"/>
    </xf>
    <xf numFmtId="0" fontId="27" fillId="3" borderId="6" xfId="2" applyFont="1" applyFill="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5" fillId="2" borderId="23" xfId="2" applyFill="1" applyBorder="1" applyAlignment="1">
      <alignment horizontal="center" vertical="center" wrapText="1"/>
    </xf>
    <xf numFmtId="0" fontId="5" fillId="2" borderId="24" xfId="2" applyFill="1" applyBorder="1" applyAlignment="1">
      <alignment horizontal="center" vertical="center" wrapText="1"/>
    </xf>
    <xf numFmtId="0" fontId="38" fillId="2" borderId="6" xfId="2" applyFont="1" applyFill="1" applyBorder="1" applyAlignment="1">
      <alignment horizontal="left" vertical="center" wrapText="1"/>
    </xf>
    <xf numFmtId="0" fontId="42" fillId="3" borderId="25" xfId="2" applyFont="1" applyFill="1" applyBorder="1" applyAlignment="1">
      <alignment horizontal="center" vertical="center" wrapText="1"/>
    </xf>
    <xf numFmtId="0" fontId="42" fillId="3" borderId="26" xfId="2" applyFont="1" applyFill="1" applyBorder="1" applyAlignment="1">
      <alignment horizontal="center" vertical="center" wrapText="1"/>
    </xf>
    <xf numFmtId="0" fontId="42" fillId="3" borderId="27" xfId="2" applyFont="1" applyFill="1" applyBorder="1" applyAlignment="1">
      <alignment horizontal="center" vertical="center" wrapText="1"/>
    </xf>
    <xf numFmtId="0" fontId="42" fillId="3" borderId="28" xfId="2" applyFont="1" applyFill="1" applyBorder="1" applyAlignment="1">
      <alignment horizontal="center" vertical="center" wrapText="1"/>
    </xf>
    <xf numFmtId="0" fontId="38" fillId="3" borderId="19" xfId="2" applyFont="1" applyFill="1" applyBorder="1" applyAlignment="1">
      <alignment horizontal="center" vertical="center"/>
    </xf>
    <xf numFmtId="0" fontId="38" fillId="3" borderId="6" xfId="2" applyFont="1" applyFill="1" applyBorder="1" applyAlignment="1">
      <alignment horizontal="center" vertical="center"/>
    </xf>
    <xf numFmtId="0" fontId="38" fillId="0" borderId="27" xfId="2" applyFont="1" applyBorder="1" applyAlignment="1">
      <alignment horizontal="left" vertical="center"/>
    </xf>
    <xf numFmtId="0" fontId="38" fillId="0" borderId="32" xfId="2" applyFont="1" applyBorder="1" applyAlignment="1">
      <alignment horizontal="left" vertical="center"/>
    </xf>
    <xf numFmtId="0" fontId="38" fillId="0" borderId="28" xfId="2" applyFont="1" applyBorder="1" applyAlignment="1">
      <alignment horizontal="left" vertical="center"/>
    </xf>
    <xf numFmtId="0" fontId="38" fillId="3" borderId="19" xfId="2" applyFont="1" applyFill="1" applyBorder="1" applyAlignment="1">
      <alignment horizontal="center" vertical="center" wrapText="1"/>
    </xf>
    <xf numFmtId="0" fontId="38" fillId="3" borderId="6" xfId="2" applyFont="1" applyFill="1" applyBorder="1" applyAlignment="1">
      <alignment horizontal="center" vertical="center" wrapText="1"/>
    </xf>
    <xf numFmtId="0" fontId="38" fillId="2" borderId="19" xfId="2" applyFont="1" applyFill="1" applyBorder="1" applyAlignment="1">
      <alignment horizontal="left" vertical="center" wrapText="1"/>
    </xf>
    <xf numFmtId="0" fontId="2" fillId="0" borderId="6" xfId="0" applyFont="1" applyBorder="1" applyAlignment="1">
      <alignment horizontal="center" vertical="center"/>
    </xf>
    <xf numFmtId="0" fontId="42" fillId="3" borderId="20" xfId="2" applyFont="1" applyFill="1" applyBorder="1" applyAlignment="1">
      <alignment horizontal="center" vertical="center" wrapText="1"/>
    </xf>
    <xf numFmtId="0" fontId="42" fillId="3" borderId="21" xfId="2" applyFont="1" applyFill="1" applyBorder="1" applyAlignment="1">
      <alignment horizontal="center" vertical="center" wrapText="1"/>
    </xf>
    <xf numFmtId="0" fontId="32" fillId="3" borderId="48" xfId="2" applyFont="1" applyFill="1" applyBorder="1" applyAlignment="1">
      <alignment horizontal="center" vertical="center" wrapText="1"/>
    </xf>
    <xf numFmtId="0" fontId="32" fillId="3" borderId="49" xfId="2" applyFont="1" applyFill="1" applyBorder="1" applyAlignment="1">
      <alignment horizontal="center" vertical="center" wrapText="1"/>
    </xf>
    <xf numFmtId="0" fontId="27" fillId="2" borderId="7" xfId="2" applyFont="1" applyFill="1" applyBorder="1" applyAlignment="1">
      <alignment horizontal="left" vertical="center" wrapText="1"/>
    </xf>
    <xf numFmtId="0" fontId="27" fillId="2" borderId="51" xfId="2" applyFont="1" applyFill="1" applyBorder="1" applyAlignment="1">
      <alignment horizontal="left" vertical="center" wrapText="1"/>
    </xf>
    <xf numFmtId="0" fontId="27" fillId="2" borderId="52" xfId="2" applyFont="1" applyFill="1" applyBorder="1" applyAlignment="1">
      <alignment horizontal="left" vertical="center" wrapText="1"/>
    </xf>
    <xf numFmtId="0" fontId="27" fillId="2" borderId="50" xfId="2" applyFont="1" applyFill="1" applyBorder="1" applyAlignment="1">
      <alignment horizontal="left" vertical="center" wrapText="1"/>
    </xf>
    <xf numFmtId="0" fontId="27" fillId="2" borderId="10" xfId="2" applyFont="1" applyFill="1" applyBorder="1" applyAlignment="1">
      <alignment horizontal="left" vertical="center" wrapText="1"/>
    </xf>
    <xf numFmtId="0" fontId="27" fillId="2" borderId="11" xfId="2" applyFont="1" applyFill="1" applyBorder="1" applyAlignment="1">
      <alignment horizontal="left" vertical="center" wrapText="1"/>
    </xf>
    <xf numFmtId="0" fontId="27" fillId="3" borderId="19" xfId="2" applyFont="1" applyFill="1" applyBorder="1" applyAlignment="1">
      <alignment horizontal="center" vertical="center"/>
    </xf>
    <xf numFmtId="0" fontId="4" fillId="2" borderId="23" xfId="2" applyFont="1" applyFill="1" applyBorder="1" applyAlignment="1">
      <alignment horizontal="center" vertical="center" wrapText="1"/>
    </xf>
    <xf numFmtId="0" fontId="4" fillId="2" borderId="24" xfId="2"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0" borderId="6" xfId="0" applyFont="1" applyBorder="1" applyAlignment="1">
      <alignment horizontal="center" vertical="center" wrapText="1"/>
    </xf>
    <xf numFmtId="0" fontId="3" fillId="0" borderId="20" xfId="2" applyFont="1" applyBorder="1" applyAlignment="1">
      <alignment horizontal="center" vertical="center" wrapText="1"/>
    </xf>
    <xf numFmtId="0" fontId="3" fillId="0" borderId="21" xfId="2" applyFont="1" applyBorder="1" applyAlignment="1">
      <alignment horizontal="center" vertical="center" wrapText="1"/>
    </xf>
    <xf numFmtId="0" fontId="3" fillId="0" borderId="25" xfId="2" applyFont="1" applyBorder="1" applyAlignment="1">
      <alignment horizontal="center" vertical="center" wrapText="1"/>
    </xf>
    <xf numFmtId="0" fontId="3" fillId="0" borderId="26" xfId="2" applyFont="1" applyBorder="1" applyAlignment="1">
      <alignment horizontal="center" vertical="center" wrapText="1"/>
    </xf>
    <xf numFmtId="0" fontId="3" fillId="0" borderId="27" xfId="2" applyFont="1" applyBorder="1" applyAlignment="1">
      <alignment horizontal="center" vertical="center" wrapText="1"/>
    </xf>
    <xf numFmtId="0" fontId="3" fillId="0" borderId="28" xfId="2" applyFont="1" applyBorder="1" applyAlignment="1">
      <alignment horizontal="center" vertical="center" wrapText="1"/>
    </xf>
    <xf numFmtId="0" fontId="4" fillId="0" borderId="23" xfId="2" applyFont="1" applyBorder="1" applyAlignment="1">
      <alignment horizontal="center" vertical="center" wrapText="1"/>
    </xf>
    <xf numFmtId="0" fontId="9" fillId="0" borderId="23" xfId="2" applyFont="1" applyBorder="1" applyAlignment="1">
      <alignment horizontal="left" vertical="center" wrapText="1"/>
    </xf>
    <xf numFmtId="0" fontId="4" fillId="0" borderId="6" xfId="2" applyFont="1" applyBorder="1" applyAlignment="1">
      <alignment horizontal="center" vertical="center"/>
    </xf>
    <xf numFmtId="0" fontId="4" fillId="0" borderId="6" xfId="2" applyFont="1" applyBorder="1" applyAlignment="1">
      <alignment horizontal="center" vertical="center" wrapText="1"/>
    </xf>
    <xf numFmtId="0" fontId="4" fillId="0" borderId="6" xfId="2" applyFont="1" applyBorder="1" applyAlignment="1">
      <alignment horizontal="left" vertical="center" wrapText="1"/>
    </xf>
    <xf numFmtId="15" fontId="4" fillId="4" borderId="6" xfId="0" applyNumberFormat="1" applyFont="1" applyFill="1" applyBorder="1" applyAlignment="1">
      <alignment horizontal="center" vertical="center" wrapText="1"/>
    </xf>
    <xf numFmtId="0" fontId="4" fillId="0" borderId="22" xfId="2" applyFont="1" applyBorder="1" applyAlignment="1">
      <alignment horizontal="left" vertical="center" wrapText="1"/>
    </xf>
    <xf numFmtId="0" fontId="4" fillId="0" borderId="23" xfId="2" applyFont="1" applyBorder="1" applyAlignment="1">
      <alignment horizontal="left" vertical="center" wrapText="1"/>
    </xf>
    <xf numFmtId="0" fontId="4" fillId="0" borderId="24" xfId="2" applyFont="1" applyBorder="1" applyAlignment="1">
      <alignment horizontal="left" vertical="center" wrapText="1"/>
    </xf>
    <xf numFmtId="0" fontId="9" fillId="0" borderId="6" xfId="2" applyFont="1" applyBorder="1" applyAlignment="1">
      <alignment horizontal="left" vertical="center" wrapText="1"/>
    </xf>
    <xf numFmtId="0" fontId="29" fillId="2" borderId="6" xfId="2" applyFont="1" applyFill="1" applyBorder="1" applyAlignment="1">
      <alignment horizontal="left" vertical="center" wrapText="1"/>
    </xf>
    <xf numFmtId="0" fontId="29" fillId="2" borderId="22" xfId="2" applyFont="1" applyFill="1" applyBorder="1" applyAlignment="1">
      <alignment horizontal="left" vertical="center" wrapText="1"/>
    </xf>
    <xf numFmtId="0" fontId="29" fillId="2" borderId="23" xfId="2" applyFont="1" applyFill="1" applyBorder="1" applyAlignment="1">
      <alignment horizontal="left" vertical="center" wrapText="1"/>
    </xf>
    <xf numFmtId="0" fontId="29" fillId="2" borderId="24" xfId="2" applyFont="1" applyFill="1" applyBorder="1" applyAlignment="1">
      <alignment horizontal="left" vertical="center" wrapText="1"/>
    </xf>
    <xf numFmtId="0" fontId="13" fillId="0" borderId="22" xfId="2" applyFont="1" applyBorder="1" applyAlignment="1">
      <alignment horizontal="left" vertical="center"/>
    </xf>
    <xf numFmtId="0" fontId="13" fillId="0" borderId="23" xfId="2" applyFont="1" applyBorder="1" applyAlignment="1">
      <alignment horizontal="left" vertical="center"/>
    </xf>
    <xf numFmtId="0" fontId="13" fillId="0" borderId="24" xfId="2" applyFont="1" applyBorder="1" applyAlignment="1">
      <alignment horizontal="left" vertical="center"/>
    </xf>
    <xf numFmtId="0" fontId="13" fillId="3" borderId="6" xfId="2" applyFont="1" applyFill="1" applyBorder="1" applyAlignment="1">
      <alignment horizontal="center" vertical="center" wrapText="1"/>
    </xf>
    <xf numFmtId="0" fontId="13" fillId="2" borderId="6" xfId="2" applyFont="1" applyFill="1" applyBorder="1" applyAlignment="1">
      <alignment horizontal="left" vertical="center" wrapText="1"/>
    </xf>
    <xf numFmtId="0" fontId="13" fillId="2" borderId="23" xfId="2" applyFont="1" applyFill="1" applyBorder="1" applyAlignment="1">
      <alignment horizontal="center" vertical="center" wrapText="1"/>
    </xf>
    <xf numFmtId="0" fontId="13" fillId="2" borderId="24" xfId="2" applyFont="1" applyFill="1" applyBorder="1" applyAlignment="1">
      <alignment horizontal="center" vertical="center" wrapText="1"/>
    </xf>
    <xf numFmtId="0" fontId="13" fillId="3" borderId="6" xfId="0" applyFont="1" applyFill="1" applyBorder="1" applyAlignment="1">
      <alignment horizontal="center" vertical="center" wrapText="1"/>
    </xf>
    <xf numFmtId="15" fontId="13" fillId="3" borderId="6" xfId="0" applyNumberFormat="1" applyFont="1" applyFill="1" applyBorder="1" applyAlignment="1">
      <alignment horizontal="center" vertical="center" wrapText="1"/>
    </xf>
    <xf numFmtId="0" fontId="13" fillId="2" borderId="22" xfId="2" applyFont="1" applyFill="1" applyBorder="1" applyAlignment="1">
      <alignment horizontal="left" vertical="center" wrapText="1"/>
    </xf>
    <xf numFmtId="0" fontId="13" fillId="2" borderId="23" xfId="2" applyFont="1" applyFill="1" applyBorder="1" applyAlignment="1">
      <alignment horizontal="left" vertical="center" wrapText="1"/>
    </xf>
    <xf numFmtId="0" fontId="13" fillId="2" borderId="24" xfId="2" applyFont="1" applyFill="1" applyBorder="1" applyAlignment="1">
      <alignment horizontal="left" vertical="center" wrapText="1"/>
    </xf>
    <xf numFmtId="0" fontId="14" fillId="0" borderId="29" xfId="0" applyFont="1" applyBorder="1" applyAlignment="1">
      <alignment horizontal="center" vertical="center" wrapText="1"/>
    </xf>
    <xf numFmtId="0" fontId="14" fillId="0" borderId="30" xfId="0" applyFont="1" applyBorder="1" applyAlignment="1">
      <alignment horizontal="center" vertical="center" wrapText="1"/>
    </xf>
    <xf numFmtId="0" fontId="2" fillId="3" borderId="20" xfId="2" applyFont="1" applyFill="1" applyBorder="1" applyAlignment="1">
      <alignment horizontal="center" vertical="center" wrapText="1"/>
    </xf>
    <xf numFmtId="0" fontId="2" fillId="3" borderId="21" xfId="2" applyFont="1" applyFill="1" applyBorder="1" applyAlignment="1">
      <alignment horizontal="center" vertical="center" wrapText="1"/>
    </xf>
    <xf numFmtId="0" fontId="2" fillId="3" borderId="25" xfId="2" applyFont="1" applyFill="1" applyBorder="1" applyAlignment="1">
      <alignment horizontal="center" vertical="center" wrapText="1"/>
    </xf>
    <xf numFmtId="0" fontId="2" fillId="3" borderId="26" xfId="2" applyFont="1" applyFill="1" applyBorder="1" applyAlignment="1">
      <alignment horizontal="center" vertical="center" wrapText="1"/>
    </xf>
    <xf numFmtId="0" fontId="2" fillId="3" borderId="27" xfId="2" applyFont="1" applyFill="1" applyBorder="1" applyAlignment="1">
      <alignment horizontal="center" vertical="center" wrapText="1"/>
    </xf>
    <xf numFmtId="0" fontId="2" fillId="3" borderId="28" xfId="2" applyFont="1" applyFill="1" applyBorder="1" applyAlignment="1">
      <alignment horizontal="center" vertical="center" wrapText="1"/>
    </xf>
    <xf numFmtId="0" fontId="13" fillId="3" borderId="6" xfId="2" applyFont="1" applyFill="1" applyBorder="1" applyAlignment="1">
      <alignment horizontal="center" vertical="center"/>
    </xf>
    <xf numFmtId="0" fontId="13" fillId="0" borderId="17"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8" xfId="0" applyFont="1" applyBorder="1" applyAlignment="1">
      <alignment horizontal="center" vertical="center" wrapText="1"/>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0" xfId="0" applyFont="1" applyAlignment="1">
      <alignment horizontal="center" vertical="center"/>
    </xf>
    <xf numFmtId="0" fontId="12" fillId="0" borderId="1" xfId="0" applyFont="1" applyBorder="1" applyAlignment="1">
      <alignment horizontal="center" vertical="center"/>
    </xf>
    <xf numFmtId="0" fontId="12" fillId="0" borderId="5" xfId="0" applyFont="1" applyBorder="1" applyAlignment="1">
      <alignment horizontal="center" vertical="center"/>
    </xf>
    <xf numFmtId="0" fontId="12" fillId="0" borderId="9" xfId="0" applyFont="1" applyBorder="1" applyAlignment="1">
      <alignment horizontal="center" vertical="center"/>
    </xf>
    <xf numFmtId="0" fontId="2" fillId="0" borderId="7"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9" fillId="0" borderId="29" xfId="0" applyFont="1" applyBorder="1" applyAlignment="1">
      <alignment horizontal="center" vertical="center"/>
    </xf>
    <xf numFmtId="0" fontId="9" fillId="0" borderId="19" xfId="0" applyFont="1" applyBorder="1" applyAlignment="1">
      <alignment horizontal="center" vertical="center"/>
    </xf>
    <xf numFmtId="164" fontId="15" fillId="0" borderId="25" xfId="1" applyNumberFormat="1" applyFont="1" applyBorder="1" applyAlignment="1">
      <alignment horizontal="center" vertical="center" wrapText="1"/>
    </xf>
    <xf numFmtId="164" fontId="15" fillId="0" borderId="0" xfId="1" applyNumberFormat="1" applyFont="1" applyAlignment="1">
      <alignment horizontal="center" vertical="center" wrapText="1"/>
    </xf>
    <xf numFmtId="0" fontId="4" fillId="3" borderId="29" xfId="0" applyFont="1" applyFill="1" applyBorder="1" applyAlignment="1">
      <alignment horizontal="center" vertical="center" wrapText="1"/>
    </xf>
    <xf numFmtId="0" fontId="4" fillId="3" borderId="19" xfId="0" applyFont="1" applyFill="1" applyBorder="1" applyAlignment="1">
      <alignment horizontal="center" vertical="center" wrapText="1"/>
    </xf>
    <xf numFmtId="9" fontId="9" fillId="0" borderId="6" xfId="0" applyNumberFormat="1" applyFont="1" applyBorder="1" applyAlignment="1">
      <alignment horizontal="center" vertical="center" wrapText="1"/>
    </xf>
    <xf numFmtId="9" fontId="8" fillId="0" borderId="6" xfId="0" applyNumberFormat="1" applyFont="1" applyBorder="1" applyAlignment="1">
      <alignment horizontal="center" vertical="center"/>
    </xf>
    <xf numFmtId="0" fontId="63" fillId="3" borderId="29" xfId="0" applyFont="1" applyFill="1" applyBorder="1" applyAlignment="1">
      <alignment horizontal="center" vertical="center" wrapText="1"/>
    </xf>
    <xf numFmtId="0" fontId="63" fillId="3" borderId="19" xfId="0" applyFont="1" applyFill="1" applyBorder="1" applyAlignment="1">
      <alignment horizontal="center" vertical="center" wrapText="1"/>
    </xf>
    <xf numFmtId="15" fontId="4" fillId="3" borderId="22" xfId="0" applyNumberFormat="1" applyFont="1" applyFill="1" applyBorder="1" applyAlignment="1">
      <alignment horizontal="center" vertical="center" wrapText="1"/>
    </xf>
    <xf numFmtId="15" fontId="4" fillId="3" borderId="23" xfId="0" applyNumberFormat="1" applyFont="1" applyFill="1" applyBorder="1" applyAlignment="1">
      <alignment horizontal="center" vertical="center" wrapText="1"/>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 xfId="0" applyFont="1" applyBorder="1" applyAlignment="1">
      <alignment horizontal="center" vertical="center"/>
    </xf>
    <xf numFmtId="0" fontId="3" fillId="0" borderId="37" xfId="0" applyFont="1" applyBorder="1" applyAlignment="1">
      <alignment horizontal="center" vertical="center"/>
    </xf>
    <xf numFmtId="0" fontId="3" fillId="0" borderId="23" xfId="0" applyFont="1" applyBorder="1" applyAlignment="1">
      <alignment horizontal="center" vertical="center"/>
    </xf>
    <xf numFmtId="0" fontId="3" fillId="0" borderId="8" xfId="0" applyFont="1" applyBorder="1" applyAlignment="1">
      <alignment horizontal="center" vertical="center"/>
    </xf>
    <xf numFmtId="0" fontId="4" fillId="0" borderId="33" xfId="0" applyFont="1" applyBorder="1" applyAlignment="1">
      <alignment horizontal="center" vertical="center"/>
    </xf>
    <xf numFmtId="0" fontId="4" fillId="0" borderId="31"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14" xfId="0" applyFont="1" applyBorder="1" applyAlignment="1">
      <alignment horizontal="center" vertical="center"/>
    </xf>
    <xf numFmtId="0" fontId="4" fillId="0" borderId="36" xfId="0" applyFont="1" applyBorder="1" applyAlignment="1">
      <alignment horizontal="center" vertical="center"/>
    </xf>
    <xf numFmtId="9" fontId="9" fillId="0" borderId="21" xfId="0" applyNumberFormat="1" applyFont="1" applyBorder="1" applyAlignment="1">
      <alignment horizontal="center" vertical="center" wrapText="1"/>
    </xf>
    <xf numFmtId="9" fontId="9" fillId="0" borderId="28" xfId="0" applyNumberFormat="1" applyFont="1" applyBorder="1" applyAlignment="1">
      <alignment horizontal="center" vertical="center" wrapText="1"/>
    </xf>
    <xf numFmtId="0" fontId="9" fillId="0" borderId="29" xfId="0" applyFont="1" applyBorder="1" applyAlignment="1">
      <alignment horizontal="left" vertical="center" wrapText="1"/>
    </xf>
    <xf numFmtId="0" fontId="9" fillId="0" borderId="19" xfId="0" applyFont="1" applyBorder="1" applyAlignment="1">
      <alignment horizontal="left" vertical="center" wrapText="1"/>
    </xf>
    <xf numFmtId="0" fontId="8" fillId="0" borderId="20" xfId="0" applyFont="1" applyBorder="1" applyAlignment="1">
      <alignment horizontal="center" vertical="center" wrapText="1"/>
    </xf>
    <xf numFmtId="0" fontId="8" fillId="0" borderId="27" xfId="0" applyFont="1" applyBorder="1" applyAlignment="1">
      <alignment horizontal="center" vertical="center"/>
    </xf>
    <xf numFmtId="0" fontId="4" fillId="3" borderId="30" xfId="0" applyFont="1" applyFill="1" applyBorder="1" applyAlignment="1">
      <alignment horizontal="center" vertical="center" wrapText="1"/>
    </xf>
    <xf numFmtId="0" fontId="4" fillId="3" borderId="29" xfId="2" applyFont="1" applyFill="1" applyBorder="1" applyAlignment="1">
      <alignment horizontal="center" vertical="center"/>
    </xf>
    <xf numFmtId="0" fontId="4" fillId="3" borderId="30" xfId="2" applyFont="1" applyFill="1" applyBorder="1" applyAlignment="1">
      <alignment horizontal="center" vertical="center"/>
    </xf>
    <xf numFmtId="0" fontId="4" fillId="3" borderId="19" xfId="2" applyFont="1" applyFill="1" applyBorder="1" applyAlignment="1">
      <alignment horizontal="center" vertical="center"/>
    </xf>
    <xf numFmtId="0" fontId="4" fillId="3" borderId="20" xfId="2" applyFont="1" applyFill="1" applyBorder="1" applyAlignment="1">
      <alignment horizontal="center" vertical="center" wrapText="1"/>
    </xf>
    <xf numFmtId="0" fontId="4" fillId="3" borderId="31" xfId="2" applyFont="1" applyFill="1" applyBorder="1" applyAlignment="1">
      <alignment horizontal="center" vertical="center" wrapText="1"/>
    </xf>
    <xf numFmtId="0" fontId="4" fillId="3" borderId="21" xfId="2" applyFont="1" applyFill="1" applyBorder="1" applyAlignment="1">
      <alignment horizontal="center" vertical="center" wrapText="1"/>
    </xf>
    <xf numFmtId="0" fontId="4" fillId="3" borderId="25" xfId="2" applyFont="1" applyFill="1" applyBorder="1" applyAlignment="1">
      <alignment horizontal="center" vertical="center" wrapText="1"/>
    </xf>
    <xf numFmtId="0" fontId="4" fillId="3" borderId="0" xfId="2" applyFont="1" applyFill="1" applyAlignment="1">
      <alignment horizontal="center" vertical="center" wrapText="1"/>
    </xf>
    <xf numFmtId="0" fontId="4" fillId="3" borderId="26" xfId="2" applyFont="1" applyFill="1" applyBorder="1" applyAlignment="1">
      <alignment horizontal="center" vertical="center" wrapText="1"/>
    </xf>
    <xf numFmtId="0" fontId="4" fillId="3" borderId="27" xfId="2" applyFont="1" applyFill="1" applyBorder="1" applyAlignment="1">
      <alignment horizontal="center" vertical="center" wrapText="1"/>
    </xf>
    <xf numFmtId="0" fontId="4" fillId="3" borderId="32" xfId="2" applyFont="1" applyFill="1" applyBorder="1" applyAlignment="1">
      <alignment horizontal="center" vertical="center" wrapText="1"/>
    </xf>
    <xf numFmtId="0" fontId="4" fillId="3" borderId="28" xfId="2" applyFont="1" applyFill="1" applyBorder="1" applyAlignment="1">
      <alignment horizontal="center" vertical="center" wrapText="1"/>
    </xf>
    <xf numFmtId="0" fontId="8" fillId="0" borderId="29" xfId="0" applyFont="1" applyBorder="1" applyAlignment="1">
      <alignment horizontal="center" vertical="center"/>
    </xf>
    <xf numFmtId="0" fontId="8" fillId="0" borderId="19" xfId="0" applyFont="1" applyBorder="1" applyAlignment="1">
      <alignment horizontal="center" vertical="center"/>
    </xf>
    <xf numFmtId="0" fontId="65" fillId="0" borderId="56" xfId="4" applyFont="1" applyBorder="1" applyAlignment="1">
      <alignment horizontal="left" vertical="top" wrapText="1"/>
    </xf>
    <xf numFmtId="0" fontId="66" fillId="0" borderId="6" xfId="4" applyFont="1" applyBorder="1" applyAlignment="1">
      <alignment horizontal="center" vertical="top" wrapText="1"/>
    </xf>
    <xf numFmtId="0" fontId="66" fillId="0" borderId="57" xfId="4" applyFont="1" applyBorder="1" applyAlignment="1">
      <alignment horizontal="left" vertical="top" wrapText="1"/>
    </xf>
    <xf numFmtId="0" fontId="65" fillId="0" borderId="0" xfId="4" applyFont="1" applyAlignment="1">
      <alignment horizontal="left" vertical="top"/>
    </xf>
    <xf numFmtId="0" fontId="65" fillId="0" borderId="58" xfId="4" applyFont="1" applyBorder="1" applyAlignment="1">
      <alignment horizontal="left" vertical="top" wrapText="1"/>
    </xf>
    <xf numFmtId="0" fontId="66" fillId="0" borderId="6" xfId="4" applyFont="1" applyBorder="1" applyAlignment="1">
      <alignment horizontal="center" vertical="center" wrapText="1"/>
    </xf>
    <xf numFmtId="0" fontId="65" fillId="0" borderId="57" xfId="4" applyFont="1" applyBorder="1" applyAlignment="1">
      <alignment horizontal="left" vertical="top" wrapText="1"/>
    </xf>
    <xf numFmtId="0" fontId="65" fillId="0" borderId="59" xfId="4" applyFont="1" applyBorder="1" applyAlignment="1">
      <alignment horizontal="left" vertical="top" wrapText="1"/>
    </xf>
    <xf numFmtId="0" fontId="65" fillId="0" borderId="60" xfId="4" applyFont="1" applyBorder="1" applyAlignment="1">
      <alignment horizontal="left" wrapText="1"/>
    </xf>
    <xf numFmtId="0" fontId="65" fillId="0" borderId="0" xfId="4" applyFont="1" applyAlignment="1">
      <alignment horizontal="left" wrapText="1"/>
    </xf>
    <xf numFmtId="0" fontId="66" fillId="5" borderId="60" xfId="4" applyFont="1" applyFill="1" applyBorder="1" applyAlignment="1">
      <alignment horizontal="left" vertical="top" wrapText="1" indent="1"/>
    </xf>
    <xf numFmtId="0" fontId="66" fillId="5" borderId="61" xfId="4" applyFont="1" applyFill="1" applyBorder="1" applyAlignment="1">
      <alignment horizontal="left" vertical="center" wrapText="1" indent="1"/>
    </xf>
    <xf numFmtId="0" fontId="66" fillId="5" borderId="62" xfId="4" applyFont="1" applyFill="1" applyBorder="1" applyAlignment="1">
      <alignment horizontal="left" vertical="center" wrapText="1"/>
    </xf>
    <xf numFmtId="0" fontId="66" fillId="5" borderId="62" xfId="4" applyFont="1" applyFill="1" applyBorder="1" applyAlignment="1">
      <alignment horizontal="left" vertical="center" wrapText="1" indent="1"/>
    </xf>
    <xf numFmtId="0" fontId="66" fillId="5" borderId="62" xfId="4" applyFont="1" applyFill="1" applyBorder="1" applyAlignment="1">
      <alignment horizontal="center" vertical="center" wrapText="1"/>
    </xf>
    <xf numFmtId="0" fontId="66" fillId="5" borderId="59" xfId="4" applyFont="1" applyFill="1" applyBorder="1" applyAlignment="1">
      <alignment horizontal="left" vertical="center" wrapText="1" indent="2"/>
    </xf>
    <xf numFmtId="0" fontId="66" fillId="5" borderId="63" xfId="4" applyFont="1" applyFill="1" applyBorder="1" applyAlignment="1">
      <alignment horizontal="left" vertical="center" wrapText="1" indent="2"/>
    </xf>
    <xf numFmtId="0" fontId="66" fillId="5" borderId="64" xfId="4" applyFont="1" applyFill="1" applyBorder="1" applyAlignment="1">
      <alignment horizontal="left" vertical="center" wrapText="1" indent="2"/>
    </xf>
    <xf numFmtId="0" fontId="65" fillId="5" borderId="62" xfId="4" applyFont="1" applyFill="1" applyBorder="1" applyAlignment="1">
      <alignment horizontal="left" vertical="top" wrapText="1"/>
    </xf>
    <xf numFmtId="0" fontId="66" fillId="5" borderId="59" xfId="4" applyFont="1" applyFill="1" applyBorder="1" applyAlignment="1">
      <alignment horizontal="left" vertical="center" wrapText="1" indent="1"/>
    </xf>
    <xf numFmtId="0" fontId="66" fillId="5" borderId="63" xfId="4" applyFont="1" applyFill="1" applyBorder="1" applyAlignment="1">
      <alignment horizontal="left" vertical="center" wrapText="1" indent="1"/>
    </xf>
    <xf numFmtId="0" fontId="66" fillId="5" borderId="64" xfId="4" applyFont="1" applyFill="1" applyBorder="1" applyAlignment="1">
      <alignment horizontal="left" vertical="center" wrapText="1" indent="1"/>
    </xf>
    <xf numFmtId="0" fontId="66" fillId="5" borderId="62" xfId="4" applyFont="1" applyFill="1" applyBorder="1" applyAlignment="1">
      <alignment horizontal="center" vertical="top" wrapText="1"/>
    </xf>
    <xf numFmtId="0" fontId="66" fillId="5" borderId="65" xfId="4" applyFont="1" applyFill="1" applyBorder="1" applyAlignment="1">
      <alignment horizontal="left" vertical="center" wrapText="1" indent="1"/>
    </xf>
    <xf numFmtId="0" fontId="66" fillId="5" borderId="65" xfId="4" applyFont="1" applyFill="1" applyBorder="1" applyAlignment="1">
      <alignment horizontal="left" vertical="center" wrapText="1"/>
    </xf>
    <xf numFmtId="0" fontId="66" fillId="5" borderId="65" xfId="4" applyFont="1" applyFill="1" applyBorder="1" applyAlignment="1">
      <alignment horizontal="center" vertical="center" wrapText="1"/>
    </xf>
    <xf numFmtId="0" fontId="66" fillId="5" borderId="41" xfId="4" applyFont="1" applyFill="1" applyBorder="1" applyAlignment="1">
      <alignment horizontal="center" vertical="center" wrapText="1"/>
    </xf>
    <xf numFmtId="0" fontId="66" fillId="5" borderId="41" xfId="4" applyFont="1" applyFill="1" applyBorder="1" applyAlignment="1">
      <alignment horizontal="left" vertical="center" wrapText="1"/>
    </xf>
    <xf numFmtId="0" fontId="66" fillId="5" borderId="65" xfId="4" applyFont="1" applyFill="1" applyBorder="1" applyAlignment="1">
      <alignment horizontal="center" vertical="top" wrapText="1"/>
    </xf>
    <xf numFmtId="0" fontId="67" fillId="0" borderId="61" xfId="4" applyFont="1" applyBorder="1" applyAlignment="1">
      <alignment horizontal="center" vertical="center" wrapText="1"/>
    </xf>
    <xf numFmtId="1" fontId="65" fillId="0" borderId="41" xfId="4" applyNumberFormat="1" applyFont="1" applyBorder="1" applyAlignment="1">
      <alignment horizontal="center" vertical="center" shrinkToFit="1"/>
    </xf>
    <xf numFmtId="0" fontId="67" fillId="0" borderId="41" xfId="4" applyFont="1" applyBorder="1" applyAlignment="1">
      <alignment horizontal="center" vertical="center" wrapText="1"/>
    </xf>
    <xf numFmtId="0" fontId="67" fillId="0" borderId="41" xfId="4" applyFont="1" applyBorder="1" applyAlignment="1">
      <alignment horizontal="left" vertical="center" wrapText="1"/>
    </xf>
    <xf numFmtId="0" fontId="67" fillId="0" borderId="41" xfId="4" applyFont="1" applyBorder="1" applyAlignment="1">
      <alignment horizontal="right" vertical="center" wrapText="1" indent="1"/>
    </xf>
    <xf numFmtId="9" fontId="65" fillId="0" borderId="41" xfId="4" applyNumberFormat="1" applyFont="1" applyBorder="1" applyAlignment="1">
      <alignment horizontal="center" vertical="center" shrinkToFit="1"/>
    </xf>
    <xf numFmtId="9" fontId="65" fillId="0" borderId="41" xfId="4" applyNumberFormat="1" applyFont="1" applyBorder="1" applyAlignment="1">
      <alignment horizontal="left" vertical="center" indent="1" shrinkToFit="1"/>
    </xf>
    <xf numFmtId="9" fontId="65" fillId="0" borderId="41" xfId="4" applyNumberFormat="1" applyFont="1" applyBorder="1" applyAlignment="1">
      <alignment horizontal="left" vertical="center" shrinkToFit="1"/>
    </xf>
    <xf numFmtId="9" fontId="65" fillId="0" borderId="41" xfId="4" applyNumberFormat="1" applyFont="1" applyBorder="1" applyAlignment="1">
      <alignment horizontal="right" vertical="center" shrinkToFit="1"/>
    </xf>
    <xf numFmtId="0" fontId="67" fillId="0" borderId="41" xfId="4" applyFont="1" applyBorder="1" applyAlignment="1">
      <alignment horizontal="left" vertical="top" wrapText="1"/>
    </xf>
    <xf numFmtId="0" fontId="65" fillId="0" borderId="41" xfId="4" applyFont="1" applyBorder="1" applyAlignment="1">
      <alignment horizontal="left" vertical="top" wrapText="1"/>
    </xf>
    <xf numFmtId="0" fontId="67" fillId="0" borderId="62" xfId="4" applyFont="1" applyBorder="1" applyAlignment="1">
      <alignment horizontal="center" vertical="center" wrapText="1"/>
    </xf>
    <xf numFmtId="0" fontId="67" fillId="0" borderId="41" xfId="4" applyFont="1" applyBorder="1" applyAlignment="1">
      <alignment horizontal="center" vertical="top" wrapText="1"/>
    </xf>
    <xf numFmtId="0" fontId="67" fillId="0" borderId="41" xfId="4" applyFont="1" applyBorder="1" applyAlignment="1">
      <alignment horizontal="left" vertical="center" wrapText="1" indent="1"/>
    </xf>
    <xf numFmtId="0" fontId="67" fillId="0" borderId="65" xfId="4" applyFont="1" applyBorder="1" applyAlignment="1">
      <alignment horizontal="center" vertical="center" wrapText="1"/>
    </xf>
    <xf numFmtId="0" fontId="65" fillId="0" borderId="41" xfId="4" applyFont="1" applyBorder="1" applyAlignment="1">
      <alignment horizontal="center" vertical="top" wrapText="1"/>
    </xf>
    <xf numFmtId="0" fontId="65" fillId="5" borderId="65" xfId="4" applyFont="1" applyFill="1" applyBorder="1" applyAlignment="1">
      <alignment horizontal="left" vertical="top" wrapText="1"/>
    </xf>
    <xf numFmtId="0" fontId="65" fillId="5" borderId="61" xfId="4" applyFont="1" applyFill="1" applyBorder="1" applyAlignment="1">
      <alignment horizontal="center" vertical="top" wrapText="1"/>
    </xf>
    <xf numFmtId="0" fontId="65" fillId="0" borderId="41" xfId="4" applyFont="1" applyBorder="1" applyAlignment="1">
      <alignment horizontal="left" vertical="center" wrapText="1"/>
    </xf>
    <xf numFmtId="0" fontId="66" fillId="5" borderId="56" xfId="4" applyFont="1" applyFill="1" applyBorder="1" applyAlignment="1">
      <alignment horizontal="left" vertical="center" wrapText="1" indent="3"/>
    </xf>
    <xf numFmtId="0" fontId="66" fillId="5" borderId="66" xfId="4" applyFont="1" applyFill="1" applyBorder="1" applyAlignment="1">
      <alignment horizontal="left" vertical="center" wrapText="1" indent="3"/>
    </xf>
    <xf numFmtId="0" fontId="66" fillId="0" borderId="60" xfId="4" applyFont="1" applyBorder="1" applyAlignment="1">
      <alignment horizontal="left" vertical="center" wrapText="1"/>
    </xf>
    <xf numFmtId="0" fontId="66" fillId="0" borderId="67" xfId="4" applyFont="1" applyBorder="1" applyAlignment="1">
      <alignment horizontal="left" vertical="center" wrapText="1"/>
    </xf>
    <xf numFmtId="0" fontId="66" fillId="0" borderId="57" xfId="4" applyFont="1" applyBorder="1" applyAlignment="1">
      <alignment horizontal="left" vertical="center" wrapText="1"/>
    </xf>
    <xf numFmtId="0" fontId="66" fillId="0" borderId="60" xfId="4" applyFont="1" applyBorder="1" applyAlignment="1">
      <alignment horizontal="left" vertical="top" wrapText="1"/>
    </xf>
    <xf numFmtId="0" fontId="66" fillId="0" borderId="67" xfId="4" applyFont="1" applyBorder="1" applyAlignment="1">
      <alignment horizontal="left" vertical="top" wrapText="1"/>
    </xf>
    <xf numFmtId="0" fontId="66" fillId="0" borderId="57" xfId="4" applyFont="1" applyBorder="1" applyAlignment="1">
      <alignment horizontal="left" vertical="top" wrapText="1"/>
    </xf>
    <xf numFmtId="0" fontId="66" fillId="5" borderId="56" xfId="4" applyFont="1" applyFill="1" applyBorder="1" applyAlignment="1">
      <alignment horizontal="left" vertical="center" wrapText="1"/>
    </xf>
    <xf numFmtId="0" fontId="66" fillId="5" borderId="68" xfId="4" applyFont="1" applyFill="1" applyBorder="1" applyAlignment="1">
      <alignment horizontal="left" vertical="center" wrapText="1"/>
    </xf>
    <xf numFmtId="0" fontId="66" fillId="5" borderId="66" xfId="4" applyFont="1" applyFill="1" applyBorder="1" applyAlignment="1">
      <alignment horizontal="left" vertical="center" wrapText="1"/>
    </xf>
    <xf numFmtId="0" fontId="65" fillId="5" borderId="62" xfId="4" applyFont="1" applyFill="1" applyBorder="1" applyAlignment="1">
      <alignment horizontal="center" vertical="top" wrapText="1"/>
    </xf>
    <xf numFmtId="0" fontId="66" fillId="5" borderId="58" xfId="4" applyFont="1" applyFill="1" applyBorder="1" applyAlignment="1">
      <alignment horizontal="left" vertical="center" wrapText="1" indent="3"/>
    </xf>
    <xf numFmtId="0" fontId="66" fillId="5" borderId="69" xfId="4" applyFont="1" applyFill="1" applyBorder="1" applyAlignment="1">
      <alignment horizontal="left" vertical="center" wrapText="1" indent="3"/>
    </xf>
    <xf numFmtId="0" fontId="65" fillId="0" borderId="60" xfId="4" applyFont="1" applyBorder="1" applyAlignment="1">
      <alignment horizontal="left" vertical="top" wrapText="1"/>
    </xf>
    <xf numFmtId="0" fontId="65" fillId="0" borderId="67" xfId="4" applyFont="1" applyBorder="1" applyAlignment="1">
      <alignment horizontal="left" vertical="top" wrapText="1"/>
    </xf>
    <xf numFmtId="0" fontId="65" fillId="0" borderId="57" xfId="4" applyFont="1" applyBorder="1" applyAlignment="1">
      <alignment horizontal="left" vertical="top" wrapText="1"/>
    </xf>
    <xf numFmtId="0" fontId="66" fillId="5" borderId="58" xfId="4" applyFont="1" applyFill="1" applyBorder="1" applyAlignment="1">
      <alignment horizontal="left" vertical="center" wrapText="1"/>
    </xf>
    <xf numFmtId="0" fontId="66" fillId="5" borderId="0" xfId="4" applyFont="1" applyFill="1" applyAlignment="1">
      <alignment horizontal="left" vertical="center" wrapText="1"/>
    </xf>
    <xf numFmtId="0" fontId="66" fillId="5" borderId="69" xfId="4" applyFont="1" applyFill="1" applyBorder="1" applyAlignment="1">
      <alignment horizontal="left" vertical="center" wrapText="1"/>
    </xf>
    <xf numFmtId="0" fontId="65" fillId="5" borderId="65" xfId="4" applyFont="1" applyFill="1" applyBorder="1" applyAlignment="1">
      <alignment horizontal="center" vertical="top" wrapText="1"/>
    </xf>
    <xf numFmtId="0" fontId="66" fillId="5" borderId="59" xfId="4" applyFont="1" applyFill="1" applyBorder="1" applyAlignment="1">
      <alignment horizontal="left" vertical="center" wrapText="1" indent="3"/>
    </xf>
    <xf numFmtId="0" fontId="66" fillId="5" borderId="64" xfId="4" applyFont="1" applyFill="1" applyBorder="1" applyAlignment="1">
      <alignment horizontal="left" vertical="center" wrapText="1" indent="3"/>
    </xf>
    <xf numFmtId="0" fontId="66" fillId="5" borderId="59" xfId="4" applyFont="1" applyFill="1" applyBorder="1" applyAlignment="1">
      <alignment horizontal="left" vertical="center" wrapText="1"/>
    </xf>
    <xf numFmtId="0" fontId="66" fillId="5" borderId="63" xfId="4" applyFont="1" applyFill="1" applyBorder="1" applyAlignment="1">
      <alignment horizontal="left" vertical="center" wrapText="1"/>
    </xf>
    <xf numFmtId="0" fontId="66" fillId="5" borderId="64" xfId="4" applyFont="1" applyFill="1" applyBorder="1" applyAlignment="1">
      <alignment horizontal="left" vertical="center" wrapText="1"/>
    </xf>
    <xf numFmtId="0" fontId="45" fillId="0" borderId="0" xfId="5" applyAlignment="1">
      <alignment horizontal="center" vertical="center"/>
    </xf>
    <xf numFmtId="0" fontId="45" fillId="0" borderId="0" xfId="5" applyAlignment="1">
      <alignment vertical="center"/>
    </xf>
    <xf numFmtId="0" fontId="45" fillId="0" borderId="1" xfId="5" applyBorder="1" applyAlignment="1">
      <alignment horizontal="center" vertical="center"/>
    </xf>
    <xf numFmtId="0" fontId="2" fillId="0" borderId="2" xfId="5" applyFont="1" applyBorder="1" applyAlignment="1">
      <alignment horizontal="center" vertical="center"/>
    </xf>
    <xf numFmtId="0" fontId="2" fillId="0" borderId="3" xfId="5" applyFont="1" applyBorder="1" applyAlignment="1">
      <alignment horizontal="center" vertical="center"/>
    </xf>
    <xf numFmtId="0" fontId="26" fillId="2" borderId="4" xfId="5" applyFont="1" applyFill="1" applyBorder="1" applyAlignment="1">
      <alignment vertical="center"/>
    </xf>
    <xf numFmtId="0" fontId="45" fillId="0" borderId="5" xfId="5" applyBorder="1" applyAlignment="1">
      <alignment horizontal="center" vertical="center"/>
    </xf>
    <xf numFmtId="0" fontId="3" fillId="0" borderId="6" xfId="5" applyFont="1" applyBorder="1" applyAlignment="1">
      <alignment horizontal="center" vertical="center"/>
    </xf>
    <xf numFmtId="0" fontId="3" fillId="0" borderId="7" xfId="5" applyFont="1" applyBorder="1" applyAlignment="1">
      <alignment horizontal="center" vertical="center"/>
    </xf>
    <xf numFmtId="0" fontId="26" fillId="2" borderId="8" xfId="5" applyFont="1" applyFill="1" applyBorder="1" applyAlignment="1">
      <alignment vertical="center"/>
    </xf>
    <xf numFmtId="0" fontId="4" fillId="0" borderId="6" xfId="5" applyFont="1" applyBorder="1" applyAlignment="1">
      <alignment horizontal="center" vertical="center"/>
    </xf>
    <xf numFmtId="0" fontId="4" fillId="0" borderId="7" xfId="5" applyFont="1" applyBorder="1" applyAlignment="1">
      <alignment horizontal="center" vertical="center"/>
    </xf>
    <xf numFmtId="0" fontId="26" fillId="2" borderId="8" xfId="5" applyFont="1" applyFill="1" applyBorder="1" applyAlignment="1">
      <alignment vertical="center" wrapText="1"/>
    </xf>
    <xf numFmtId="0" fontId="45" fillId="0" borderId="9" xfId="5" applyBorder="1" applyAlignment="1">
      <alignment horizontal="center" vertical="center"/>
    </xf>
    <xf numFmtId="0" fontId="4" fillId="0" borderId="10" xfId="5" applyFont="1" applyBorder="1" applyAlignment="1">
      <alignment horizontal="center" vertical="center"/>
    </xf>
    <xf numFmtId="0" fontId="4" fillId="0" borderId="11" xfId="5" applyFont="1" applyBorder="1" applyAlignment="1">
      <alignment horizontal="center" vertical="center"/>
    </xf>
    <xf numFmtId="0" fontId="26" fillId="2" borderId="12" xfId="5" applyFont="1" applyFill="1" applyBorder="1" applyAlignment="1">
      <alignment vertical="center"/>
    </xf>
    <xf numFmtId="0" fontId="23" fillId="0" borderId="13" xfId="5" applyFont="1" applyBorder="1" applyAlignment="1">
      <alignment horizontal="center" vertical="center"/>
    </xf>
    <xf numFmtId="0" fontId="23" fillId="0" borderId="14" xfId="5" applyFont="1" applyBorder="1" applyAlignment="1">
      <alignment horizontal="center" vertical="center"/>
    </xf>
    <xf numFmtId="0" fontId="23" fillId="0" borderId="15" xfId="5" applyFont="1" applyBorder="1" applyAlignment="1">
      <alignment horizontal="center" vertical="center"/>
    </xf>
    <xf numFmtId="0" fontId="27" fillId="0" borderId="16" xfId="5" applyFont="1" applyBorder="1" applyAlignment="1">
      <alignment horizontal="center" vertical="center" wrapText="1"/>
    </xf>
    <xf numFmtId="0" fontId="27" fillId="0" borderId="17" xfId="5" applyFont="1" applyBorder="1" applyAlignment="1">
      <alignment horizontal="left" vertical="center" wrapText="1"/>
    </xf>
    <xf numFmtId="0" fontId="27" fillId="0" borderId="15" xfId="5" applyFont="1" applyBorder="1" applyAlignment="1">
      <alignment horizontal="left" vertical="center" wrapText="1"/>
    </xf>
    <xf numFmtId="0" fontId="27" fillId="0" borderId="18" xfId="5" applyFont="1" applyBorder="1" applyAlignment="1">
      <alignment horizontal="left" vertical="center" wrapText="1"/>
    </xf>
    <xf numFmtId="0" fontId="27" fillId="2" borderId="0" xfId="5" applyFont="1" applyFill="1" applyAlignment="1">
      <alignment horizontal="center" vertical="center" wrapText="1"/>
    </xf>
    <xf numFmtId="0" fontId="23" fillId="0" borderId="0" xfId="5" applyFont="1" applyAlignment="1">
      <alignment vertical="center"/>
    </xf>
    <xf numFmtId="0" fontId="22" fillId="0" borderId="6" xfId="5" applyFont="1" applyBorder="1" applyAlignment="1">
      <alignment horizontal="center" vertical="center" wrapText="1"/>
    </xf>
    <xf numFmtId="0" fontId="22" fillId="0" borderId="29" xfId="5" applyFont="1" applyBorder="1" applyAlignment="1">
      <alignment horizontal="center" vertical="center" wrapText="1"/>
    </xf>
    <xf numFmtId="0" fontId="22" fillId="0" borderId="6" xfId="5" applyFont="1" applyBorder="1" applyAlignment="1">
      <alignment horizontal="center" vertical="center" wrapText="1"/>
    </xf>
    <xf numFmtId="0" fontId="22" fillId="0" borderId="19" xfId="5" applyFont="1" applyBorder="1" applyAlignment="1">
      <alignment horizontal="left" vertical="center" wrapText="1"/>
    </xf>
    <xf numFmtId="0" fontId="22" fillId="0" borderId="19" xfId="5" applyFont="1" applyBorder="1" applyAlignment="1">
      <alignment horizontal="center" vertical="center" wrapText="1"/>
    </xf>
    <xf numFmtId="0" fontId="23" fillId="0" borderId="19" xfId="5" applyFont="1" applyBorder="1" applyAlignment="1">
      <alignment horizontal="left" vertical="center" wrapText="1"/>
    </xf>
    <xf numFmtId="9" fontId="22" fillId="0" borderId="19" xfId="5" applyNumberFormat="1" applyFont="1" applyBorder="1" applyAlignment="1">
      <alignment horizontal="center" vertical="center" wrapText="1"/>
    </xf>
    <xf numFmtId="9" fontId="22" fillId="0" borderId="6" xfId="5" applyNumberFormat="1" applyFont="1" applyBorder="1" applyAlignment="1">
      <alignment horizontal="center" vertical="center" wrapText="1"/>
    </xf>
    <xf numFmtId="0" fontId="22" fillId="2" borderId="19" xfId="5" applyFont="1" applyFill="1" applyBorder="1" applyAlignment="1">
      <alignment horizontal="left" vertical="top" wrapText="1"/>
    </xf>
    <xf numFmtId="0" fontId="23" fillId="2" borderId="6" xfId="5" applyFont="1" applyFill="1" applyBorder="1" applyAlignment="1">
      <alignment vertical="center"/>
    </xf>
    <xf numFmtId="0" fontId="22" fillId="0" borderId="30" xfId="5" applyFont="1" applyBorder="1" applyAlignment="1">
      <alignment horizontal="center" vertical="center" wrapText="1"/>
    </xf>
    <xf numFmtId="0" fontId="22" fillId="0" borderId="6" xfId="5" applyFont="1" applyBorder="1" applyAlignment="1">
      <alignment horizontal="left" vertical="center" wrapText="1"/>
    </xf>
    <xf numFmtId="0" fontId="22" fillId="2" borderId="6" xfId="5" applyFont="1" applyFill="1" applyBorder="1" applyAlignment="1">
      <alignment horizontal="left" vertical="top" wrapText="1"/>
    </xf>
    <xf numFmtId="9" fontId="22" fillId="0" borderId="6" xfId="6" applyFont="1" applyFill="1" applyBorder="1" applyAlignment="1">
      <alignment horizontal="center" vertical="center" wrapText="1"/>
    </xf>
    <xf numFmtId="0" fontId="45" fillId="0" borderId="6" xfId="5" applyBorder="1" applyAlignment="1">
      <alignment horizontal="left" vertical="center" wrapText="1"/>
    </xf>
    <xf numFmtId="0" fontId="22" fillId="0" borderId="19" xfId="5" applyFont="1" applyBorder="1" applyAlignment="1">
      <alignment horizontal="center" vertical="center" wrapText="1"/>
    </xf>
    <xf numFmtId="0" fontId="27" fillId="0" borderId="6" xfId="5" applyFont="1" applyBorder="1" applyAlignment="1">
      <alignment vertical="center" wrapText="1"/>
    </xf>
    <xf numFmtId="0" fontId="27" fillId="0" borderId="22" xfId="2" applyFont="1" applyBorder="1" applyAlignment="1">
      <alignment horizontal="left" vertical="center"/>
    </xf>
    <xf numFmtId="0" fontId="27" fillId="0" borderId="23" xfId="2" applyFont="1" applyBorder="1" applyAlignment="1">
      <alignment horizontal="left" vertical="center"/>
    </xf>
    <xf numFmtId="0" fontId="27" fillId="0" borderId="24" xfId="2" applyFont="1" applyBorder="1" applyAlignment="1">
      <alignment horizontal="left" vertical="center"/>
    </xf>
    <xf numFmtId="0" fontId="45" fillId="0" borderId="0" xfId="5"/>
    <xf numFmtId="0" fontId="45" fillId="0" borderId="0" xfId="5" applyAlignment="1">
      <alignment horizontal="center" vertical="center"/>
    </xf>
    <xf numFmtId="0" fontId="45" fillId="2" borderId="0" xfId="5" applyFill="1" applyAlignment="1">
      <alignment vertical="center"/>
    </xf>
    <xf numFmtId="0" fontId="27" fillId="3" borderId="6" xfId="5" applyFont="1" applyFill="1" applyBorder="1" applyAlignment="1">
      <alignment horizontal="center" vertical="center" wrapText="1"/>
    </xf>
    <xf numFmtId="15" fontId="27" fillId="3" borderId="6" xfId="5" applyNumberFormat="1" applyFont="1" applyFill="1" applyBorder="1" applyAlignment="1">
      <alignment horizontal="center" vertical="center" wrapText="1"/>
    </xf>
    <xf numFmtId="0" fontId="27" fillId="3" borderId="6" xfId="5" applyFont="1" applyFill="1" applyBorder="1" applyAlignment="1">
      <alignment horizontal="center" vertical="center" wrapText="1"/>
    </xf>
    <xf numFmtId="0" fontId="45" fillId="0" borderId="0" xfId="5" applyFill="1" applyAlignment="1">
      <alignment vertical="center"/>
    </xf>
    <xf numFmtId="0" fontId="45" fillId="0" borderId="0" xfId="5" applyFill="1"/>
    <xf numFmtId="0" fontId="27" fillId="3" borderId="22" xfId="2" applyFont="1" applyFill="1" applyBorder="1" applyAlignment="1">
      <alignment horizontal="left" vertical="center"/>
    </xf>
    <xf numFmtId="0" fontId="27" fillId="3" borderId="23" xfId="2" applyFont="1" applyFill="1" applyBorder="1" applyAlignment="1">
      <alignment horizontal="left" vertical="center"/>
    </xf>
    <xf numFmtId="0" fontId="27" fillId="3" borderId="24" xfId="2" applyFont="1" applyFill="1" applyBorder="1" applyAlignment="1">
      <alignment horizontal="left" vertical="center"/>
    </xf>
    <xf numFmtId="0" fontId="23" fillId="2" borderId="6" xfId="5" applyFont="1" applyFill="1" applyBorder="1" applyAlignment="1">
      <alignment horizontal="center" vertical="center" wrapText="1"/>
    </xf>
    <xf numFmtId="9" fontId="23" fillId="0" borderId="6" xfId="5" applyNumberFormat="1" applyFont="1" applyBorder="1" applyAlignment="1">
      <alignment horizontal="center" vertical="center"/>
    </xf>
    <xf numFmtId="0" fontId="22" fillId="2" borderId="6" xfId="5" applyFont="1" applyFill="1" applyBorder="1" applyAlignment="1">
      <alignment horizontal="justify" vertical="center" wrapText="1"/>
    </xf>
    <xf numFmtId="0" fontId="23" fillId="0" borderId="6" xfId="5" applyFont="1" applyBorder="1" applyAlignment="1">
      <alignment horizontal="center" vertical="center" wrapText="1"/>
    </xf>
    <xf numFmtId="0" fontId="31" fillId="0" borderId="0" xfId="5" applyFont="1" applyAlignment="1">
      <alignment vertical="center"/>
    </xf>
    <xf numFmtId="0" fontId="22" fillId="2" borderId="6" xfId="5" applyFont="1" applyFill="1" applyBorder="1" applyAlignment="1">
      <alignment vertical="center" wrapText="1"/>
    </xf>
    <xf numFmtId="9" fontId="22" fillId="0" borderId="6" xfId="5" applyNumberFormat="1" applyFont="1" applyBorder="1" applyAlignment="1">
      <alignment horizontal="center" vertical="center"/>
    </xf>
    <xf numFmtId="0" fontId="23" fillId="0" borderId="6" xfId="5" applyFont="1" applyBorder="1" applyAlignment="1">
      <alignment vertical="center" wrapText="1"/>
    </xf>
    <xf numFmtId="0" fontId="23" fillId="0" borderId="6" xfId="5" applyFont="1" applyBorder="1" applyAlignment="1">
      <alignment vertical="center"/>
    </xf>
    <xf numFmtId="0" fontId="31" fillId="0" borderId="0" xfId="5" applyFont="1" applyAlignment="1">
      <alignment vertical="center" wrapText="1"/>
    </xf>
    <xf numFmtId="0" fontId="22" fillId="2" borderId="6" xfId="5" applyFont="1" applyFill="1" applyBorder="1" applyAlignment="1">
      <alignment horizontal="center" vertical="center" wrapText="1"/>
    </xf>
    <xf numFmtId="9" fontId="22" fillId="0" borderId="6" xfId="6" applyFont="1" applyBorder="1" applyAlignment="1">
      <alignment horizontal="center" vertical="center" wrapText="1"/>
    </xf>
    <xf numFmtId="1" fontId="22" fillId="0" borderId="6" xfId="5" applyNumberFormat="1" applyFont="1" applyBorder="1" applyAlignment="1">
      <alignment horizontal="center" vertical="center"/>
    </xf>
    <xf numFmtId="0" fontId="31" fillId="0" borderId="31" xfId="5" applyFont="1" applyBorder="1" applyAlignment="1">
      <alignment horizontal="center" vertical="center" wrapText="1"/>
    </xf>
    <xf numFmtId="0" fontId="27" fillId="3" borderId="16" xfId="5" applyFont="1" applyFill="1" applyBorder="1" applyAlignment="1">
      <alignment horizontal="center" vertical="center" wrapText="1"/>
    </xf>
    <xf numFmtId="0" fontId="22" fillId="2" borderId="19" xfId="5" applyFont="1" applyFill="1" applyBorder="1" applyAlignment="1">
      <alignment horizontal="center" vertical="center" wrapText="1"/>
    </xf>
    <xf numFmtId="0" fontId="22" fillId="2" borderId="19" xfId="5" applyFont="1" applyFill="1" applyBorder="1" applyAlignment="1">
      <alignment horizontal="justify" vertical="center" wrapText="1"/>
    </xf>
    <xf numFmtId="0" fontId="22" fillId="2" borderId="29" xfId="5" applyFont="1" applyFill="1" applyBorder="1" applyAlignment="1">
      <alignment horizontal="center" vertical="center" wrapText="1"/>
    </xf>
    <xf numFmtId="0" fontId="23" fillId="0" borderId="29" xfId="5" applyFont="1" applyBorder="1" applyAlignment="1">
      <alignment horizontal="center" vertical="center" wrapText="1"/>
    </xf>
    <xf numFmtId="9" fontId="23" fillId="0" borderId="29" xfId="5" applyNumberFormat="1" applyFont="1" applyBorder="1" applyAlignment="1">
      <alignment horizontal="center" vertical="center"/>
    </xf>
    <xf numFmtId="9" fontId="22" fillId="0" borderId="29" xfId="5" applyNumberFormat="1" applyFont="1" applyBorder="1" applyAlignment="1">
      <alignment horizontal="center" vertical="center" wrapText="1"/>
    </xf>
    <xf numFmtId="9" fontId="22" fillId="0" borderId="6" xfId="5" applyNumberFormat="1" applyFont="1" applyBorder="1" applyAlignment="1">
      <alignment horizontal="center" vertical="center" wrapText="1"/>
    </xf>
    <xf numFmtId="0" fontId="22" fillId="2" borderId="29" xfId="5" applyFont="1" applyFill="1" applyBorder="1" applyAlignment="1">
      <alignment horizontal="justify" vertical="center" wrapText="1"/>
    </xf>
    <xf numFmtId="0" fontId="22" fillId="2" borderId="19" xfId="5" applyFont="1" applyFill="1" applyBorder="1" applyAlignment="1">
      <alignment horizontal="center" vertical="center" wrapText="1"/>
    </xf>
    <xf numFmtId="0" fontId="23" fillId="0" borderId="19" xfId="5" applyFont="1" applyBorder="1" applyAlignment="1">
      <alignment horizontal="center" vertical="center" wrapText="1"/>
    </xf>
    <xf numFmtId="9" fontId="23" fillId="0" borderId="19" xfId="5" applyNumberFormat="1" applyFont="1" applyBorder="1" applyAlignment="1">
      <alignment horizontal="center" vertical="center"/>
    </xf>
    <xf numFmtId="9" fontId="22" fillId="0" borderId="19" xfId="5" applyNumberFormat="1" applyFont="1" applyBorder="1" applyAlignment="1">
      <alignment horizontal="center" vertical="center" wrapText="1"/>
    </xf>
    <xf numFmtId="0" fontId="22" fillId="2" borderId="19" xfId="5" applyFont="1" applyFill="1" applyBorder="1" applyAlignment="1">
      <alignment horizontal="justify" vertical="center" wrapText="1"/>
    </xf>
    <xf numFmtId="0" fontId="22" fillId="2" borderId="6" xfId="5" applyFont="1" applyFill="1" applyBorder="1" applyAlignment="1">
      <alignment horizontal="center" vertical="center" wrapText="1"/>
    </xf>
    <xf numFmtId="0" fontId="23" fillId="0" borderId="6" xfId="5" applyFont="1" applyBorder="1" applyAlignment="1">
      <alignment horizontal="center" vertical="center" wrapText="1"/>
    </xf>
    <xf numFmtId="9" fontId="23" fillId="0" borderId="6" xfId="5" applyNumberFormat="1" applyFont="1" applyBorder="1" applyAlignment="1">
      <alignment horizontal="center" vertical="center"/>
    </xf>
    <xf numFmtId="0" fontId="27" fillId="3" borderId="23" xfId="5" applyFont="1" applyFill="1" applyBorder="1" applyAlignment="1">
      <alignment horizontal="center" vertical="center" wrapText="1"/>
    </xf>
    <xf numFmtId="0" fontId="22" fillId="0" borderId="29" xfId="5" applyFont="1" applyBorder="1" applyAlignment="1">
      <alignment horizontal="justify" vertical="center" wrapText="1"/>
    </xf>
    <xf numFmtId="0" fontId="27" fillId="3" borderId="23" xfId="5" applyFont="1" applyFill="1" applyBorder="1" applyAlignment="1">
      <alignment horizontal="center" vertical="center" wrapText="1"/>
    </xf>
    <xf numFmtId="0" fontId="22" fillId="0" borderId="19" xfId="5" applyFont="1" applyBorder="1" applyAlignment="1">
      <alignment horizontal="justify" vertical="center" wrapText="1"/>
    </xf>
    <xf numFmtId="0" fontId="27" fillId="6" borderId="6" xfId="5" applyFont="1" applyFill="1" applyBorder="1" applyAlignment="1">
      <alignment vertical="center" wrapText="1"/>
    </xf>
    <xf numFmtId="0" fontId="23" fillId="0" borderId="0" xfId="5" applyFont="1" applyAlignment="1">
      <alignment horizontal="center" vertical="center"/>
    </xf>
    <xf numFmtId="0" fontId="27" fillId="3" borderId="13" xfId="5" applyFont="1" applyFill="1" applyBorder="1" applyAlignment="1">
      <alignment horizontal="center" vertical="center" wrapText="1"/>
    </xf>
    <xf numFmtId="15" fontId="27" fillId="3" borderId="29" xfId="5" applyNumberFormat="1" applyFont="1" applyFill="1" applyBorder="1" applyAlignment="1">
      <alignment horizontal="center" vertical="center" wrapText="1"/>
    </xf>
    <xf numFmtId="0" fontId="27" fillId="3" borderId="29" xfId="5" applyFont="1" applyFill="1" applyBorder="1" applyAlignment="1">
      <alignment horizontal="center" vertical="center" wrapText="1"/>
    </xf>
    <xf numFmtId="15" fontId="27" fillId="3" borderId="30" xfId="5" applyNumberFormat="1" applyFont="1" applyFill="1" applyBorder="1" applyAlignment="1">
      <alignment horizontal="center" vertical="center" wrapText="1"/>
    </xf>
    <xf numFmtId="0" fontId="27" fillId="3" borderId="19" xfId="5" applyFont="1" applyFill="1" applyBorder="1" applyAlignment="1">
      <alignment horizontal="center" vertical="center" wrapText="1"/>
    </xf>
    <xf numFmtId="0" fontId="23" fillId="0" borderId="6" xfId="5" applyFont="1" applyBorder="1" applyAlignment="1">
      <alignment horizontal="left" vertical="center" wrapText="1"/>
    </xf>
    <xf numFmtId="0" fontId="22" fillId="0" borderId="6" xfId="5" applyFont="1" applyBorder="1" applyAlignment="1">
      <alignment vertical="center" wrapText="1"/>
    </xf>
    <xf numFmtId="0" fontId="43" fillId="0" borderId="0" xfId="5" applyFont="1" applyAlignment="1">
      <alignment vertical="center"/>
    </xf>
    <xf numFmtId="0" fontId="25" fillId="0" borderId="6" xfId="5" applyFont="1" applyBorder="1" applyAlignment="1">
      <alignment vertical="center" wrapText="1"/>
    </xf>
    <xf numFmtId="0" fontId="22" fillId="0" borderId="29" xfId="5" applyFont="1" applyBorder="1" applyAlignment="1">
      <alignment horizontal="center" vertical="center" wrapText="1"/>
    </xf>
    <xf numFmtId="9" fontId="22" fillId="0" borderId="29" xfId="6" applyFont="1" applyBorder="1" applyAlignment="1">
      <alignment horizontal="center" vertical="center" wrapText="1"/>
    </xf>
    <xf numFmtId="0" fontId="22" fillId="0" borderId="21" xfId="5" applyFont="1" applyBorder="1" applyAlignment="1">
      <alignment horizontal="left" vertical="center" wrapText="1"/>
    </xf>
    <xf numFmtId="0" fontId="22" fillId="0" borderId="23" xfId="5" applyFont="1" applyBorder="1" applyAlignment="1">
      <alignment horizontal="left" vertical="center" wrapText="1"/>
    </xf>
    <xf numFmtId="0" fontId="22" fillId="2" borderId="6" xfId="5" applyFont="1" applyFill="1" applyBorder="1" applyAlignment="1">
      <alignment horizontal="left" vertical="center" wrapText="1"/>
    </xf>
    <xf numFmtId="0" fontId="23" fillId="2" borderId="6" xfId="5" applyFont="1" applyFill="1" applyBorder="1" applyAlignment="1">
      <alignment vertical="center" wrapText="1"/>
    </xf>
    <xf numFmtId="0" fontId="22" fillId="0" borderId="19" xfId="5" applyFont="1" applyBorder="1" applyAlignment="1">
      <alignment vertical="center" wrapText="1"/>
    </xf>
    <xf numFmtId="0" fontId="22" fillId="0" borderId="29" xfId="5" applyFont="1" applyBorder="1" applyAlignment="1">
      <alignment vertical="center" wrapText="1"/>
    </xf>
    <xf numFmtId="15" fontId="27" fillId="3" borderId="19" xfId="5" applyNumberFormat="1" applyFont="1" applyFill="1" applyBorder="1" applyAlignment="1">
      <alignment horizontal="center" vertical="center" wrapText="1"/>
    </xf>
    <xf numFmtId="0" fontId="27" fillId="0" borderId="6" xfId="2" applyFont="1" applyBorder="1" applyAlignment="1">
      <alignment horizontal="left" vertical="center" wrapText="1"/>
    </xf>
    <xf numFmtId="0" fontId="65" fillId="0" borderId="61" xfId="4" applyFont="1" applyBorder="1" applyAlignment="1">
      <alignment horizontal="left" vertical="center" wrapText="1"/>
    </xf>
    <xf numFmtId="0" fontId="66" fillId="0" borderId="60" xfId="4" applyFont="1" applyBorder="1" applyAlignment="1">
      <alignment horizontal="center" vertical="center" wrapText="1"/>
    </xf>
    <xf numFmtId="0" fontId="66" fillId="0" borderId="67" xfId="4" applyFont="1" applyBorder="1" applyAlignment="1">
      <alignment horizontal="center" vertical="center" wrapText="1"/>
    </xf>
    <xf numFmtId="0" fontId="66" fillId="0" borderId="57" xfId="4" applyFont="1" applyBorder="1" applyAlignment="1">
      <alignment horizontal="center" vertical="center" wrapText="1"/>
    </xf>
    <xf numFmtId="0" fontId="66" fillId="0" borderId="41" xfId="4" applyFont="1" applyBorder="1" applyAlignment="1">
      <alignment horizontal="left" vertical="center" wrapText="1"/>
    </xf>
    <xf numFmtId="0" fontId="65" fillId="0" borderId="0" xfId="4" applyFont="1" applyAlignment="1">
      <alignment horizontal="left" vertical="center" wrapText="1"/>
    </xf>
    <xf numFmtId="0" fontId="65" fillId="0" borderId="62" xfId="4" applyFont="1" applyBorder="1" applyAlignment="1">
      <alignment horizontal="left" vertical="center" wrapText="1"/>
    </xf>
    <xf numFmtId="0" fontId="66" fillId="0" borderId="56" xfId="4" applyFont="1" applyBorder="1" applyAlignment="1">
      <alignment horizontal="center" vertical="center" wrapText="1"/>
    </xf>
    <xf numFmtId="0" fontId="66" fillId="0" borderId="68" xfId="4" applyFont="1" applyBorder="1" applyAlignment="1">
      <alignment horizontal="center" vertical="center" wrapText="1"/>
    </xf>
    <xf numFmtId="0" fontId="66" fillId="0" borderId="66" xfId="4" applyFont="1" applyBorder="1" applyAlignment="1">
      <alignment horizontal="center" vertical="center" wrapText="1"/>
    </xf>
    <xf numFmtId="0" fontId="65" fillId="0" borderId="65" xfId="4" applyFont="1" applyBorder="1" applyAlignment="1">
      <alignment horizontal="left" vertical="center" wrapText="1"/>
    </xf>
    <xf numFmtId="0" fontId="66" fillId="0" borderId="59" xfId="4" applyFont="1" applyBorder="1" applyAlignment="1">
      <alignment horizontal="center" vertical="center" wrapText="1"/>
    </xf>
    <xf numFmtId="0" fontId="66" fillId="0" borderId="63" xfId="4" applyFont="1" applyBorder="1" applyAlignment="1">
      <alignment horizontal="center" vertical="center" wrapText="1"/>
    </xf>
    <xf numFmtId="0" fontId="66" fillId="0" borderId="64" xfId="4" applyFont="1" applyBorder="1" applyAlignment="1">
      <alignment horizontal="center" vertical="center" wrapText="1"/>
    </xf>
    <xf numFmtId="0" fontId="65" fillId="0" borderId="60" xfId="4" applyFont="1" applyBorder="1" applyAlignment="1">
      <alignment horizontal="left" vertical="center" wrapText="1"/>
    </xf>
    <xf numFmtId="0" fontId="65" fillId="0" borderId="67" xfId="4" applyFont="1" applyBorder="1" applyAlignment="1">
      <alignment horizontal="left" vertical="center" wrapText="1"/>
    </xf>
    <xf numFmtId="0" fontId="66" fillId="7" borderId="61" xfId="4" applyFont="1" applyFill="1" applyBorder="1" applyAlignment="1">
      <alignment horizontal="left" vertical="center" wrapText="1"/>
    </xf>
    <xf numFmtId="0" fontId="66" fillId="7" borderId="61" xfId="4" applyFont="1" applyFill="1" applyBorder="1" applyAlignment="1">
      <alignment horizontal="center" vertical="center" wrapText="1"/>
    </xf>
    <xf numFmtId="0" fontId="66" fillId="7" borderId="60" xfId="4" applyFont="1" applyFill="1" applyBorder="1" applyAlignment="1">
      <alignment horizontal="left" vertical="center" wrapText="1"/>
    </xf>
    <xf numFmtId="0" fontId="66" fillId="7" borderId="67" xfId="4" applyFont="1" applyFill="1" applyBorder="1" applyAlignment="1">
      <alignment horizontal="left" vertical="center" wrapText="1"/>
    </xf>
    <xf numFmtId="0" fontId="66" fillId="7" borderId="57" xfId="4" applyFont="1" applyFill="1" applyBorder="1" applyAlignment="1">
      <alignment horizontal="left" vertical="center" wrapText="1"/>
    </xf>
    <xf numFmtId="0" fontId="65" fillId="7" borderId="61" xfId="4" applyFont="1" applyFill="1" applyBorder="1" applyAlignment="1">
      <alignment horizontal="left" vertical="center" wrapText="1"/>
    </xf>
    <xf numFmtId="0" fontId="65" fillId="7" borderId="60" xfId="4" applyFont="1" applyFill="1" applyBorder="1" applyAlignment="1">
      <alignment horizontal="center" vertical="center" wrapText="1"/>
    </xf>
    <xf numFmtId="0" fontId="65" fillId="7" borderId="67" xfId="4" applyFont="1" applyFill="1" applyBorder="1" applyAlignment="1">
      <alignment horizontal="center" vertical="center" wrapText="1"/>
    </xf>
    <xf numFmtId="0" fontId="65" fillId="7" borderId="57" xfId="4" applyFont="1" applyFill="1" applyBorder="1" applyAlignment="1">
      <alignment horizontal="center" vertical="center" wrapText="1"/>
    </xf>
    <xf numFmtId="0" fontId="66" fillId="7" borderId="65" xfId="4" applyFont="1" applyFill="1" applyBorder="1" applyAlignment="1">
      <alignment horizontal="left" vertical="center" wrapText="1"/>
    </xf>
    <xf numFmtId="0" fontId="66" fillId="7" borderId="65" xfId="4" applyFont="1" applyFill="1" applyBorder="1" applyAlignment="1">
      <alignment horizontal="center" vertical="center" wrapText="1"/>
    </xf>
    <xf numFmtId="0" fontId="66" fillId="7" borderId="41" xfId="4" applyFont="1" applyFill="1" applyBorder="1" applyAlignment="1">
      <alignment horizontal="left" vertical="center" wrapText="1"/>
    </xf>
    <xf numFmtId="0" fontId="66" fillId="7" borderId="41" xfId="4" applyFont="1" applyFill="1" applyBorder="1" applyAlignment="1">
      <alignment horizontal="center" vertical="center" wrapText="1"/>
    </xf>
    <xf numFmtId="0" fontId="65" fillId="7" borderId="62" xfId="4" applyFont="1" applyFill="1" applyBorder="1" applyAlignment="1">
      <alignment horizontal="left" vertical="center" wrapText="1"/>
    </xf>
    <xf numFmtId="0" fontId="66" fillId="7" borderId="41" xfId="4" applyFont="1" applyFill="1" applyBorder="1" applyAlignment="1">
      <alignment horizontal="right" vertical="center" wrapText="1"/>
    </xf>
    <xf numFmtId="0" fontId="65" fillId="0" borderId="61" xfId="4" applyFont="1" applyBorder="1" applyAlignment="1">
      <alignment horizontal="left" vertical="center" wrapText="1"/>
    </xf>
    <xf numFmtId="0" fontId="65" fillId="5" borderId="61" xfId="4" applyFont="1" applyFill="1" applyBorder="1" applyAlignment="1">
      <alignment horizontal="left" vertical="center" wrapText="1"/>
    </xf>
    <xf numFmtId="1" fontId="65" fillId="0" borderId="41" xfId="4" applyNumberFormat="1" applyFont="1" applyBorder="1" applyAlignment="1">
      <alignment horizontal="center" vertical="center" wrapText="1" shrinkToFit="1"/>
    </xf>
    <xf numFmtId="0" fontId="65" fillId="5" borderId="41" xfId="4" applyFont="1" applyFill="1" applyBorder="1" applyAlignment="1">
      <alignment horizontal="left" vertical="center" wrapText="1"/>
    </xf>
    <xf numFmtId="0" fontId="67" fillId="5" borderId="41" xfId="4" applyFont="1" applyFill="1" applyBorder="1" applyAlignment="1">
      <alignment horizontal="center" vertical="center" wrapText="1"/>
    </xf>
    <xf numFmtId="9" fontId="65" fillId="0" borderId="41" xfId="4" applyNumberFormat="1" applyFont="1" applyBorder="1" applyAlignment="1">
      <alignment horizontal="right" vertical="center" wrapText="1" shrinkToFit="1"/>
    </xf>
    <xf numFmtId="9" fontId="65" fillId="0" borderId="41" xfId="4" applyNumberFormat="1" applyFont="1" applyBorder="1" applyAlignment="1">
      <alignment horizontal="left" vertical="center" wrapText="1" shrinkToFit="1"/>
    </xf>
    <xf numFmtId="9" fontId="65" fillId="0" borderId="41" xfId="4" applyNumberFormat="1" applyFont="1" applyBorder="1" applyAlignment="1">
      <alignment horizontal="center" vertical="center" wrapText="1" shrinkToFit="1"/>
    </xf>
    <xf numFmtId="0" fontId="65" fillId="0" borderId="62" xfId="4" applyFont="1" applyBorder="1" applyAlignment="1">
      <alignment horizontal="left" vertical="center" wrapText="1"/>
    </xf>
    <xf numFmtId="0" fontId="65" fillId="5" borderId="62" xfId="4" applyFont="1" applyFill="1" applyBorder="1" applyAlignment="1">
      <alignment horizontal="left" vertical="center" wrapText="1"/>
    </xf>
    <xf numFmtId="0" fontId="65" fillId="0" borderId="62" xfId="4" applyFont="1" applyBorder="1" applyAlignment="1">
      <alignment horizontal="center" vertical="center" wrapText="1"/>
    </xf>
    <xf numFmtId="0" fontId="65" fillId="5" borderId="62" xfId="4" applyFont="1" applyFill="1" applyBorder="1" applyAlignment="1">
      <alignment horizontal="center" vertical="center" wrapText="1"/>
    </xf>
    <xf numFmtId="0" fontId="67" fillId="0" borderId="61" xfId="4" applyFont="1" applyBorder="1" applyAlignment="1">
      <alignment horizontal="left" vertical="center" wrapText="1"/>
    </xf>
    <xf numFmtId="1" fontId="65" fillId="0" borderId="62" xfId="4" applyNumberFormat="1" applyFont="1" applyBorder="1" applyAlignment="1">
      <alignment horizontal="center" vertical="center" wrapText="1" shrinkToFit="1"/>
    </xf>
    <xf numFmtId="0" fontId="67" fillId="0" borderId="62" xfId="4" applyFont="1" applyBorder="1" applyAlignment="1">
      <alignment horizontal="left" vertical="center" wrapText="1"/>
    </xf>
    <xf numFmtId="0" fontId="67" fillId="0" borderId="62" xfId="4" applyFont="1" applyBorder="1" applyAlignment="1">
      <alignment horizontal="center" vertical="center" wrapText="1"/>
    </xf>
    <xf numFmtId="0" fontId="67" fillId="5" borderId="62" xfId="4" applyFont="1" applyFill="1" applyBorder="1" applyAlignment="1">
      <alignment horizontal="left" vertical="center" wrapText="1"/>
    </xf>
    <xf numFmtId="0" fontId="67" fillId="5" borderId="62" xfId="4" applyFont="1" applyFill="1" applyBorder="1" applyAlignment="1">
      <alignment horizontal="center" vertical="center" wrapText="1"/>
    </xf>
    <xf numFmtId="9" fontId="65" fillId="0" borderId="62" xfId="4" applyNumberFormat="1" applyFont="1" applyBorder="1" applyAlignment="1">
      <alignment horizontal="right" vertical="center" wrapText="1" shrinkToFit="1"/>
    </xf>
    <xf numFmtId="9" fontId="65" fillId="0" borderId="62" xfId="4" applyNumberFormat="1" applyFont="1" applyBorder="1" applyAlignment="1">
      <alignment horizontal="left" vertical="center" wrapText="1" shrinkToFit="1"/>
    </xf>
    <xf numFmtId="9" fontId="65" fillId="0" borderId="62" xfId="4" applyNumberFormat="1" applyFont="1" applyBorder="1" applyAlignment="1">
      <alignment horizontal="center" vertical="center" wrapText="1" shrinkToFit="1"/>
    </xf>
    <xf numFmtId="0" fontId="65" fillId="0" borderId="65" xfId="4" applyFont="1" applyBorder="1" applyAlignment="1">
      <alignment horizontal="left" vertical="center" wrapText="1"/>
    </xf>
    <xf numFmtId="0" fontId="65" fillId="5" borderId="65" xfId="4" applyFont="1" applyFill="1" applyBorder="1" applyAlignment="1">
      <alignment horizontal="left" vertical="center" wrapText="1"/>
    </xf>
    <xf numFmtId="0" fontId="67" fillId="0" borderId="65" xfId="4" applyFont="1" applyBorder="1" applyAlignment="1">
      <alignment horizontal="left" vertical="center" wrapText="1"/>
    </xf>
    <xf numFmtId="0" fontId="65" fillId="7" borderId="65" xfId="4" applyFont="1" applyFill="1" applyBorder="1" applyAlignment="1">
      <alignment horizontal="left" vertical="center" wrapText="1"/>
    </xf>
    <xf numFmtId="0" fontId="67" fillId="0" borderId="61" xfId="4" applyFont="1" applyBorder="1" applyAlignment="1">
      <alignment horizontal="center" vertical="center" wrapText="1"/>
    </xf>
    <xf numFmtId="0" fontId="65" fillId="5" borderId="41" xfId="4" applyFont="1" applyFill="1" applyBorder="1" applyAlignment="1">
      <alignment horizontal="center" vertical="center" wrapText="1"/>
    </xf>
    <xf numFmtId="0" fontId="65" fillId="7" borderId="41" xfId="4" applyFont="1" applyFill="1" applyBorder="1" applyAlignment="1">
      <alignment horizontal="left" vertical="center" wrapText="1"/>
    </xf>
    <xf numFmtId="9" fontId="70" fillId="0" borderId="41" xfId="4" applyNumberFormat="1" applyFont="1" applyBorder="1" applyAlignment="1">
      <alignment horizontal="right" vertical="center" wrapText="1" shrinkToFit="1"/>
    </xf>
    <xf numFmtId="10" fontId="65" fillId="0" borderId="41" xfId="4" applyNumberFormat="1" applyFont="1" applyBorder="1" applyAlignment="1">
      <alignment horizontal="center" vertical="center" wrapText="1" shrinkToFit="1"/>
    </xf>
    <xf numFmtId="10" fontId="65" fillId="8" borderId="41" xfId="4" applyNumberFormat="1" applyFont="1" applyFill="1" applyBorder="1" applyAlignment="1">
      <alignment horizontal="right" vertical="center" wrapText="1" shrinkToFit="1"/>
    </xf>
    <xf numFmtId="10" fontId="65" fillId="0" borderId="41" xfId="4" applyNumberFormat="1" applyFont="1" applyBorder="1" applyAlignment="1">
      <alignment horizontal="right" vertical="center" wrapText="1" shrinkToFit="1"/>
    </xf>
    <xf numFmtId="0" fontId="66" fillId="7" borderId="56" xfId="4" applyFont="1" applyFill="1" applyBorder="1" applyAlignment="1">
      <alignment horizontal="center" vertical="center" wrapText="1"/>
    </xf>
    <xf numFmtId="0" fontId="66" fillId="7" borderId="66" xfId="4" applyFont="1" applyFill="1" applyBorder="1" applyAlignment="1">
      <alignment horizontal="center" vertical="center" wrapText="1"/>
    </xf>
    <xf numFmtId="0" fontId="66" fillId="7" borderId="56" xfId="4" applyFont="1" applyFill="1" applyBorder="1" applyAlignment="1">
      <alignment horizontal="left" vertical="center" wrapText="1"/>
    </xf>
    <xf numFmtId="0" fontId="66" fillId="7" borderId="68" xfId="4" applyFont="1" applyFill="1" applyBorder="1" applyAlignment="1">
      <alignment horizontal="left" vertical="center" wrapText="1"/>
    </xf>
    <xf numFmtId="0" fontId="66" fillId="7" borderId="66" xfId="4" applyFont="1" applyFill="1" applyBorder="1" applyAlignment="1">
      <alignment horizontal="left" vertical="center" wrapText="1"/>
    </xf>
    <xf numFmtId="0" fontId="66" fillId="7" borderId="58" xfId="4" applyFont="1" applyFill="1" applyBorder="1" applyAlignment="1">
      <alignment horizontal="center" vertical="center" wrapText="1"/>
    </xf>
    <xf numFmtId="0" fontId="66" fillId="7" borderId="69" xfId="4" applyFont="1" applyFill="1" applyBorder="1" applyAlignment="1">
      <alignment horizontal="center" vertical="center" wrapText="1"/>
    </xf>
    <xf numFmtId="0" fontId="66" fillId="7" borderId="62" xfId="4" applyFont="1" applyFill="1" applyBorder="1" applyAlignment="1">
      <alignment horizontal="left" vertical="center" wrapText="1"/>
    </xf>
    <xf numFmtId="0" fontId="66" fillId="7" borderId="58" xfId="4" applyFont="1" applyFill="1" applyBorder="1" applyAlignment="1">
      <alignment horizontal="left" vertical="center" wrapText="1"/>
    </xf>
    <xf numFmtId="0" fontId="66" fillId="7" borderId="0" xfId="4" applyFont="1" applyFill="1" applyAlignment="1">
      <alignment horizontal="left" vertical="center" wrapText="1"/>
    </xf>
    <xf numFmtId="0" fontId="66" fillId="7" borderId="69" xfId="4" applyFont="1" applyFill="1" applyBorder="1" applyAlignment="1">
      <alignment horizontal="left" vertical="center" wrapText="1"/>
    </xf>
    <xf numFmtId="0" fontId="66" fillId="7" borderId="59" xfId="4" applyFont="1" applyFill="1" applyBorder="1" applyAlignment="1">
      <alignment horizontal="center" vertical="center" wrapText="1"/>
    </xf>
    <xf numFmtId="0" fontId="66" fillId="7" borderId="64" xfId="4" applyFont="1" applyFill="1" applyBorder="1" applyAlignment="1">
      <alignment horizontal="center" vertical="center" wrapText="1"/>
    </xf>
    <xf numFmtId="0" fontId="66" fillId="7" borderId="59" xfId="4" applyFont="1" applyFill="1" applyBorder="1" applyAlignment="1">
      <alignment horizontal="left" vertical="center" wrapText="1"/>
    </xf>
    <xf numFmtId="0" fontId="66" fillId="7" borderId="63" xfId="4" applyFont="1" applyFill="1" applyBorder="1" applyAlignment="1">
      <alignment horizontal="left" vertical="center" wrapText="1"/>
    </xf>
    <xf numFmtId="0" fontId="66" fillId="7" borderId="64" xfId="4" applyFont="1" applyFill="1" applyBorder="1" applyAlignment="1">
      <alignment horizontal="left" vertical="center" wrapText="1"/>
    </xf>
    <xf numFmtId="0" fontId="67" fillId="0" borderId="60" xfId="4" applyFont="1" applyBorder="1" applyAlignment="1">
      <alignment horizontal="left" vertical="center" wrapText="1"/>
    </xf>
    <xf numFmtId="0" fontId="67" fillId="0" borderId="67" xfId="4" applyFont="1" applyBorder="1" applyAlignment="1">
      <alignment horizontal="left" vertical="center" wrapText="1"/>
    </xf>
    <xf numFmtId="0" fontId="67" fillId="0" borderId="57" xfId="4" applyFont="1" applyBorder="1" applyAlignment="1">
      <alignment horizontal="left" vertical="center" wrapText="1"/>
    </xf>
    <xf numFmtId="0" fontId="27" fillId="2" borderId="0" xfId="5" applyFont="1" applyFill="1" applyAlignment="1">
      <alignment horizontal="left" vertical="center" wrapText="1"/>
    </xf>
    <xf numFmtId="0" fontId="22" fillId="3" borderId="29" xfId="5" applyFont="1" applyFill="1" applyBorder="1" applyAlignment="1">
      <alignment horizontal="center" vertical="center" wrapText="1"/>
    </xf>
    <xf numFmtId="0" fontId="22" fillId="3" borderId="41" xfId="5" applyFont="1" applyFill="1" applyBorder="1" applyAlignment="1">
      <alignment horizontal="center" vertical="center" wrapText="1" readingOrder="1"/>
    </xf>
    <xf numFmtId="0" fontId="22" fillId="3" borderId="6" xfId="5" applyFont="1" applyFill="1" applyBorder="1" applyAlignment="1">
      <alignment horizontal="center" vertical="center" wrapText="1"/>
    </xf>
    <xf numFmtId="9" fontId="22" fillId="3" borderId="6" xfId="5" applyNumberFormat="1" applyFont="1" applyFill="1" applyBorder="1" applyAlignment="1">
      <alignment horizontal="center" vertical="center" wrapText="1"/>
    </xf>
    <xf numFmtId="9" fontId="22" fillId="2" borderId="6" xfId="5" applyNumberFormat="1" applyFont="1" applyFill="1" applyBorder="1" applyAlignment="1">
      <alignment horizontal="center" vertical="center" wrapText="1"/>
    </xf>
    <xf numFmtId="0" fontId="22" fillId="0" borderId="0" xfId="5" applyFont="1" applyAlignment="1">
      <alignment horizontal="left" vertical="center" wrapText="1"/>
    </xf>
    <xf numFmtId="9" fontId="31" fillId="0" borderId="0" xfId="6" applyFont="1" applyAlignment="1">
      <alignment vertical="center" wrapText="1"/>
    </xf>
    <xf numFmtId="9" fontId="45" fillId="0" borderId="0" xfId="5" applyNumberFormat="1" applyAlignment="1">
      <alignment vertical="center"/>
    </xf>
    <xf numFmtId="0" fontId="22" fillId="3" borderId="30" xfId="5" applyFont="1" applyFill="1" applyBorder="1" applyAlignment="1">
      <alignment horizontal="center" vertical="center" wrapText="1"/>
    </xf>
    <xf numFmtId="9" fontId="22" fillId="6" borderId="6" xfId="5" applyNumberFormat="1" applyFont="1" applyFill="1" applyBorder="1" applyAlignment="1">
      <alignment horizontal="center" vertical="center" wrapText="1"/>
    </xf>
    <xf numFmtId="9" fontId="0" fillId="0" borderId="0" xfId="6" applyFont="1" applyAlignment="1">
      <alignment vertical="center"/>
    </xf>
    <xf numFmtId="0" fontId="22" fillId="3" borderId="19" xfId="5" applyFont="1" applyFill="1" applyBorder="1" applyAlignment="1">
      <alignment horizontal="center" vertical="center" wrapText="1"/>
    </xf>
    <xf numFmtId="9" fontId="45" fillId="0" borderId="0" xfId="5" applyNumberFormat="1"/>
    <xf numFmtId="0" fontId="27" fillId="2" borderId="6" xfId="5" applyFont="1" applyFill="1" applyBorder="1" applyAlignment="1">
      <alignment vertical="center" wrapText="1"/>
    </xf>
    <xf numFmtId="0" fontId="45" fillId="0" borderId="0" xfId="5" applyAlignment="1">
      <alignment horizontal="left" vertical="center"/>
    </xf>
    <xf numFmtId="0" fontId="27" fillId="3" borderId="6" xfId="5" applyFont="1" applyFill="1" applyBorder="1" applyAlignment="1">
      <alignment horizontal="left" vertical="center" wrapText="1"/>
    </xf>
    <xf numFmtId="0" fontId="45" fillId="0" borderId="6" xfId="5" applyBorder="1" applyAlignment="1">
      <alignment horizontal="center" vertical="center"/>
    </xf>
    <xf numFmtId="0" fontId="2" fillId="0" borderId="6" xfId="5" applyFont="1" applyBorder="1" applyAlignment="1">
      <alignment horizontal="center" vertical="center"/>
    </xf>
    <xf numFmtId="0" fontId="26" fillId="2" borderId="6" xfId="5" applyFont="1" applyFill="1" applyBorder="1" applyAlignment="1">
      <alignment vertical="center"/>
    </xf>
    <xf numFmtId="0" fontId="26" fillId="2" borderId="6" xfId="5" applyFont="1" applyFill="1" applyBorder="1" applyAlignment="1">
      <alignment vertical="center" wrapText="1"/>
    </xf>
    <xf numFmtId="0" fontId="23" fillId="0" borderId="6" xfId="5" applyFont="1" applyBorder="1" applyAlignment="1">
      <alignment horizontal="center" vertical="center"/>
    </xf>
    <xf numFmtId="0" fontId="27" fillId="0" borderId="6" xfId="5" applyFont="1" applyBorder="1" applyAlignment="1">
      <alignment horizontal="left" vertical="center" wrapText="1"/>
    </xf>
    <xf numFmtId="0" fontId="27" fillId="2" borderId="6" xfId="5" applyFont="1" applyFill="1" applyBorder="1" applyAlignment="1">
      <alignment horizontal="center" vertical="center" wrapText="1"/>
    </xf>
    <xf numFmtId="0" fontId="27" fillId="2" borderId="6" xfId="5" applyFont="1" applyFill="1" applyBorder="1" applyAlignment="1">
      <alignment horizontal="left" vertical="center" wrapText="1"/>
    </xf>
    <xf numFmtId="0" fontId="38" fillId="3" borderId="6" xfId="5" applyFont="1" applyFill="1" applyBorder="1" applyAlignment="1">
      <alignment horizontal="center" vertical="center" wrapText="1"/>
    </xf>
    <xf numFmtId="0" fontId="38" fillId="3" borderId="6" xfId="5" applyFont="1" applyFill="1" applyBorder="1" applyAlignment="1">
      <alignment horizontal="left" vertical="center" wrapText="1"/>
    </xf>
    <xf numFmtId="15" fontId="38" fillId="3" borderId="6" xfId="5" applyNumberFormat="1" applyFont="1" applyFill="1" applyBorder="1" applyAlignment="1">
      <alignment horizontal="center" vertical="center" wrapText="1"/>
    </xf>
    <xf numFmtId="0" fontId="38" fillId="3" borderId="6" xfId="5" applyFont="1" applyFill="1" applyBorder="1" applyAlignment="1">
      <alignment horizontal="center" vertical="center" wrapText="1"/>
    </xf>
    <xf numFmtId="0" fontId="5" fillId="0" borderId="6" xfId="5" applyFont="1" applyBorder="1" applyAlignment="1">
      <alignment horizontal="center" vertical="center" wrapText="1"/>
    </xf>
    <xf numFmtId="0" fontId="5" fillId="0" borderId="6" xfId="5" applyFont="1" applyBorder="1" applyAlignment="1">
      <alignment horizontal="left" vertical="center" wrapText="1"/>
    </xf>
    <xf numFmtId="0" fontId="5" fillId="0" borderId="6" xfId="5" applyFont="1" applyBorder="1" applyAlignment="1">
      <alignment horizontal="center" vertical="center" wrapText="1"/>
    </xf>
    <xf numFmtId="0" fontId="5" fillId="0" borderId="6" xfId="5" applyFont="1" applyBorder="1" applyAlignment="1">
      <alignment horizontal="left" vertical="center" wrapText="1"/>
    </xf>
    <xf numFmtId="0" fontId="5" fillId="2" borderId="6" xfId="5" applyFont="1" applyFill="1" applyBorder="1" applyAlignment="1">
      <alignment vertical="center" wrapText="1"/>
    </xf>
    <xf numFmtId="9" fontId="5" fillId="0" borderId="6" xfId="5" applyNumberFormat="1" applyFont="1" applyBorder="1" applyAlignment="1">
      <alignment horizontal="center" vertical="center" wrapText="1"/>
    </xf>
    <xf numFmtId="1" fontId="5" fillId="0" borderId="6" xfId="5" applyNumberFormat="1" applyFont="1" applyBorder="1" applyAlignment="1">
      <alignment horizontal="center" vertical="center" wrapText="1"/>
    </xf>
    <xf numFmtId="0" fontId="38" fillId="0" borderId="6" xfId="5" applyFont="1" applyBorder="1" applyAlignment="1">
      <alignment horizontal="center" vertical="center" wrapText="1"/>
    </xf>
    <xf numFmtId="0" fontId="42" fillId="0" borderId="6" xfId="5" applyFont="1" applyBorder="1" applyAlignment="1">
      <alignment horizontal="center" vertical="center" wrapText="1"/>
    </xf>
    <xf numFmtId="0" fontId="17" fillId="0" borderId="6" xfId="5" applyFont="1" applyBorder="1" applyAlignment="1">
      <alignment horizontal="center" vertical="center" wrapText="1"/>
    </xf>
    <xf numFmtId="0" fontId="19" fillId="0" borderId="6" xfId="5" applyFont="1" applyBorder="1" applyAlignment="1">
      <alignment horizontal="center" vertical="center" wrapText="1"/>
    </xf>
    <xf numFmtId="9" fontId="49" fillId="0" borderId="0" xfId="6" applyFont="1" applyBorder="1" applyAlignment="1">
      <alignment vertical="center"/>
    </xf>
    <xf numFmtId="1" fontId="49" fillId="0" borderId="0" xfId="6" applyNumberFormat="1" applyFont="1" applyBorder="1" applyAlignment="1">
      <alignment vertical="center"/>
    </xf>
    <xf numFmtId="9" fontId="38" fillId="0" borderId="6" xfId="6" applyFont="1" applyBorder="1" applyAlignment="1">
      <alignment horizontal="center" vertical="center" wrapText="1"/>
    </xf>
    <xf numFmtId="9" fontId="38" fillId="0" borderId="6" xfId="6" applyFont="1" applyFill="1" applyBorder="1" applyAlignment="1">
      <alignment horizontal="center" vertical="center" wrapText="1"/>
    </xf>
    <xf numFmtId="9" fontId="71" fillId="0" borderId="6" xfId="6" applyFont="1" applyBorder="1" applyAlignment="1">
      <alignment horizontal="center" vertical="center" wrapText="1"/>
    </xf>
    <xf numFmtId="0" fontId="17" fillId="0" borderId="6" xfId="5" applyFont="1" applyBorder="1" applyAlignment="1">
      <alignment horizontal="left" vertical="center" wrapText="1"/>
    </xf>
    <xf numFmtId="0" fontId="72" fillId="0" borderId="6" xfId="5" applyFont="1" applyBorder="1" applyAlignment="1">
      <alignment horizontal="center" vertical="center" wrapText="1"/>
    </xf>
    <xf numFmtId="0" fontId="21" fillId="0" borderId="6" xfId="5" applyFont="1" applyBorder="1" applyAlignment="1">
      <alignment horizontal="center" vertical="center" wrapText="1"/>
    </xf>
    <xf numFmtId="1" fontId="5" fillId="2" borderId="6" xfId="5" applyNumberFormat="1" applyFont="1" applyFill="1" applyBorder="1" applyAlignment="1">
      <alignment horizontal="center" vertical="center" wrapText="1"/>
    </xf>
    <xf numFmtId="1" fontId="38" fillId="0" borderId="6" xfId="6" applyNumberFormat="1" applyFont="1" applyBorder="1" applyAlignment="1">
      <alignment horizontal="center" vertical="center" wrapText="1"/>
    </xf>
    <xf numFmtId="0" fontId="19" fillId="0" borderId="6" xfId="5" applyFont="1" applyBorder="1" applyAlignment="1">
      <alignment vertical="center"/>
    </xf>
    <xf numFmtId="9" fontId="31" fillId="0" borderId="0" xfId="6" applyFont="1" applyBorder="1" applyAlignment="1">
      <alignment vertical="center"/>
    </xf>
    <xf numFmtId="0" fontId="40" fillId="0" borderId="6" xfId="5" applyFont="1" applyBorder="1" applyAlignment="1">
      <alignment horizontal="center" vertical="center"/>
    </xf>
    <xf numFmtId="0" fontId="20" fillId="0" borderId="6" xfId="5" applyFont="1" applyBorder="1" applyAlignment="1">
      <alignment horizontal="center" vertical="center" wrapText="1"/>
    </xf>
    <xf numFmtId="0" fontId="18" fillId="0" borderId="6" xfId="5" applyFont="1" applyBorder="1" applyAlignment="1">
      <alignment horizontal="center" vertical="center" wrapText="1"/>
    </xf>
    <xf numFmtId="9" fontId="45" fillId="0" borderId="0" xfId="6" applyFont="1" applyBorder="1" applyAlignment="1">
      <alignment vertical="center"/>
    </xf>
    <xf numFmtId="1" fontId="38" fillId="0" borderId="6" xfId="6" applyNumberFormat="1" applyFont="1" applyFill="1" applyBorder="1" applyAlignment="1">
      <alignment horizontal="center" vertical="center" wrapText="1"/>
    </xf>
    <xf numFmtId="0" fontId="38" fillId="3" borderId="19" xfId="5" applyFont="1" applyFill="1" applyBorder="1" applyAlignment="1">
      <alignment horizontal="center" vertical="center" wrapText="1"/>
    </xf>
    <xf numFmtId="0" fontId="38" fillId="0" borderId="19" xfId="5" applyFont="1" applyBorder="1" applyAlignment="1">
      <alignment vertical="center" wrapText="1"/>
    </xf>
    <xf numFmtId="0" fontId="38" fillId="0" borderId="6" xfId="5" applyFont="1" applyBorder="1" applyAlignment="1">
      <alignment vertical="center" wrapText="1"/>
    </xf>
    <xf numFmtId="0" fontId="45" fillId="0" borderId="23" xfId="5" applyBorder="1" applyAlignment="1">
      <alignment horizontal="center" vertical="center"/>
    </xf>
    <xf numFmtId="0" fontId="45" fillId="0" borderId="24" xfId="5" applyBorder="1" applyAlignment="1">
      <alignment horizontal="center" vertical="center"/>
    </xf>
    <xf numFmtId="0" fontId="21" fillId="0" borderId="0" xfId="5" applyFont="1" applyAlignment="1">
      <alignment horizontal="center" vertical="center"/>
    </xf>
    <xf numFmtId="0" fontId="21" fillId="0" borderId="0" xfId="5" applyFont="1" applyAlignment="1">
      <alignment vertical="center"/>
    </xf>
    <xf numFmtId="0" fontId="21" fillId="0" borderId="1" xfId="5" applyFont="1" applyBorder="1" applyAlignment="1">
      <alignment horizontal="center" vertical="center"/>
    </xf>
    <xf numFmtId="0" fontId="42" fillId="0" borderId="2" xfId="5" applyFont="1" applyBorder="1" applyAlignment="1">
      <alignment horizontal="center" vertical="center"/>
    </xf>
    <xf numFmtId="0" fontId="42" fillId="0" borderId="3" xfId="5" applyFont="1" applyBorder="1" applyAlignment="1">
      <alignment horizontal="center" vertical="center"/>
    </xf>
    <xf numFmtId="0" fontId="42" fillId="2" borderId="4" xfId="5" applyFont="1" applyFill="1" applyBorder="1" applyAlignment="1">
      <alignment vertical="center"/>
    </xf>
    <xf numFmtId="0" fontId="21" fillId="0" borderId="5" xfId="5" applyFont="1" applyBorder="1" applyAlignment="1">
      <alignment horizontal="center" vertical="center"/>
    </xf>
    <xf numFmtId="0" fontId="42" fillId="0" borderId="6" xfId="5" applyFont="1" applyBorder="1" applyAlignment="1">
      <alignment horizontal="center" vertical="center"/>
    </xf>
    <xf numFmtId="0" fontId="42" fillId="0" borderId="7" xfId="5" applyFont="1" applyBorder="1" applyAlignment="1">
      <alignment horizontal="center" vertical="center"/>
    </xf>
    <xf numFmtId="0" fontId="42" fillId="2" borderId="8" xfId="5" applyFont="1" applyFill="1" applyBorder="1" applyAlignment="1">
      <alignment vertical="center"/>
    </xf>
    <xf numFmtId="0" fontId="38" fillId="0" borderId="6" xfId="5" applyFont="1" applyBorder="1" applyAlignment="1">
      <alignment horizontal="center" vertical="center"/>
    </xf>
    <xf numFmtId="0" fontId="38" fillId="0" borderId="7" xfId="5" applyFont="1" applyBorder="1" applyAlignment="1">
      <alignment horizontal="center" vertical="center"/>
    </xf>
    <xf numFmtId="0" fontId="42" fillId="2" borderId="8" xfId="5" applyFont="1" applyFill="1" applyBorder="1" applyAlignment="1">
      <alignment vertical="center" wrapText="1"/>
    </xf>
    <xf numFmtId="0" fontId="21" fillId="0" borderId="9" xfId="5" applyFont="1" applyBorder="1" applyAlignment="1">
      <alignment horizontal="center" vertical="center"/>
    </xf>
    <xf numFmtId="0" fontId="38" fillId="0" borderId="10" xfId="5" applyFont="1" applyBorder="1" applyAlignment="1">
      <alignment horizontal="center" vertical="center"/>
    </xf>
    <xf numFmtId="0" fontId="38" fillId="0" borderId="11" xfId="5" applyFont="1" applyBorder="1" applyAlignment="1">
      <alignment horizontal="center" vertical="center"/>
    </xf>
    <xf numFmtId="0" fontId="42" fillId="2" borderId="12" xfId="5" applyFont="1" applyFill="1" applyBorder="1" applyAlignment="1">
      <alignment vertical="center"/>
    </xf>
    <xf numFmtId="0" fontId="21" fillId="0" borderId="13" xfId="5" applyFont="1" applyBorder="1" applyAlignment="1">
      <alignment horizontal="center" vertical="center"/>
    </xf>
    <xf numFmtId="0" fontId="21" fillId="0" borderId="14" xfId="5" applyFont="1" applyBorder="1" applyAlignment="1">
      <alignment horizontal="center" vertical="center"/>
    </xf>
    <xf numFmtId="0" fontId="21" fillId="0" borderId="15" xfId="5" applyFont="1" applyBorder="1" applyAlignment="1">
      <alignment horizontal="center" vertical="center"/>
    </xf>
    <xf numFmtId="0" fontId="38" fillId="3" borderId="16" xfId="5" applyFont="1" applyFill="1" applyBorder="1" applyAlignment="1">
      <alignment horizontal="center" vertical="center" wrapText="1"/>
    </xf>
    <xf numFmtId="0" fontId="38" fillId="0" borderId="17" xfId="5" applyFont="1" applyBorder="1" applyAlignment="1">
      <alignment horizontal="left" vertical="center" wrapText="1"/>
    </xf>
    <xf numFmtId="0" fontId="38" fillId="0" borderId="15" xfId="5" applyFont="1" applyBorder="1" applyAlignment="1">
      <alignment horizontal="left" vertical="center" wrapText="1"/>
    </xf>
    <xf numFmtId="0" fontId="38" fillId="0" borderId="18" xfId="5" applyFont="1" applyBorder="1" applyAlignment="1">
      <alignment horizontal="left" vertical="center" wrapText="1"/>
    </xf>
    <xf numFmtId="0" fontId="38" fillId="2" borderId="0" xfId="5" applyFont="1" applyFill="1" applyAlignment="1">
      <alignment horizontal="center" vertical="center" wrapText="1"/>
    </xf>
    <xf numFmtId="0" fontId="38" fillId="2" borderId="0" xfId="5" applyFont="1" applyFill="1" applyAlignment="1">
      <alignment horizontal="left" vertical="center" wrapText="1"/>
    </xf>
    <xf numFmtId="0" fontId="50" fillId="2" borderId="0" xfId="5" applyFont="1" applyFill="1" applyAlignment="1">
      <alignment horizontal="center" vertical="center" wrapText="1"/>
    </xf>
    <xf numFmtId="0" fontId="50" fillId="3" borderId="6" xfId="5" applyFont="1" applyFill="1" applyBorder="1" applyAlignment="1">
      <alignment horizontal="center" vertical="center" wrapText="1"/>
    </xf>
    <xf numFmtId="0" fontId="38" fillId="3" borderId="29" xfId="5" applyFont="1" applyFill="1" applyBorder="1" applyAlignment="1">
      <alignment horizontal="center" vertical="center" wrapText="1"/>
    </xf>
    <xf numFmtId="0" fontId="5" fillId="0" borderId="30" xfId="5" applyFont="1" applyBorder="1" applyAlignment="1">
      <alignment horizontal="center" wrapText="1"/>
    </xf>
    <xf numFmtId="0" fontId="5" fillId="0" borderId="29" xfId="5" applyFont="1" applyBorder="1" applyAlignment="1">
      <alignment vertical="center" wrapText="1"/>
    </xf>
    <xf numFmtId="0" fontId="5" fillId="2" borderId="19" xfId="5" applyFont="1" applyFill="1" applyBorder="1" applyAlignment="1">
      <alignment horizontal="center" vertical="center" wrapText="1"/>
    </xf>
    <xf numFmtId="0" fontId="5" fillId="0" borderId="19" xfId="5" applyFont="1" applyBorder="1" applyAlignment="1">
      <alignment horizontal="left" vertical="center" wrapText="1"/>
    </xf>
    <xf numFmtId="0" fontId="5" fillId="2" borderId="30" xfId="5" applyFont="1" applyFill="1" applyBorder="1" applyAlignment="1">
      <alignment horizontal="center" vertical="center" wrapText="1"/>
    </xf>
    <xf numFmtId="0" fontId="5" fillId="0" borderId="19" xfId="5" applyFont="1" applyBorder="1" applyAlignment="1">
      <alignment horizontal="center" vertical="center" wrapText="1"/>
    </xf>
    <xf numFmtId="1" fontId="21" fillId="0" borderId="6" xfId="6" applyNumberFormat="1" applyFont="1" applyFill="1" applyBorder="1" applyAlignment="1">
      <alignment horizontal="center" vertical="center" wrapText="1"/>
    </xf>
    <xf numFmtId="0" fontId="62" fillId="0" borderId="6" xfId="5" applyFont="1" applyBorder="1" applyAlignment="1">
      <alignment horizontal="center" vertical="center" wrapText="1"/>
    </xf>
    <xf numFmtId="0" fontId="73" fillId="0" borderId="19" xfId="5" applyFont="1" applyBorder="1" applyAlignment="1">
      <alignment horizontal="center" vertical="center" wrapText="1"/>
    </xf>
    <xf numFmtId="0" fontId="5" fillId="0" borderId="29" xfId="5" applyFont="1" applyBorder="1" applyAlignment="1">
      <alignment horizontal="center" vertical="center" wrapText="1"/>
    </xf>
    <xf numFmtId="0" fontId="5" fillId="0" borderId="6" xfId="5" applyFont="1" applyBorder="1" applyAlignment="1">
      <alignment vertical="center" wrapText="1"/>
    </xf>
    <xf numFmtId="9" fontId="5" fillId="0" borderId="19" xfId="5" applyNumberFormat="1" applyFont="1" applyBorder="1" applyAlignment="1">
      <alignment horizontal="center" vertical="center"/>
    </xf>
    <xf numFmtId="0" fontId="59" fillId="0" borderId="19" xfId="5" applyFont="1" applyBorder="1" applyAlignment="1">
      <alignment horizontal="center" vertical="center" wrapText="1"/>
    </xf>
    <xf numFmtId="0" fontId="73" fillId="0" borderId="6" xfId="5" applyFont="1" applyBorder="1" applyAlignment="1">
      <alignment horizontal="center" vertical="center" wrapText="1"/>
    </xf>
    <xf numFmtId="0" fontId="5" fillId="0" borderId="30" xfId="5" applyFont="1" applyBorder="1" applyAlignment="1">
      <alignment horizontal="center" vertical="center" wrapText="1"/>
    </xf>
    <xf numFmtId="0" fontId="59" fillId="0" borderId="0" xfId="5" applyFont="1" applyAlignment="1">
      <alignment horizontal="center" vertical="center" wrapText="1"/>
    </xf>
    <xf numFmtId="0" fontId="5" fillId="0" borderId="6" xfId="5" applyFont="1" applyBorder="1" applyAlignment="1">
      <alignment vertical="center"/>
    </xf>
    <xf numFmtId="0" fontId="74" fillId="0" borderId="6" xfId="5" applyFont="1" applyBorder="1" applyAlignment="1">
      <alignment horizontal="center" vertical="center" wrapText="1"/>
    </xf>
    <xf numFmtId="0" fontId="57" fillId="0" borderId="0" xfId="5" applyFont="1" applyAlignment="1">
      <alignment horizontal="center" vertical="center" wrapText="1" readingOrder="1"/>
    </xf>
    <xf numFmtId="0" fontId="5" fillId="0" borderId="19" xfId="5" applyFont="1" applyBorder="1" applyAlignment="1">
      <alignment horizontal="center" vertical="center" wrapText="1"/>
    </xf>
    <xf numFmtId="0" fontId="61" fillId="0" borderId="0" xfId="5" applyFont="1" applyAlignment="1">
      <alignment horizontal="center" vertical="center" wrapText="1" readingOrder="1"/>
    </xf>
    <xf numFmtId="0" fontId="21" fillId="0" borderId="6" xfId="5" applyFont="1" applyBorder="1" applyAlignment="1">
      <alignment vertical="center" wrapText="1"/>
    </xf>
    <xf numFmtId="9" fontId="21" fillId="0" borderId="19" xfId="5" applyNumberFormat="1" applyFont="1" applyBorder="1" applyAlignment="1">
      <alignment horizontal="center" vertical="center"/>
    </xf>
    <xf numFmtId="9" fontId="21" fillId="0" borderId="6" xfId="6" applyFont="1" applyFill="1" applyBorder="1" applyAlignment="1">
      <alignment horizontal="center" vertical="center" wrapText="1"/>
    </xf>
    <xf numFmtId="9" fontId="5" fillId="0" borderId="6" xfId="6" applyFont="1" applyFill="1" applyBorder="1" applyAlignment="1">
      <alignment horizontal="center" vertical="center" wrapText="1"/>
    </xf>
    <xf numFmtId="0" fontId="75" fillId="0" borderId="0" xfId="5" applyFont="1" applyAlignment="1">
      <alignment horizontal="center" vertical="center" wrapText="1"/>
    </xf>
    <xf numFmtId="0" fontId="21" fillId="2" borderId="6" xfId="5" applyFont="1" applyFill="1" applyBorder="1" applyAlignment="1">
      <alignment vertical="center" wrapText="1"/>
    </xf>
    <xf numFmtId="0" fontId="5" fillId="2" borderId="6" xfId="5" applyFont="1" applyFill="1" applyBorder="1" applyAlignment="1">
      <alignment horizontal="center" vertical="center" wrapText="1"/>
    </xf>
    <xf numFmtId="9" fontId="21" fillId="2" borderId="19" xfId="5" applyNumberFormat="1" applyFont="1" applyFill="1" applyBorder="1" applyAlignment="1">
      <alignment horizontal="center" vertical="center"/>
    </xf>
    <xf numFmtId="1" fontId="21" fillId="2" borderId="6" xfId="6" applyNumberFormat="1" applyFont="1" applyFill="1" applyBorder="1" applyAlignment="1">
      <alignment horizontal="center" vertical="center" wrapText="1"/>
    </xf>
    <xf numFmtId="0" fontId="62" fillId="0" borderId="0" xfId="5" applyFont="1" applyAlignment="1">
      <alignment horizontal="center" vertical="center" wrapText="1" readingOrder="1"/>
    </xf>
    <xf numFmtId="0" fontId="62" fillId="0" borderId="0" xfId="5" applyFont="1" applyAlignment="1">
      <alignment horizontal="center" vertical="center" wrapText="1"/>
    </xf>
    <xf numFmtId="0" fontId="58" fillId="0" borderId="0" xfId="5" applyFont="1" applyAlignment="1">
      <alignment horizontal="center" vertical="center" wrapText="1" readingOrder="1"/>
    </xf>
    <xf numFmtId="0" fontId="5" fillId="0" borderId="20" xfId="5" applyFont="1" applyBorder="1" applyAlignment="1">
      <alignment horizontal="center" vertical="center" wrapText="1"/>
    </xf>
    <xf numFmtId="165" fontId="5" fillId="2" borderId="6" xfId="7" applyFont="1" applyFill="1" applyBorder="1" applyAlignment="1" applyProtection="1">
      <alignment vertical="center" wrapText="1"/>
    </xf>
    <xf numFmtId="0" fontId="5" fillId="0" borderId="22" xfId="5" applyFont="1" applyBorder="1" applyAlignment="1">
      <alignment horizontal="center" vertical="center" wrapText="1"/>
    </xf>
    <xf numFmtId="0" fontId="38" fillId="3" borderId="23" xfId="5" applyFont="1" applyFill="1" applyBorder="1" applyAlignment="1">
      <alignment horizontal="center" vertical="center" wrapText="1"/>
    </xf>
    <xf numFmtId="0" fontId="5" fillId="0" borderId="23" xfId="5" applyFont="1" applyBorder="1" applyAlignment="1">
      <alignment horizontal="center" vertical="center" wrapText="1"/>
    </xf>
    <xf numFmtId="0" fontId="5" fillId="0" borderId="24" xfId="5" applyFont="1" applyBorder="1" applyAlignment="1">
      <alignment horizontal="center" vertical="center" wrapText="1"/>
    </xf>
    <xf numFmtId="0" fontId="76" fillId="0" borderId="6" xfId="5" applyFont="1" applyBorder="1" applyAlignment="1">
      <alignment horizontal="center" vertical="center" wrapText="1"/>
    </xf>
    <xf numFmtId="0" fontId="38" fillId="0" borderId="22" xfId="2" applyFont="1" applyBorder="1" applyAlignment="1">
      <alignment horizontal="left" vertical="center"/>
    </xf>
    <xf numFmtId="0" fontId="38" fillId="0" borderId="23" xfId="2" applyFont="1" applyBorder="1" applyAlignment="1">
      <alignment horizontal="left" vertical="center"/>
    </xf>
    <xf numFmtId="0" fontId="38" fillId="0" borderId="24" xfId="2" applyFont="1" applyBorder="1" applyAlignment="1">
      <alignment horizontal="left" vertical="center"/>
    </xf>
    <xf numFmtId="0" fontId="21" fillId="0" borderId="0" xfId="5" applyFont="1"/>
    <xf numFmtId="0" fontId="21" fillId="0" borderId="0" xfId="5" applyFont="1" applyAlignment="1">
      <alignment horizontal="left" vertical="center"/>
    </xf>
    <xf numFmtId="0" fontId="21" fillId="2" borderId="0" xfId="5" applyFont="1" applyFill="1" applyAlignment="1">
      <alignment vertical="center"/>
    </xf>
    <xf numFmtId="0" fontId="51" fillId="0" borderId="0" xfId="5" applyFont="1" applyAlignment="1">
      <alignment vertical="center"/>
    </xf>
    <xf numFmtId="0" fontId="22" fillId="0" borderId="24" xfId="5" applyFont="1" applyBorder="1" applyAlignment="1">
      <alignment vertical="center" wrapText="1"/>
    </xf>
    <xf numFmtId="0" fontId="23" fillId="0" borderId="19" xfId="5" applyFont="1" applyBorder="1" applyAlignment="1">
      <alignment vertical="center" wrapText="1"/>
    </xf>
    <xf numFmtId="9" fontId="22" fillId="0" borderId="27" xfId="5" applyNumberFormat="1" applyFont="1" applyBorder="1" applyAlignment="1">
      <alignment horizontal="center" vertical="center" wrapText="1"/>
    </xf>
    <xf numFmtId="9" fontId="22" fillId="0" borderId="28" xfId="5" applyNumberFormat="1" applyFont="1" applyBorder="1" applyAlignment="1">
      <alignment horizontal="center" vertical="center" wrapText="1"/>
    </xf>
    <xf numFmtId="9" fontId="22" fillId="0" borderId="20" xfId="5" applyNumberFormat="1" applyFont="1" applyBorder="1" applyAlignment="1">
      <alignment horizontal="center" vertical="center" wrapText="1"/>
    </xf>
    <xf numFmtId="9" fontId="22" fillId="0" borderId="24" xfId="5" applyNumberFormat="1" applyFont="1" applyBorder="1" applyAlignment="1">
      <alignment horizontal="center" vertical="center" wrapText="1"/>
    </xf>
    <xf numFmtId="0" fontId="22" fillId="0" borderId="28" xfId="5" applyFont="1" applyBorder="1" applyAlignment="1">
      <alignment vertical="center" wrapText="1"/>
    </xf>
    <xf numFmtId="0" fontId="22" fillId="0" borderId="29" xfId="5" applyFont="1" applyBorder="1" applyAlignment="1">
      <alignment horizontal="left" vertical="center" wrapText="1"/>
    </xf>
    <xf numFmtId="9" fontId="22" fillId="0" borderId="7" xfId="6" applyFont="1" applyFill="1" applyBorder="1" applyAlignment="1">
      <alignment horizontal="center" vertical="center" wrapText="1"/>
    </xf>
    <xf numFmtId="0" fontId="22" fillId="0" borderId="19" xfId="5" applyFont="1" applyBorder="1" applyAlignment="1">
      <alignment horizontal="left" vertical="center" wrapText="1"/>
    </xf>
    <xf numFmtId="0" fontId="23" fillId="0" borderId="19" xfId="5" applyFont="1" applyBorder="1" applyAlignment="1">
      <alignment horizontal="center" vertical="center" wrapText="1"/>
    </xf>
    <xf numFmtId="0" fontId="22" fillId="0" borderId="42" xfId="5" applyFont="1" applyBorder="1" applyAlignment="1">
      <alignment vertical="center" wrapText="1"/>
    </xf>
    <xf numFmtId="0" fontId="23" fillId="0" borderId="10" xfId="5" applyFont="1" applyBorder="1" applyAlignment="1">
      <alignment horizontal="left" vertical="center" wrapText="1"/>
    </xf>
    <xf numFmtId="0" fontId="22" fillId="0" borderId="42" xfId="5" applyFont="1" applyBorder="1" applyAlignment="1">
      <alignment horizontal="center" vertical="center" wrapText="1"/>
    </xf>
    <xf numFmtId="0" fontId="22" fillId="0" borderId="10" xfId="5" applyFont="1" applyBorder="1" applyAlignment="1">
      <alignment horizontal="center" vertical="center" wrapText="1"/>
    </xf>
    <xf numFmtId="9" fontId="22" fillId="0" borderId="21" xfId="5" applyNumberFormat="1" applyFont="1" applyBorder="1" applyAlignment="1">
      <alignment horizontal="center" vertical="center" wrapText="1"/>
    </xf>
    <xf numFmtId="9" fontId="22" fillId="0" borderId="29" xfId="5" applyNumberFormat="1" applyFont="1" applyBorder="1" applyAlignment="1">
      <alignment horizontal="center" vertical="center" wrapText="1"/>
    </xf>
    <xf numFmtId="0" fontId="22" fillId="0" borderId="29" xfId="5" applyFont="1" applyBorder="1" applyAlignment="1">
      <alignment horizontal="left" vertical="center" wrapText="1"/>
    </xf>
    <xf numFmtId="0" fontId="78" fillId="0" borderId="2" xfId="5" applyFont="1" applyBorder="1" applyAlignment="1">
      <alignment horizontal="center" vertical="center" wrapText="1"/>
    </xf>
    <xf numFmtId="0" fontId="65" fillId="0" borderId="57" xfId="4" applyFont="1" applyBorder="1" applyAlignment="1">
      <alignment horizontal="left" vertical="center" wrapText="1"/>
    </xf>
    <xf numFmtId="0" fontId="66" fillId="5" borderId="61" xfId="4" applyFont="1" applyFill="1" applyBorder="1" applyAlignment="1">
      <alignment horizontal="left" vertical="center" wrapText="1"/>
    </xf>
    <xf numFmtId="0" fontId="65" fillId="5" borderId="61" xfId="4" applyFont="1" applyFill="1" applyBorder="1" applyAlignment="1">
      <alignment horizontal="center" vertical="center" wrapText="1"/>
    </xf>
    <xf numFmtId="0" fontId="66" fillId="5" borderId="61" xfId="4" applyFont="1" applyFill="1" applyBorder="1" applyAlignment="1">
      <alignment horizontal="center" vertical="center" wrapText="1"/>
    </xf>
    <xf numFmtId="0" fontId="66" fillId="5" borderId="60" xfId="4" applyFont="1" applyFill="1" applyBorder="1" applyAlignment="1">
      <alignment horizontal="left" vertical="center" wrapText="1"/>
    </xf>
    <xf numFmtId="0" fontId="66" fillId="5" borderId="67" xfId="4" applyFont="1" applyFill="1" applyBorder="1" applyAlignment="1">
      <alignment horizontal="left" vertical="center" wrapText="1"/>
    </xf>
    <xf numFmtId="0" fontId="66" fillId="5" borderId="57" xfId="4" applyFont="1" applyFill="1" applyBorder="1" applyAlignment="1">
      <alignment horizontal="left" vertical="center" wrapText="1"/>
    </xf>
    <xf numFmtId="0" fontId="65" fillId="5" borderId="61" xfId="4" applyFont="1" applyFill="1" applyBorder="1" applyAlignment="1">
      <alignment horizontal="left" vertical="center" wrapText="1"/>
    </xf>
    <xf numFmtId="0" fontId="65" fillId="5" borderId="60" xfId="4" applyFont="1" applyFill="1" applyBorder="1" applyAlignment="1">
      <alignment horizontal="center" vertical="center" wrapText="1"/>
    </xf>
    <xf numFmtId="0" fontId="65" fillId="5" borderId="67" xfId="4" applyFont="1" applyFill="1" applyBorder="1" applyAlignment="1">
      <alignment horizontal="center" vertical="center" wrapText="1"/>
    </xf>
    <xf numFmtId="0" fontId="65" fillId="5" borderId="57" xfId="4" applyFont="1" applyFill="1" applyBorder="1" applyAlignment="1">
      <alignment horizontal="center" vertical="center" wrapText="1"/>
    </xf>
    <xf numFmtId="0" fontId="65" fillId="5" borderId="65" xfId="4" applyFont="1" applyFill="1" applyBorder="1" applyAlignment="1">
      <alignment horizontal="center" vertical="center" wrapText="1"/>
    </xf>
    <xf numFmtId="0" fontId="66" fillId="5" borderId="41" xfId="4" applyFont="1" applyFill="1" applyBorder="1" applyAlignment="1">
      <alignment horizontal="right" vertical="center" wrapText="1"/>
    </xf>
    <xf numFmtId="0" fontId="65" fillId="5" borderId="65" xfId="4" applyFont="1" applyFill="1" applyBorder="1" applyAlignment="1">
      <alignment horizontal="left" vertical="center" wrapText="1"/>
    </xf>
    <xf numFmtId="1" fontId="79" fillId="0" borderId="62" xfId="4" applyNumberFormat="1" applyFont="1" applyBorder="1" applyAlignment="1">
      <alignment horizontal="center" vertical="center" wrapText="1" shrinkToFit="1"/>
    </xf>
    <xf numFmtId="9" fontId="79" fillId="0" borderId="62" xfId="4" applyNumberFormat="1" applyFont="1" applyBorder="1" applyAlignment="1">
      <alignment horizontal="left" vertical="center" wrapText="1" shrinkToFit="1"/>
    </xf>
    <xf numFmtId="9" fontId="79" fillId="0" borderId="62" xfId="4" applyNumberFormat="1" applyFont="1" applyBorder="1" applyAlignment="1">
      <alignment horizontal="center" vertical="center" wrapText="1" shrinkToFit="1"/>
    </xf>
    <xf numFmtId="9" fontId="79" fillId="0" borderId="62" xfId="4" applyNumberFormat="1" applyFont="1" applyBorder="1" applyAlignment="1">
      <alignment horizontal="right" vertical="center" wrapText="1" shrinkToFit="1"/>
    </xf>
    <xf numFmtId="9" fontId="80" fillId="0" borderId="62" xfId="4" applyNumberFormat="1" applyFont="1" applyBorder="1" applyAlignment="1">
      <alignment horizontal="right" vertical="center" wrapText="1" shrinkToFit="1"/>
    </xf>
    <xf numFmtId="1" fontId="79" fillId="0" borderId="41" xfId="4" applyNumberFormat="1" applyFont="1" applyBorder="1" applyAlignment="1">
      <alignment horizontal="center" vertical="center" wrapText="1" shrinkToFit="1"/>
    </xf>
    <xf numFmtId="0" fontId="65" fillId="0" borderId="41" xfId="4" applyFont="1" applyBorder="1" applyAlignment="1">
      <alignment horizontal="center" vertical="center" wrapText="1"/>
    </xf>
    <xf numFmtId="9" fontId="79" fillId="0" borderId="41" xfId="4" applyNumberFormat="1" applyFont="1" applyBorder="1" applyAlignment="1">
      <alignment horizontal="center" vertical="center" wrapText="1" shrinkToFit="1"/>
    </xf>
    <xf numFmtId="9" fontId="79" fillId="0" borderId="61" xfId="4" applyNumberFormat="1" applyFont="1" applyBorder="1" applyAlignment="1">
      <alignment horizontal="center" vertical="center" wrapText="1" shrinkToFit="1"/>
    </xf>
    <xf numFmtId="9" fontId="79" fillId="0" borderId="61" xfId="4" applyNumberFormat="1" applyFont="1" applyBorder="1" applyAlignment="1">
      <alignment horizontal="right" vertical="center" wrapText="1" shrinkToFit="1"/>
    </xf>
    <xf numFmtId="9" fontId="80" fillId="0" borderId="61" xfId="4" applyNumberFormat="1" applyFont="1" applyBorder="1" applyAlignment="1">
      <alignment horizontal="right" vertical="center" wrapText="1" shrinkToFit="1"/>
    </xf>
    <xf numFmtId="9" fontId="79" fillId="0" borderId="61" xfId="4" applyNumberFormat="1" applyFont="1" applyBorder="1" applyAlignment="1">
      <alignment horizontal="left" vertical="center" wrapText="1" shrinkToFit="1"/>
    </xf>
    <xf numFmtId="0" fontId="65" fillId="0" borderId="6" xfId="4" applyFont="1" applyBorder="1" applyAlignment="1">
      <alignment horizontal="left" vertical="center" wrapText="1"/>
    </xf>
    <xf numFmtId="0" fontId="67" fillId="0" borderId="6" xfId="4" applyFont="1" applyBorder="1" applyAlignment="1">
      <alignment horizontal="center" vertical="center" wrapText="1"/>
    </xf>
    <xf numFmtId="1" fontId="79" fillId="0" borderId="6" xfId="4" applyNumberFormat="1" applyFont="1" applyBorder="1" applyAlignment="1">
      <alignment horizontal="center" vertical="center" wrapText="1" shrinkToFit="1"/>
    </xf>
    <xf numFmtId="0" fontId="67" fillId="0" borderId="6" xfId="4" applyFont="1" applyBorder="1" applyAlignment="1">
      <alignment horizontal="left" vertical="center" wrapText="1"/>
    </xf>
    <xf numFmtId="0" fontId="65" fillId="0" borderId="6" xfId="4" applyFont="1" applyBorder="1" applyAlignment="1">
      <alignment horizontal="center" vertical="center" wrapText="1"/>
    </xf>
    <xf numFmtId="9" fontId="79" fillId="0" borderId="6" xfId="4" applyNumberFormat="1" applyFont="1" applyBorder="1" applyAlignment="1">
      <alignment horizontal="center" vertical="center" wrapText="1" shrinkToFit="1"/>
    </xf>
    <xf numFmtId="0" fontId="65" fillId="0" borderId="6" xfId="4" applyFont="1" applyBorder="1" applyAlignment="1">
      <alignment horizontal="left" vertical="center" wrapText="1"/>
    </xf>
    <xf numFmtId="0" fontId="65" fillId="0" borderId="6" xfId="4" applyFont="1" applyBorder="1" applyAlignment="1">
      <alignment vertical="center" wrapText="1"/>
    </xf>
    <xf numFmtId="0" fontId="65" fillId="0" borderId="19" xfId="4" applyFont="1" applyBorder="1" applyAlignment="1">
      <alignment horizontal="left" vertical="center" wrapText="1"/>
    </xf>
    <xf numFmtId="0" fontId="65" fillId="0" borderId="19" xfId="4" applyFont="1" applyBorder="1" applyAlignment="1">
      <alignment vertical="center" wrapText="1"/>
    </xf>
    <xf numFmtId="0" fontId="65" fillId="0" borderId="19" xfId="4" applyFont="1" applyBorder="1" applyAlignment="1">
      <alignment horizontal="left" vertical="center" wrapText="1"/>
    </xf>
    <xf numFmtId="0" fontId="65" fillId="0" borderId="64" xfId="4" applyFont="1" applyBorder="1" applyAlignment="1">
      <alignment horizontal="left" vertical="center" wrapText="1"/>
    </xf>
    <xf numFmtId="0" fontId="65" fillId="0" borderId="29" xfId="4" applyFont="1" applyBorder="1" applyAlignment="1">
      <alignment vertical="center" wrapText="1"/>
    </xf>
    <xf numFmtId="0" fontId="65" fillId="0" borderId="66" xfId="4" applyFont="1" applyBorder="1" applyAlignment="1">
      <alignment horizontal="left" vertical="center" wrapText="1"/>
    </xf>
    <xf numFmtId="0" fontId="65" fillId="0" borderId="59" xfId="4" applyFont="1" applyBorder="1" applyAlignment="1">
      <alignment horizontal="left" vertical="center" wrapText="1"/>
    </xf>
    <xf numFmtId="0" fontId="65" fillId="0" borderId="60" xfId="4" applyFont="1" applyBorder="1" applyAlignment="1">
      <alignment horizontal="left" vertical="center" wrapText="1"/>
    </xf>
    <xf numFmtId="0" fontId="67" fillId="0" borderId="65" xfId="4" applyFont="1" applyBorder="1" applyAlignment="1">
      <alignment horizontal="center" vertical="center" wrapText="1"/>
    </xf>
    <xf numFmtId="0" fontId="66" fillId="5" borderId="56" xfId="4" applyFont="1" applyFill="1" applyBorder="1" applyAlignment="1">
      <alignment horizontal="center" vertical="center" wrapText="1"/>
    </xf>
    <xf numFmtId="0" fontId="66" fillId="5" borderId="66" xfId="4" applyFont="1" applyFill="1" applyBorder="1" applyAlignment="1">
      <alignment horizontal="center" vertical="center" wrapText="1"/>
    </xf>
    <xf numFmtId="0" fontId="66" fillId="0" borderId="60" xfId="4" applyFont="1" applyBorder="1" applyAlignment="1">
      <alignment horizontal="left" vertical="center" wrapText="1"/>
    </xf>
    <xf numFmtId="0" fontId="66" fillId="0" borderId="67" xfId="4" applyFont="1" applyBorder="1" applyAlignment="1">
      <alignment horizontal="left" vertical="center" wrapText="1"/>
    </xf>
    <xf numFmtId="0" fontId="66" fillId="0" borderId="57" xfId="4" applyFont="1" applyBorder="1" applyAlignment="1">
      <alignment horizontal="left" vertical="center" wrapText="1"/>
    </xf>
    <xf numFmtId="0" fontId="66" fillId="5" borderId="68" xfId="4" applyFont="1" applyFill="1" applyBorder="1" applyAlignment="1">
      <alignment horizontal="center" vertical="center" wrapText="1"/>
    </xf>
    <xf numFmtId="0" fontId="66" fillId="0" borderId="22" xfId="4" applyFont="1" applyBorder="1" applyAlignment="1">
      <alignment horizontal="center" vertical="center" wrapText="1"/>
    </xf>
    <xf numFmtId="0" fontId="66" fillId="0" borderId="24" xfId="4" applyFont="1" applyBorder="1" applyAlignment="1">
      <alignment horizontal="center" vertical="center" wrapText="1"/>
    </xf>
    <xf numFmtId="0" fontId="66" fillId="5" borderId="58" xfId="4" applyFont="1" applyFill="1" applyBorder="1" applyAlignment="1">
      <alignment horizontal="center" vertical="center" wrapText="1"/>
    </xf>
    <xf numFmtId="0" fontId="66" fillId="5" borderId="69" xfId="4" applyFont="1" applyFill="1" applyBorder="1" applyAlignment="1">
      <alignment horizontal="center" vertical="center" wrapText="1"/>
    </xf>
    <xf numFmtId="0" fontId="65" fillId="0" borderId="67" xfId="4" applyFont="1" applyBorder="1" applyAlignment="1">
      <alignment horizontal="center" vertical="center" wrapText="1"/>
    </xf>
    <xf numFmtId="0" fontId="65" fillId="0" borderId="57" xfId="4" applyFont="1" applyBorder="1" applyAlignment="1">
      <alignment horizontal="center" vertical="center" wrapText="1"/>
    </xf>
    <xf numFmtId="0" fontId="65" fillId="0" borderId="60" xfId="4" applyFont="1" applyBorder="1" applyAlignment="1">
      <alignment horizontal="center" vertical="center" wrapText="1"/>
    </xf>
    <xf numFmtId="0" fontId="66" fillId="5" borderId="0" xfId="4" applyFont="1" applyFill="1" applyAlignment="1">
      <alignment horizontal="center" vertical="center" wrapText="1"/>
    </xf>
    <xf numFmtId="0" fontId="66" fillId="5" borderId="59" xfId="4" applyFont="1" applyFill="1" applyBorder="1" applyAlignment="1">
      <alignment horizontal="center" vertical="center" wrapText="1"/>
    </xf>
    <xf numFmtId="0" fontId="66" fillId="5" borderId="64" xfId="4" applyFont="1" applyFill="1" applyBorder="1" applyAlignment="1">
      <alignment horizontal="center" vertical="center" wrapText="1"/>
    </xf>
    <xf numFmtId="0" fontId="66" fillId="5" borderId="63" xfId="4" applyFont="1" applyFill="1" applyBorder="1" applyAlignment="1">
      <alignment horizontal="center" vertical="center" wrapText="1"/>
    </xf>
    <xf numFmtId="1" fontId="79" fillId="0" borderId="61" xfId="4" applyNumberFormat="1" applyFont="1" applyBorder="1" applyAlignment="1">
      <alignment horizontal="center" vertical="center" wrapText="1" shrinkToFit="1"/>
    </xf>
    <xf numFmtId="0" fontId="65" fillId="0" borderId="61" xfId="4" applyFont="1" applyBorder="1" applyAlignment="1">
      <alignment horizontal="center" vertical="center" wrapText="1"/>
    </xf>
    <xf numFmtId="0" fontId="66" fillId="0" borderId="61" xfId="4" applyFont="1" applyBorder="1" applyAlignment="1">
      <alignment horizontal="left" vertical="center" wrapText="1"/>
    </xf>
    <xf numFmtId="9" fontId="79" fillId="0" borderId="6" xfId="4" applyNumberFormat="1" applyFont="1" applyBorder="1" applyAlignment="1">
      <alignment horizontal="left" vertical="center" wrapText="1" shrinkToFit="1"/>
    </xf>
    <xf numFmtId="9" fontId="79" fillId="0" borderId="6" xfId="4" applyNumberFormat="1" applyFont="1" applyBorder="1" applyAlignment="1">
      <alignment horizontal="right" vertical="center" wrapText="1" shrinkToFit="1"/>
    </xf>
    <xf numFmtId="9" fontId="80" fillId="0" borderId="6" xfId="4" applyNumberFormat="1" applyFont="1" applyBorder="1" applyAlignment="1">
      <alignment horizontal="right" vertical="center" wrapText="1" shrinkToFit="1"/>
    </xf>
    <xf numFmtId="0" fontId="23" fillId="0" borderId="1" xfId="5" applyFont="1" applyBorder="1" applyAlignment="1">
      <alignment horizontal="center" vertical="center"/>
    </xf>
    <xf numFmtId="0" fontId="32" fillId="0" borderId="2" xfId="5" applyFont="1" applyBorder="1" applyAlignment="1">
      <alignment horizontal="center" vertical="center"/>
    </xf>
    <xf numFmtId="0" fontId="32" fillId="0" borderId="3" xfId="5" applyFont="1" applyBorder="1" applyAlignment="1">
      <alignment horizontal="center" vertical="center"/>
    </xf>
    <xf numFmtId="0" fontId="32" fillId="2" borderId="4" xfId="5" applyFont="1" applyFill="1" applyBorder="1" applyAlignment="1">
      <alignment vertical="center"/>
    </xf>
    <xf numFmtId="0" fontId="23" fillId="0" borderId="5" xfId="5" applyFont="1" applyBorder="1" applyAlignment="1">
      <alignment horizontal="center" vertical="center"/>
    </xf>
    <xf numFmtId="0" fontId="32" fillId="0" borderId="6" xfId="5" applyFont="1" applyBorder="1" applyAlignment="1">
      <alignment horizontal="center" vertical="center"/>
    </xf>
    <xf numFmtId="0" fontId="32" fillId="0" borderId="7" xfId="5" applyFont="1" applyBorder="1" applyAlignment="1">
      <alignment horizontal="center" vertical="center"/>
    </xf>
    <xf numFmtId="0" fontId="32" fillId="2" borderId="8" xfId="5" applyFont="1" applyFill="1" applyBorder="1" applyAlignment="1">
      <alignment vertical="center"/>
    </xf>
    <xf numFmtId="0" fontId="27" fillId="0" borderId="6" xfId="5" applyFont="1" applyBorder="1" applyAlignment="1">
      <alignment horizontal="center" vertical="center"/>
    </xf>
    <xf numFmtId="0" fontId="27" fillId="0" borderId="7" xfId="5" applyFont="1" applyBorder="1" applyAlignment="1">
      <alignment horizontal="center" vertical="center"/>
    </xf>
    <xf numFmtId="0" fontId="32" fillId="2" borderId="8" xfId="5" applyFont="1" applyFill="1" applyBorder="1" applyAlignment="1">
      <alignment vertical="center" wrapText="1"/>
    </xf>
    <xf numFmtId="0" fontId="23" fillId="0" borderId="9" xfId="5" applyFont="1" applyBorder="1" applyAlignment="1">
      <alignment horizontal="center" vertical="center"/>
    </xf>
    <xf numFmtId="0" fontId="27" fillId="0" borderId="10" xfId="5" applyFont="1" applyBorder="1" applyAlignment="1">
      <alignment horizontal="center" vertical="center"/>
    </xf>
    <xf numFmtId="0" fontId="27" fillId="0" borderId="11" xfId="5" applyFont="1" applyBorder="1" applyAlignment="1">
      <alignment horizontal="center" vertical="center"/>
    </xf>
    <xf numFmtId="0" fontId="32" fillId="2" borderId="12" xfId="5" applyFont="1" applyFill="1" applyBorder="1" applyAlignment="1">
      <alignment vertical="center"/>
    </xf>
    <xf numFmtId="0" fontId="27" fillId="0" borderId="0" xfId="5" applyFont="1" applyAlignment="1">
      <alignment horizontal="center" vertical="center" wrapText="1"/>
    </xf>
    <xf numFmtId="0" fontId="27" fillId="3" borderId="70" xfId="5" applyFont="1" applyFill="1" applyBorder="1" applyAlignment="1">
      <alignment horizontal="center" vertical="center" wrapText="1"/>
    </xf>
    <xf numFmtId="0" fontId="27" fillId="3" borderId="71" xfId="5" applyFont="1" applyFill="1" applyBorder="1" applyAlignment="1">
      <alignment horizontal="center" vertical="center" wrapText="1"/>
    </xf>
    <xf numFmtId="0" fontId="27" fillId="3" borderId="46" xfId="5" applyFont="1" applyFill="1" applyBorder="1" applyAlignment="1">
      <alignment horizontal="center" vertical="center" wrapText="1"/>
    </xf>
    <xf numFmtId="0" fontId="27" fillId="0" borderId="6" xfId="5" applyFont="1" applyBorder="1" applyAlignment="1">
      <alignment horizontal="center" vertical="center" wrapText="1"/>
    </xf>
    <xf numFmtId="0" fontId="22" fillId="0" borderId="40" xfId="5" applyFont="1" applyBorder="1" applyAlignment="1">
      <alignment horizontal="center" vertical="center" wrapText="1"/>
    </xf>
    <xf numFmtId="9" fontId="22" fillId="0" borderId="75" xfId="5" applyNumberFormat="1" applyFont="1" applyBorder="1" applyAlignment="1">
      <alignment horizontal="center" vertical="center" wrapText="1"/>
    </xf>
    <xf numFmtId="9" fontId="27" fillId="0" borderId="54" xfId="5" applyNumberFormat="1" applyFont="1" applyBorder="1" applyAlignment="1">
      <alignment horizontal="center" vertical="center" wrapText="1"/>
    </xf>
    <xf numFmtId="0" fontId="27" fillId="0" borderId="29" xfId="5" applyFont="1" applyBorder="1" applyAlignment="1">
      <alignment horizontal="left" vertical="center" wrapText="1"/>
    </xf>
    <xf numFmtId="0" fontId="27" fillId="0" borderId="77" xfId="5" applyFont="1" applyBorder="1" applyAlignment="1">
      <alignment horizontal="left" vertical="center" wrapText="1"/>
    </xf>
    <xf numFmtId="0" fontId="22" fillId="0" borderId="45" xfId="5" applyFont="1" applyBorder="1" applyAlignment="1">
      <alignment horizontal="center" vertical="center" wrapText="1"/>
    </xf>
    <xf numFmtId="9" fontId="27" fillId="0" borderId="55" xfId="5" applyNumberFormat="1" applyFont="1" applyBorder="1" applyAlignment="1">
      <alignment horizontal="center" vertical="center" wrapText="1"/>
    </xf>
    <xf numFmtId="0" fontId="27" fillId="0" borderId="19" xfId="5" applyFont="1" applyBorder="1" applyAlignment="1">
      <alignment horizontal="left" vertical="center" wrapText="1"/>
    </xf>
    <xf numFmtId="0" fontId="27" fillId="0" borderId="44" xfId="5" applyFont="1" applyBorder="1" applyAlignment="1">
      <alignment horizontal="left" vertical="center" wrapText="1"/>
    </xf>
    <xf numFmtId="9" fontId="22" fillId="0" borderId="29" xfId="6" applyFont="1" applyFill="1" applyBorder="1" applyAlignment="1">
      <alignment horizontal="center" vertical="center" wrapText="1"/>
    </xf>
    <xf numFmtId="0" fontId="52" fillId="0" borderId="29" xfId="5" applyFont="1" applyBorder="1" applyAlignment="1">
      <alignment horizontal="left" vertical="center"/>
    </xf>
    <xf numFmtId="0" fontId="23" fillId="0" borderId="77" xfId="5" applyFont="1" applyBorder="1" applyAlignment="1">
      <alignment horizontal="left" vertical="center"/>
    </xf>
    <xf numFmtId="9" fontId="22" fillId="0" borderId="19" xfId="6" applyFont="1" applyFill="1" applyBorder="1" applyAlignment="1">
      <alignment horizontal="center" vertical="center" wrapText="1"/>
    </xf>
    <xf numFmtId="0" fontId="52" fillId="0" borderId="19" xfId="5" applyFont="1" applyBorder="1" applyAlignment="1">
      <alignment horizontal="left" vertical="center"/>
    </xf>
    <xf numFmtId="0" fontId="23" fillId="0" borderId="44" xfId="5" applyFont="1" applyBorder="1" applyAlignment="1">
      <alignment horizontal="left" vertical="center"/>
    </xf>
    <xf numFmtId="0" fontId="22" fillId="0" borderId="6" xfId="5" applyFont="1" applyBorder="1" applyAlignment="1">
      <alignment horizontal="justify" vertical="center" wrapText="1"/>
    </xf>
    <xf numFmtId="9" fontId="27" fillId="0" borderId="6" xfId="5" applyNumberFormat="1" applyFont="1" applyBorder="1" applyAlignment="1">
      <alignment horizontal="center" vertical="center" wrapText="1"/>
    </xf>
    <xf numFmtId="9" fontId="64" fillId="0" borderId="6" xfId="5" applyNumberFormat="1" applyFont="1" applyBorder="1" applyAlignment="1">
      <alignment horizontal="center" vertical="center" wrapText="1"/>
    </xf>
    <xf numFmtId="0" fontId="23" fillId="0" borderId="7" xfId="5" applyFont="1" applyBorder="1" applyAlignment="1">
      <alignment vertical="center" wrapText="1"/>
    </xf>
    <xf numFmtId="1" fontId="22" fillId="0" borderId="6" xfId="6" applyNumberFormat="1" applyFont="1" applyFill="1" applyBorder="1" applyAlignment="1">
      <alignment horizontal="center" vertical="center" wrapText="1"/>
    </xf>
    <xf numFmtId="1" fontId="27" fillId="0" borderId="6" xfId="6" applyNumberFormat="1" applyFont="1" applyFill="1" applyBorder="1" applyAlignment="1">
      <alignment horizontal="center" vertical="center" wrapText="1"/>
    </xf>
    <xf numFmtId="1" fontId="22" fillId="0" borderId="6" xfId="5" applyNumberFormat="1" applyFont="1" applyBorder="1" applyAlignment="1">
      <alignment horizontal="center" vertical="center" wrapText="1"/>
    </xf>
    <xf numFmtId="0" fontId="23" fillId="0" borderId="7" xfId="5" applyFont="1" applyBorder="1" applyAlignment="1">
      <alignment vertical="center"/>
    </xf>
    <xf numFmtId="1" fontId="64" fillId="0" borderId="6" xfId="5" applyNumberFormat="1" applyFont="1" applyBorder="1" applyAlignment="1">
      <alignment horizontal="center" vertical="center" wrapText="1"/>
    </xf>
    <xf numFmtId="9" fontId="27" fillId="0" borderId="6" xfId="6" applyFont="1" applyFill="1" applyBorder="1" applyAlignment="1">
      <alignment horizontal="center" vertical="center" wrapText="1"/>
    </xf>
    <xf numFmtId="0" fontId="22" fillId="0" borderId="46" xfId="5" applyFont="1" applyBorder="1" applyAlignment="1">
      <alignment horizontal="center" vertical="center" wrapText="1"/>
    </xf>
    <xf numFmtId="0" fontId="27" fillId="0" borderId="19" xfId="5" applyFont="1" applyBorder="1" applyAlignment="1">
      <alignment vertical="center" wrapText="1"/>
    </xf>
    <xf numFmtId="0" fontId="27" fillId="0" borderId="27" xfId="2" applyFont="1" applyBorder="1" applyAlignment="1">
      <alignment horizontal="left" vertical="center"/>
    </xf>
    <xf numFmtId="0" fontId="27" fillId="0" borderId="32" xfId="2" applyFont="1" applyBorder="1" applyAlignment="1">
      <alignment horizontal="left" vertical="center"/>
    </xf>
    <xf numFmtId="0" fontId="23" fillId="0" borderId="0" xfId="5" applyFont="1"/>
    <xf numFmtId="0" fontId="27" fillId="3" borderId="43" xfId="5" applyFont="1" applyFill="1" applyBorder="1" applyAlignment="1">
      <alignment horizontal="center" vertical="center" wrapText="1"/>
    </xf>
    <xf numFmtId="0" fontId="27" fillId="3" borderId="47" xfId="5" applyFont="1" applyFill="1" applyBorder="1" applyAlignment="1">
      <alignment horizontal="center" vertical="center" wrapText="1"/>
    </xf>
    <xf numFmtId="0" fontId="27" fillId="0" borderId="10" xfId="5" applyFont="1" applyBorder="1" applyAlignment="1">
      <alignment vertical="center" wrapText="1"/>
    </xf>
    <xf numFmtId="0" fontId="27" fillId="3" borderId="10" xfId="2" applyFont="1" applyFill="1" applyBorder="1" applyAlignment="1">
      <alignment horizontal="center" vertical="center"/>
    </xf>
    <xf numFmtId="0" fontId="27" fillId="3" borderId="10" xfId="2" applyFont="1" applyFill="1" applyBorder="1" applyAlignment="1">
      <alignment horizontal="center" vertical="center" wrapText="1"/>
    </xf>
    <xf numFmtId="0" fontId="22" fillId="0" borderId="0" xfId="5" applyFont="1" applyAlignment="1">
      <alignment vertical="center"/>
    </xf>
    <xf numFmtId="15" fontId="27" fillId="3" borderId="2" xfId="5" applyNumberFormat="1" applyFont="1" applyFill="1" applyBorder="1" applyAlignment="1">
      <alignment horizontal="center" vertical="center" wrapText="1"/>
    </xf>
    <xf numFmtId="15" fontId="27" fillId="3" borderId="53" xfId="5" applyNumberFormat="1" applyFont="1" applyFill="1" applyBorder="1" applyAlignment="1">
      <alignment horizontal="center" vertical="center" wrapText="1"/>
    </xf>
    <xf numFmtId="0" fontId="27" fillId="3" borderId="72" xfId="5" applyFont="1" applyFill="1" applyBorder="1" applyAlignment="1">
      <alignment vertical="center" wrapText="1"/>
    </xf>
    <xf numFmtId="0" fontId="27" fillId="3" borderId="2" xfId="5" applyFont="1" applyFill="1" applyBorder="1" applyAlignment="1">
      <alignment horizontal="center" vertical="center" wrapText="1"/>
    </xf>
    <xf numFmtId="0" fontId="27" fillId="3" borderId="73" xfId="5" applyFont="1" applyFill="1" applyBorder="1" applyAlignment="1">
      <alignment horizontal="center" vertical="center" wrapText="1"/>
    </xf>
    <xf numFmtId="0" fontId="27" fillId="3" borderId="74" xfId="5" applyFont="1" applyFill="1" applyBorder="1" applyAlignment="1">
      <alignment horizontal="center" vertical="center" wrapText="1"/>
    </xf>
    <xf numFmtId="0" fontId="27" fillId="3" borderId="29" xfId="5" applyFont="1" applyFill="1" applyBorder="1" applyAlignment="1">
      <alignment horizontal="center" vertical="center" wrapText="1"/>
    </xf>
    <xf numFmtId="0" fontId="27" fillId="3" borderId="54" xfId="5" applyFont="1" applyFill="1" applyBorder="1" applyAlignment="1">
      <alignment horizontal="center" vertical="center" wrapText="1"/>
    </xf>
    <xf numFmtId="0" fontId="27" fillId="3" borderId="24" xfId="5" applyFont="1" applyFill="1" applyBorder="1" applyAlignment="1">
      <alignment vertical="center" wrapText="1"/>
    </xf>
    <xf numFmtId="0" fontId="27" fillId="3" borderId="44" xfId="5" applyFont="1" applyFill="1" applyBorder="1" applyAlignment="1">
      <alignment horizontal="center" vertical="center" wrapText="1"/>
    </xf>
    <xf numFmtId="0" fontId="27" fillId="3" borderId="76" xfId="5" applyFont="1" applyFill="1" applyBorder="1" applyAlignment="1">
      <alignment horizontal="center" vertical="center" wrapText="1"/>
    </xf>
    <xf numFmtId="0" fontId="27" fillId="3" borderId="78" xfId="5" applyFont="1" applyFill="1" applyBorder="1" applyAlignment="1">
      <alignment horizontal="center" vertical="center" wrapText="1"/>
    </xf>
    <xf numFmtId="0" fontId="27" fillId="0" borderId="6" xfId="0" applyFont="1" applyBorder="1" applyAlignment="1">
      <alignment horizontal="justify" vertical="center" wrapText="1"/>
    </xf>
    <xf numFmtId="0" fontId="35" fillId="0" borderId="6" xfId="0" applyFont="1" applyBorder="1" applyAlignment="1">
      <alignment vertical="center" wrapText="1"/>
    </xf>
    <xf numFmtId="0" fontId="35" fillId="0" borderId="6" xfId="0" applyFont="1" applyBorder="1" applyAlignment="1">
      <alignment horizontal="left" vertical="center" wrapText="1"/>
    </xf>
    <xf numFmtId="0" fontId="37" fillId="2" borderId="0" xfId="0" applyFont="1" applyFill="1" applyAlignment="1">
      <alignment vertical="center" wrapText="1"/>
    </xf>
    <xf numFmtId="164" fontId="35" fillId="0" borderId="6" xfId="0" applyNumberFormat="1" applyFont="1" applyBorder="1" applyAlignment="1">
      <alignment horizontal="center" vertical="center" wrapText="1"/>
    </xf>
    <xf numFmtId="164" fontId="35" fillId="0" borderId="6" xfId="1" applyNumberFormat="1" applyFont="1" applyBorder="1" applyAlignment="1">
      <alignment horizontal="center" vertical="center" wrapText="1"/>
    </xf>
    <xf numFmtId="9" fontId="8" fillId="0" borderId="6" xfId="1" applyFont="1" applyBorder="1" applyAlignment="1">
      <alignment vertical="center"/>
    </xf>
    <xf numFmtId="0" fontId="28" fillId="0" borderId="0" xfId="5" applyFont="1" applyAlignment="1">
      <alignment horizontal="center" vertical="center"/>
    </xf>
    <xf numFmtId="0" fontId="28" fillId="0" borderId="0" xfId="5" applyFont="1" applyAlignment="1">
      <alignment vertical="center"/>
    </xf>
    <xf numFmtId="0" fontId="53" fillId="0" borderId="0" xfId="5" applyFont="1" applyAlignment="1">
      <alignment vertical="center"/>
    </xf>
    <xf numFmtId="0" fontId="28" fillId="0" borderId="1" xfId="5" applyFont="1" applyBorder="1" applyAlignment="1">
      <alignment horizontal="center" vertical="center"/>
    </xf>
    <xf numFmtId="0" fontId="29" fillId="0" borderId="2" xfId="5" applyFont="1" applyBorder="1" applyAlignment="1">
      <alignment horizontal="center" vertical="center"/>
    </xf>
    <xf numFmtId="0" fontId="29" fillId="0" borderId="3" xfId="5" applyFont="1" applyBorder="1" applyAlignment="1">
      <alignment horizontal="center" vertical="center"/>
    </xf>
    <xf numFmtId="0" fontId="29" fillId="2" borderId="4" xfId="5" applyFont="1" applyFill="1" applyBorder="1" applyAlignment="1">
      <alignment vertical="center"/>
    </xf>
    <xf numFmtId="0" fontId="28" fillId="0" borderId="5" xfId="5" applyFont="1" applyBorder="1" applyAlignment="1">
      <alignment horizontal="center" vertical="center"/>
    </xf>
    <xf numFmtId="0" fontId="29" fillId="0" borderId="6" xfId="5" applyFont="1" applyBorder="1" applyAlignment="1">
      <alignment horizontal="center" vertical="center"/>
    </xf>
    <xf numFmtId="0" fontId="29" fillId="0" borderId="7" xfId="5" applyFont="1" applyBorder="1" applyAlignment="1">
      <alignment horizontal="center" vertical="center"/>
    </xf>
    <xf numFmtId="0" fontId="29" fillId="2" borderId="8" xfId="5" applyFont="1" applyFill="1" applyBorder="1" applyAlignment="1">
      <alignment vertical="center"/>
    </xf>
    <xf numFmtId="0" fontId="29" fillId="2" borderId="8" xfId="5" applyFont="1" applyFill="1" applyBorder="1" applyAlignment="1">
      <alignment vertical="center" wrapText="1"/>
    </xf>
    <xf numFmtId="0" fontId="28" fillId="0" borderId="9" xfId="5" applyFont="1" applyBorder="1" applyAlignment="1">
      <alignment horizontal="center" vertical="center"/>
    </xf>
    <xf numFmtId="0" fontId="29" fillId="0" borderId="10" xfId="5" applyFont="1" applyBorder="1" applyAlignment="1">
      <alignment horizontal="center" vertical="center"/>
    </xf>
    <xf numFmtId="0" fontId="29" fillId="0" borderId="11" xfId="5" applyFont="1" applyBorder="1" applyAlignment="1">
      <alignment horizontal="center" vertical="center"/>
    </xf>
    <xf numFmtId="0" fontId="29" fillId="2" borderId="12" xfId="5" applyFont="1" applyFill="1" applyBorder="1" applyAlignment="1">
      <alignment vertical="center"/>
    </xf>
    <xf numFmtId="0" fontId="28" fillId="0" borderId="13" xfId="5" applyFont="1" applyBorder="1" applyAlignment="1">
      <alignment horizontal="center" vertical="center"/>
    </xf>
    <xf numFmtId="0" fontId="28" fillId="0" borderId="14" xfId="5" applyFont="1" applyBorder="1" applyAlignment="1">
      <alignment horizontal="center" vertical="center"/>
    </xf>
    <xf numFmtId="0" fontId="28" fillId="0" borderId="15" xfId="5" applyFont="1" applyBorder="1" applyAlignment="1">
      <alignment horizontal="center" vertical="center"/>
    </xf>
    <xf numFmtId="0" fontId="29" fillId="0" borderId="16" xfId="5" applyFont="1" applyBorder="1" applyAlignment="1">
      <alignment horizontal="center" vertical="center" wrapText="1"/>
    </xf>
    <xf numFmtId="0" fontId="29" fillId="0" borderId="17" xfId="5" applyFont="1" applyBorder="1" applyAlignment="1">
      <alignment horizontal="left" vertical="center" wrapText="1"/>
    </xf>
    <xf numFmtId="0" fontId="29" fillId="0" borderId="15" xfId="5" applyFont="1" applyBorder="1" applyAlignment="1">
      <alignment horizontal="left" vertical="center" wrapText="1"/>
    </xf>
    <xf numFmtId="0" fontId="29" fillId="0" borderId="18" xfId="5" applyFont="1" applyBorder="1" applyAlignment="1">
      <alignment horizontal="left" vertical="center" wrapText="1"/>
    </xf>
    <xf numFmtId="0" fontId="29" fillId="2" borderId="0" xfId="5" applyFont="1" applyFill="1" applyAlignment="1">
      <alignment horizontal="center" vertical="center" wrapText="1"/>
    </xf>
    <xf numFmtId="0" fontId="53" fillId="0" borderId="0" xfId="5" applyFont="1" applyAlignment="1">
      <alignment horizontal="center" vertical="center"/>
    </xf>
    <xf numFmtId="0" fontId="28" fillId="0" borderId="6" xfId="5" applyFont="1" applyBorder="1" applyAlignment="1">
      <alignment horizontal="center" vertical="center" wrapText="1"/>
    </xf>
    <xf numFmtId="0" fontId="28" fillId="0" borderId="29" xfId="5" applyFont="1" applyBorder="1" applyAlignment="1">
      <alignment horizontal="center" vertical="center" wrapText="1"/>
    </xf>
    <xf numFmtId="0" fontId="28" fillId="0" borderId="6" xfId="5" applyFont="1" applyBorder="1" applyAlignment="1">
      <alignment horizontal="center" vertical="center" wrapText="1"/>
    </xf>
    <xf numFmtId="9" fontId="28" fillId="0" borderId="6" xfId="5" applyNumberFormat="1" applyFont="1" applyBorder="1" applyAlignment="1">
      <alignment horizontal="center" vertical="center"/>
    </xf>
    <xf numFmtId="9" fontId="28" fillId="0" borderId="6" xfId="5" applyNumberFormat="1" applyFont="1" applyBorder="1" applyAlignment="1">
      <alignment horizontal="center" vertical="center" wrapText="1"/>
    </xf>
    <xf numFmtId="0" fontId="28" fillId="0" borderId="6" xfId="5" applyFont="1" applyBorder="1" applyAlignment="1">
      <alignment vertical="center"/>
    </xf>
    <xf numFmtId="0" fontId="54" fillId="0" borderId="0" xfId="5" applyFont="1" applyAlignment="1">
      <alignment horizontal="justify" vertical="top" wrapText="1"/>
    </xf>
    <xf numFmtId="0" fontId="28" fillId="0" borderId="30" xfId="5" applyFont="1" applyBorder="1" applyAlignment="1">
      <alignment horizontal="center" vertical="center" wrapText="1"/>
    </xf>
    <xf numFmtId="0" fontId="28" fillId="2" borderId="6" xfId="5" applyFont="1" applyFill="1" applyBorder="1" applyAlignment="1">
      <alignment horizontal="center" vertical="center" wrapText="1"/>
    </xf>
    <xf numFmtId="0" fontId="25" fillId="0" borderId="6" xfId="5" applyFont="1" applyBorder="1" applyAlignment="1">
      <alignment horizontal="justify" vertical="center" wrapText="1"/>
    </xf>
    <xf numFmtId="0" fontId="28" fillId="2" borderId="6" xfId="5" applyFont="1" applyFill="1" applyBorder="1" applyAlignment="1">
      <alignment vertical="center" wrapText="1"/>
    </xf>
    <xf numFmtId="9" fontId="28" fillId="2" borderId="6" xfId="5" applyNumberFormat="1" applyFont="1" applyFill="1" applyBorder="1" applyAlignment="1">
      <alignment horizontal="center" vertical="center"/>
    </xf>
    <xf numFmtId="9" fontId="28" fillId="2" borderId="6" xfId="5" applyNumberFormat="1" applyFont="1" applyFill="1" applyBorder="1" applyAlignment="1">
      <alignment horizontal="center" vertical="center" wrapText="1"/>
    </xf>
    <xf numFmtId="1" fontId="28" fillId="0" borderId="6" xfId="5" applyNumberFormat="1" applyFont="1" applyBorder="1" applyAlignment="1">
      <alignment horizontal="center" vertical="center"/>
    </xf>
    <xf numFmtId="0" fontId="53" fillId="0" borderId="0" xfId="5" applyFont="1" applyAlignment="1">
      <alignment horizontal="justify" vertical="top" wrapText="1"/>
    </xf>
    <xf numFmtId="0" fontId="28" fillId="0" borderId="19" xfId="5" applyFont="1" applyBorder="1" applyAlignment="1">
      <alignment horizontal="center" vertical="center" wrapText="1"/>
    </xf>
    <xf numFmtId="0" fontId="25" fillId="0" borderId="6" xfId="5" applyFont="1" applyBorder="1" applyAlignment="1">
      <alignment horizontal="left" vertical="center" wrapText="1"/>
    </xf>
    <xf numFmtId="0" fontId="4" fillId="3" borderId="6" xfId="5" applyFont="1" applyFill="1" applyBorder="1" applyAlignment="1">
      <alignment horizontal="center" vertical="center" wrapText="1"/>
    </xf>
    <xf numFmtId="0" fontId="29" fillId="0" borderId="6" xfId="5" applyFont="1" applyBorder="1" applyAlignment="1">
      <alignment vertical="center" wrapText="1"/>
    </xf>
    <xf numFmtId="0" fontId="29" fillId="0" borderId="22" xfId="2" applyFont="1" applyBorder="1" applyAlignment="1">
      <alignment horizontal="left" vertical="center"/>
    </xf>
    <xf numFmtId="0" fontId="29" fillId="0" borderId="23" xfId="2" applyFont="1" applyBorder="1" applyAlignment="1">
      <alignment horizontal="left" vertical="center"/>
    </xf>
    <xf numFmtId="0" fontId="29" fillId="0" borderId="24" xfId="2" applyFont="1" applyBorder="1" applyAlignment="1">
      <alignment horizontal="left" vertical="center"/>
    </xf>
    <xf numFmtId="0" fontId="28" fillId="0" borderId="0" xfId="5" applyFont="1"/>
    <xf numFmtId="0" fontId="28" fillId="2" borderId="0" xfId="5" applyFont="1" applyFill="1" applyAlignment="1">
      <alignment vertical="center"/>
    </xf>
    <xf numFmtId="0" fontId="29" fillId="9" borderId="6" xfId="5" applyFont="1" applyFill="1" applyBorder="1" applyAlignment="1">
      <alignment horizontal="center" vertical="center" wrapText="1"/>
    </xf>
    <xf numFmtId="15" fontId="29" fillId="9" borderId="6" xfId="5" applyNumberFormat="1" applyFont="1" applyFill="1" applyBorder="1" applyAlignment="1">
      <alignment horizontal="center" vertical="center" wrapText="1"/>
    </xf>
    <xf numFmtId="0" fontId="29" fillId="9" borderId="6" xfId="5" applyFont="1" applyFill="1" applyBorder="1" applyAlignment="1">
      <alignment horizontal="center" vertical="center" wrapText="1"/>
    </xf>
    <xf numFmtId="0" fontId="4" fillId="0" borderId="22" xfId="2" applyFont="1" applyBorder="1" applyAlignment="1">
      <alignment vertical="center" wrapText="1"/>
    </xf>
    <xf numFmtId="0" fontId="0" fillId="0" borderId="23" xfId="0" applyBorder="1" applyAlignment="1">
      <alignment vertical="center" wrapText="1"/>
    </xf>
    <xf numFmtId="9" fontId="9" fillId="0" borderId="6" xfId="1" applyFont="1" applyBorder="1" applyAlignment="1">
      <alignment horizontal="center" vertical="center" wrapText="1"/>
    </xf>
    <xf numFmtId="0" fontId="9" fillId="0" borderId="29" xfId="0" applyFont="1" applyBorder="1" applyAlignment="1">
      <alignment vertical="top" wrapText="1"/>
    </xf>
    <xf numFmtId="0" fontId="9" fillId="0" borderId="30" xfId="0" applyFont="1" applyBorder="1" applyAlignment="1">
      <alignment vertical="top" wrapText="1"/>
    </xf>
    <xf numFmtId="0" fontId="8" fillId="0" borderId="30" xfId="0" applyFont="1" applyBorder="1" applyAlignment="1">
      <alignment horizontal="center" vertical="center"/>
    </xf>
    <xf numFmtId="0" fontId="45" fillId="0" borderId="30" xfId="5" applyBorder="1" applyAlignment="1">
      <alignment horizontal="center" vertical="center" wrapText="1"/>
    </xf>
    <xf numFmtId="0" fontId="23" fillId="0" borderId="29" xfId="5" applyFont="1" applyBorder="1" applyAlignment="1">
      <alignment vertical="center"/>
    </xf>
    <xf numFmtId="0" fontId="45" fillId="0" borderId="19" xfId="5" applyBorder="1" applyAlignment="1">
      <alignment horizontal="center" vertical="center" wrapText="1"/>
    </xf>
    <xf numFmtId="0" fontId="45" fillId="0" borderId="19" xfId="5" applyBorder="1" applyAlignment="1">
      <alignment vertical="center"/>
    </xf>
    <xf numFmtId="0" fontId="45" fillId="0" borderId="30" xfId="5" applyBorder="1" applyAlignment="1">
      <alignment vertical="center"/>
    </xf>
    <xf numFmtId="0" fontId="27" fillId="2" borderId="23" xfId="2" applyFont="1" applyFill="1" applyBorder="1" applyAlignment="1">
      <alignment vertical="center" wrapText="1"/>
    </xf>
    <xf numFmtId="0" fontId="45" fillId="0" borderId="23" xfId="5" applyBorder="1" applyAlignment="1">
      <alignment vertical="center" wrapText="1"/>
    </xf>
    <xf numFmtId="0" fontId="45" fillId="0" borderId="24" xfId="5" applyBorder="1" applyAlignment="1">
      <alignment vertical="center" wrapText="1"/>
    </xf>
    <xf numFmtId="0" fontId="22" fillId="2" borderId="23" xfId="2" applyFont="1" applyFill="1" applyBorder="1" applyAlignment="1">
      <alignment vertical="center" wrapText="1"/>
    </xf>
  </cellXfs>
  <cellStyles count="8">
    <cellStyle name="Millares [0] 2" xfId="7" xr:uid="{CFD0F1BE-0584-43B8-BBF9-7839B9A25E8C}"/>
    <cellStyle name="Normal" xfId="0" builtinId="0"/>
    <cellStyle name="Normal 2" xfId="2" xr:uid="{00000000-0005-0000-0000-000002000000}"/>
    <cellStyle name="Normal 3" xfId="4" xr:uid="{DD7A1A90-A328-41D5-9A52-3B2AE8FFF5FB}"/>
    <cellStyle name="Normal 4" xfId="3" xr:uid="{00000000-0005-0000-0000-000003000000}"/>
    <cellStyle name="Normal 5" xfId="5" xr:uid="{C31FBB5A-8F0F-46E3-8588-22F33DE086A5}"/>
    <cellStyle name="Porcentaje" xfId="1" builtinId="5"/>
    <cellStyle name="Porcentaje 2" xfId="6" xr:uid="{9849F4F7-846F-4301-BB34-4DD2EAB72383}"/>
  </cellStyles>
  <dxfs count="0"/>
  <tableStyles count="0" defaultTableStyle="TableStyleMedium2" defaultPivotStyle="PivotStyleLight16"/>
  <colors>
    <mruColors>
      <color rgb="FF99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3" Type="http://schemas.openxmlformats.org/officeDocument/2006/relationships/image" Target="NULL"/><Relationship Id="rId2" Type="http://schemas.openxmlformats.org/officeDocument/2006/relationships/customXml" Target="../ink/ink1.xml"/><Relationship Id="rId1" Type="http://schemas.openxmlformats.org/officeDocument/2006/relationships/image" Target="../media/image2.png"/><Relationship Id="rId4" Type="http://schemas.openxmlformats.org/officeDocument/2006/relationships/customXml" Target="../ink/ink2.xml"/></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76200</xdr:colOff>
      <xdr:row>0</xdr:row>
      <xdr:rowOff>100372</xdr:rowOff>
    </xdr:from>
    <xdr:ext cx="531141" cy="471128"/>
    <xdr:pic>
      <xdr:nvPicPr>
        <xdr:cNvPr id="2" name="image1.jpeg">
          <a:extLst>
            <a:ext uri="{FF2B5EF4-FFF2-40B4-BE49-F238E27FC236}">
              <a16:creationId xmlns:a16="http://schemas.microsoft.com/office/drawing/2014/main" id="{88FBE5B3-C2C4-4A45-BA5A-DBD1479242C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100372"/>
          <a:ext cx="531141" cy="471128"/>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xdr:from>
      <xdr:col>0</xdr:col>
      <xdr:colOff>104775</xdr:colOff>
      <xdr:row>1</xdr:row>
      <xdr:rowOff>104775</xdr:rowOff>
    </xdr:from>
    <xdr:to>
      <xdr:col>0</xdr:col>
      <xdr:colOff>1038225</xdr:colOff>
      <xdr:row>4</xdr:row>
      <xdr:rowOff>76200</xdr:rowOff>
    </xdr:to>
    <xdr:pic>
      <xdr:nvPicPr>
        <xdr:cNvPr id="2" name="Picture 47">
          <a:extLst>
            <a:ext uri="{FF2B5EF4-FFF2-40B4-BE49-F238E27FC236}">
              <a16:creationId xmlns:a16="http://schemas.microsoft.com/office/drawing/2014/main" id="{507CA6FA-064B-49DD-9D39-4AA099F89C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590550"/>
          <a:ext cx="9334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oneCellAnchor>
    <xdr:from>
      <xdr:col>0</xdr:col>
      <xdr:colOff>120181</xdr:colOff>
      <xdr:row>0</xdr:row>
      <xdr:rowOff>39451</xdr:rowOff>
    </xdr:from>
    <xdr:ext cx="404312" cy="389998"/>
    <xdr:pic>
      <xdr:nvPicPr>
        <xdr:cNvPr id="2" name="image1.jpeg">
          <a:extLst>
            <a:ext uri="{FF2B5EF4-FFF2-40B4-BE49-F238E27FC236}">
              <a16:creationId xmlns:a16="http://schemas.microsoft.com/office/drawing/2014/main" id="{8ADA7E1F-8416-44C9-B845-993C9BB80D1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0181" y="39451"/>
          <a:ext cx="404312" cy="389998"/>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twoCellAnchor>
    <xdr:from>
      <xdr:col>0</xdr:col>
      <xdr:colOff>114300</xdr:colOff>
      <xdr:row>0</xdr:row>
      <xdr:rowOff>101600</xdr:rowOff>
    </xdr:from>
    <xdr:to>
      <xdr:col>0</xdr:col>
      <xdr:colOff>1155700</xdr:colOff>
      <xdr:row>3</xdr:row>
      <xdr:rowOff>76200</xdr:rowOff>
    </xdr:to>
    <xdr:pic>
      <xdr:nvPicPr>
        <xdr:cNvPr id="2" name="Picture 47">
          <a:extLst>
            <a:ext uri="{FF2B5EF4-FFF2-40B4-BE49-F238E27FC236}">
              <a16:creationId xmlns:a16="http://schemas.microsoft.com/office/drawing/2014/main" id="{AEA01952-4F95-405E-8A52-A15D185734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101600"/>
          <a:ext cx="1041400" cy="936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114300</xdr:colOff>
      <xdr:row>1</xdr:row>
      <xdr:rowOff>106680</xdr:rowOff>
    </xdr:from>
    <xdr:to>
      <xdr:col>0</xdr:col>
      <xdr:colOff>1112520</xdr:colOff>
      <xdr:row>4</xdr:row>
      <xdr:rowOff>76200</xdr:rowOff>
    </xdr:to>
    <xdr:pic>
      <xdr:nvPicPr>
        <xdr:cNvPr id="2" name="Picture 47">
          <a:extLst>
            <a:ext uri="{FF2B5EF4-FFF2-40B4-BE49-F238E27FC236}">
              <a16:creationId xmlns:a16="http://schemas.microsoft.com/office/drawing/2014/main" id="{D41CCE7A-5E84-45C5-8BCC-6B650FA73B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592455"/>
          <a:ext cx="998220" cy="7124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114300</xdr:colOff>
      <xdr:row>1</xdr:row>
      <xdr:rowOff>106680</xdr:rowOff>
    </xdr:from>
    <xdr:to>
      <xdr:col>0</xdr:col>
      <xdr:colOff>1112520</xdr:colOff>
      <xdr:row>4</xdr:row>
      <xdr:rowOff>76200</xdr:rowOff>
    </xdr:to>
    <xdr:pic>
      <xdr:nvPicPr>
        <xdr:cNvPr id="2" name="Picture 47">
          <a:extLst>
            <a:ext uri="{FF2B5EF4-FFF2-40B4-BE49-F238E27FC236}">
              <a16:creationId xmlns:a16="http://schemas.microsoft.com/office/drawing/2014/main" id="{CA1E4335-2C02-44CE-8621-00BCF9CCD4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592455"/>
          <a:ext cx="998220" cy="7124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114300</xdr:colOff>
      <xdr:row>1</xdr:row>
      <xdr:rowOff>106680</xdr:rowOff>
    </xdr:from>
    <xdr:to>
      <xdr:col>0</xdr:col>
      <xdr:colOff>1112520</xdr:colOff>
      <xdr:row>4</xdr:row>
      <xdr:rowOff>76200</xdr:rowOff>
    </xdr:to>
    <xdr:pic>
      <xdr:nvPicPr>
        <xdr:cNvPr id="2" name="Picture 47">
          <a:extLst>
            <a:ext uri="{FF2B5EF4-FFF2-40B4-BE49-F238E27FC236}">
              <a16:creationId xmlns:a16="http://schemas.microsoft.com/office/drawing/2014/main" id="{215498C9-12EA-4103-91B3-24E38A1D5E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592455"/>
          <a:ext cx="998220" cy="769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95250</xdr:colOff>
      <xdr:row>1</xdr:row>
      <xdr:rowOff>95250</xdr:rowOff>
    </xdr:from>
    <xdr:to>
      <xdr:col>0</xdr:col>
      <xdr:colOff>1028700</xdr:colOff>
      <xdr:row>4</xdr:row>
      <xdr:rowOff>76200</xdr:rowOff>
    </xdr:to>
    <xdr:pic>
      <xdr:nvPicPr>
        <xdr:cNvPr id="2" name="Picture 47">
          <a:extLst>
            <a:ext uri="{FF2B5EF4-FFF2-40B4-BE49-F238E27FC236}">
              <a16:creationId xmlns:a16="http://schemas.microsoft.com/office/drawing/2014/main" id="{D73B2DE4-77DF-430A-BA5C-90F0061896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581025"/>
          <a:ext cx="93345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95250</xdr:colOff>
      <xdr:row>1</xdr:row>
      <xdr:rowOff>95250</xdr:rowOff>
    </xdr:from>
    <xdr:to>
      <xdr:col>0</xdr:col>
      <xdr:colOff>1028700</xdr:colOff>
      <xdr:row>4</xdr:row>
      <xdr:rowOff>76200</xdr:rowOff>
    </xdr:to>
    <xdr:pic>
      <xdr:nvPicPr>
        <xdr:cNvPr id="2" name="Picture 47">
          <a:extLst>
            <a:ext uri="{FF2B5EF4-FFF2-40B4-BE49-F238E27FC236}">
              <a16:creationId xmlns:a16="http://schemas.microsoft.com/office/drawing/2014/main" id="{7F770153-9FCA-4031-8FF8-227F770EC1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0"/>
          <a:ext cx="59055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654423</xdr:colOff>
      <xdr:row>17</xdr:row>
      <xdr:rowOff>197223</xdr:rowOff>
    </xdr:from>
    <xdr:to>
      <xdr:col>12</xdr:col>
      <xdr:colOff>98611</xdr:colOff>
      <xdr:row>17</xdr:row>
      <xdr:rowOff>717176</xdr:rowOff>
    </xdr:to>
    <xdr:sp macro="" textlink="">
      <xdr:nvSpPr>
        <xdr:cNvPr id="3" name="CuadroTexto 2">
          <a:extLst>
            <a:ext uri="{FF2B5EF4-FFF2-40B4-BE49-F238E27FC236}">
              <a16:creationId xmlns:a16="http://schemas.microsoft.com/office/drawing/2014/main" id="{C813E321-0711-45B3-9FA4-3E16F6E1C90D}"/>
            </a:ext>
          </a:extLst>
        </xdr:cNvPr>
        <xdr:cNvSpPr txBox="1"/>
      </xdr:nvSpPr>
      <xdr:spPr>
        <a:xfrm>
          <a:off x="6826623" y="3426198"/>
          <a:ext cx="1501588" cy="56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95250</xdr:colOff>
      <xdr:row>1</xdr:row>
      <xdr:rowOff>95250</xdr:rowOff>
    </xdr:from>
    <xdr:to>
      <xdr:col>0</xdr:col>
      <xdr:colOff>1028700</xdr:colOff>
      <xdr:row>4</xdr:row>
      <xdr:rowOff>76200</xdr:rowOff>
    </xdr:to>
    <xdr:pic>
      <xdr:nvPicPr>
        <xdr:cNvPr id="2" name="Picture 47">
          <a:extLst>
            <a:ext uri="{FF2B5EF4-FFF2-40B4-BE49-F238E27FC236}">
              <a16:creationId xmlns:a16="http://schemas.microsoft.com/office/drawing/2014/main" id="{0043DE1F-57DB-4F19-BE52-172AADB670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581025"/>
          <a:ext cx="933450"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0</xdr:col>
      <xdr:colOff>104775</xdr:colOff>
      <xdr:row>1</xdr:row>
      <xdr:rowOff>104775</xdr:rowOff>
    </xdr:from>
    <xdr:to>
      <xdr:col>0</xdr:col>
      <xdr:colOff>1038225</xdr:colOff>
      <xdr:row>4</xdr:row>
      <xdr:rowOff>76200</xdr:rowOff>
    </xdr:to>
    <xdr:pic>
      <xdr:nvPicPr>
        <xdr:cNvPr id="2" name="Picture 47">
          <a:extLst>
            <a:ext uri="{FF2B5EF4-FFF2-40B4-BE49-F238E27FC236}">
              <a16:creationId xmlns:a16="http://schemas.microsoft.com/office/drawing/2014/main" id="{C7681701-74BC-4143-8B58-095F182335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590550"/>
          <a:ext cx="93345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27</xdr:row>
      <xdr:rowOff>0</xdr:rowOff>
    </xdr:from>
    <xdr:to>
      <xdr:col>6</xdr:col>
      <xdr:colOff>304800</xdr:colOff>
      <xdr:row>28</xdr:row>
      <xdr:rowOff>114300</xdr:rowOff>
    </xdr:to>
    <xdr:sp macro="" textlink="">
      <xdr:nvSpPr>
        <xdr:cNvPr id="3" name="AutoShape 457" descr="Vista previa de imagen">
          <a:extLst>
            <a:ext uri="{FF2B5EF4-FFF2-40B4-BE49-F238E27FC236}">
              <a16:creationId xmlns:a16="http://schemas.microsoft.com/office/drawing/2014/main" id="{D4931A98-7315-4A16-80D1-48795669F7AB}"/>
            </a:ext>
          </a:extLst>
        </xdr:cNvPr>
        <xdr:cNvSpPr>
          <a:spLocks noChangeAspect="1" noChangeArrowheads="1"/>
        </xdr:cNvSpPr>
      </xdr:nvSpPr>
      <xdr:spPr bwMode="auto">
        <a:xfrm>
          <a:off x="7362825" y="2608897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1</xdr:row>
      <xdr:rowOff>95250</xdr:rowOff>
    </xdr:from>
    <xdr:to>
      <xdr:col>0</xdr:col>
      <xdr:colOff>1028700</xdr:colOff>
      <xdr:row>4</xdr:row>
      <xdr:rowOff>76200</xdr:rowOff>
    </xdr:to>
    <xdr:pic>
      <xdr:nvPicPr>
        <xdr:cNvPr id="2" name="Picture 47">
          <a:extLst>
            <a:ext uri="{FF2B5EF4-FFF2-40B4-BE49-F238E27FC236}">
              <a16:creationId xmlns:a16="http://schemas.microsoft.com/office/drawing/2014/main" id="{1B605BDB-F411-417A-A228-91B81459FB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581025"/>
          <a:ext cx="933450"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104775</xdr:colOff>
      <xdr:row>1</xdr:row>
      <xdr:rowOff>104775</xdr:rowOff>
    </xdr:from>
    <xdr:to>
      <xdr:col>0</xdr:col>
      <xdr:colOff>1038225</xdr:colOff>
      <xdr:row>4</xdr:row>
      <xdr:rowOff>76200</xdr:rowOff>
    </xdr:to>
    <xdr:pic>
      <xdr:nvPicPr>
        <xdr:cNvPr id="2" name="Picture 47">
          <a:extLst>
            <a:ext uri="{FF2B5EF4-FFF2-40B4-BE49-F238E27FC236}">
              <a16:creationId xmlns:a16="http://schemas.microsoft.com/office/drawing/2014/main" id="{8C0F18D0-6DFF-4406-9E05-40618DB3C9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590550"/>
          <a:ext cx="93345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104775</xdr:colOff>
      <xdr:row>1</xdr:row>
      <xdr:rowOff>104775</xdr:rowOff>
    </xdr:from>
    <xdr:to>
      <xdr:col>0</xdr:col>
      <xdr:colOff>1038225</xdr:colOff>
      <xdr:row>4</xdr:row>
      <xdr:rowOff>76200</xdr:rowOff>
    </xdr:to>
    <xdr:pic>
      <xdr:nvPicPr>
        <xdr:cNvPr id="2" name="Picture 47">
          <a:extLst>
            <a:ext uri="{FF2B5EF4-FFF2-40B4-BE49-F238E27FC236}">
              <a16:creationId xmlns:a16="http://schemas.microsoft.com/office/drawing/2014/main" id="{52AA4BA9-6885-427E-8716-28A3911A5C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400050"/>
          <a:ext cx="93345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104775</xdr:colOff>
      <xdr:row>1</xdr:row>
      <xdr:rowOff>104775</xdr:rowOff>
    </xdr:from>
    <xdr:to>
      <xdr:col>0</xdr:col>
      <xdr:colOff>1038225</xdr:colOff>
      <xdr:row>4</xdr:row>
      <xdr:rowOff>76200</xdr:rowOff>
    </xdr:to>
    <xdr:pic>
      <xdr:nvPicPr>
        <xdr:cNvPr id="2" name="Picture 47">
          <a:extLst>
            <a:ext uri="{FF2B5EF4-FFF2-40B4-BE49-F238E27FC236}">
              <a16:creationId xmlns:a16="http://schemas.microsoft.com/office/drawing/2014/main" id="{894F5837-E830-4976-BB02-68EBC08F11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590550"/>
          <a:ext cx="9334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95250</xdr:colOff>
      <xdr:row>1</xdr:row>
      <xdr:rowOff>95250</xdr:rowOff>
    </xdr:from>
    <xdr:to>
      <xdr:col>0</xdr:col>
      <xdr:colOff>1028700</xdr:colOff>
      <xdr:row>4</xdr:row>
      <xdr:rowOff>76200</xdr:rowOff>
    </xdr:to>
    <xdr:pic>
      <xdr:nvPicPr>
        <xdr:cNvPr id="2" name="Picture 47">
          <a:extLst>
            <a:ext uri="{FF2B5EF4-FFF2-40B4-BE49-F238E27FC236}">
              <a16:creationId xmlns:a16="http://schemas.microsoft.com/office/drawing/2014/main" id="{92C3B951-C5DF-4DBD-9295-B280C78809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581025"/>
          <a:ext cx="933450"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104775</xdr:colOff>
      <xdr:row>1</xdr:row>
      <xdr:rowOff>104775</xdr:rowOff>
    </xdr:from>
    <xdr:to>
      <xdr:col>0</xdr:col>
      <xdr:colOff>1038225</xdr:colOff>
      <xdr:row>4</xdr:row>
      <xdr:rowOff>76200</xdr:rowOff>
    </xdr:to>
    <xdr:pic>
      <xdr:nvPicPr>
        <xdr:cNvPr id="2" name="Picture 47">
          <a:extLst>
            <a:ext uri="{FF2B5EF4-FFF2-40B4-BE49-F238E27FC236}">
              <a16:creationId xmlns:a16="http://schemas.microsoft.com/office/drawing/2014/main" id="{E5884481-F634-4D90-949B-3EF88E804C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590550"/>
          <a:ext cx="9334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161925</xdr:colOff>
      <xdr:row>1</xdr:row>
      <xdr:rowOff>152400</xdr:rowOff>
    </xdr:from>
    <xdr:to>
      <xdr:col>0</xdr:col>
      <xdr:colOff>1533525</xdr:colOff>
      <xdr:row>4</xdr:row>
      <xdr:rowOff>114300</xdr:rowOff>
    </xdr:to>
    <xdr:pic>
      <xdr:nvPicPr>
        <xdr:cNvPr id="2" name="Picture 47">
          <a:extLst>
            <a:ext uri="{FF2B5EF4-FFF2-40B4-BE49-F238E27FC236}">
              <a16:creationId xmlns:a16="http://schemas.microsoft.com/office/drawing/2014/main" id="{13BCE17E-9E23-4C9E-9D07-81F0CD97A7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638175"/>
          <a:ext cx="102870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302131</xdr:colOff>
      <xdr:row>0</xdr:row>
      <xdr:rowOff>22817</xdr:rowOff>
    </xdr:from>
    <xdr:ext cx="459869" cy="422061"/>
    <xdr:pic>
      <xdr:nvPicPr>
        <xdr:cNvPr id="2" name="image1.jpeg">
          <a:extLst>
            <a:ext uri="{FF2B5EF4-FFF2-40B4-BE49-F238E27FC236}">
              <a16:creationId xmlns:a16="http://schemas.microsoft.com/office/drawing/2014/main" id="{A36D45B1-DD05-48EC-859B-129A152AA1E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2131" y="22817"/>
          <a:ext cx="459869" cy="422061"/>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xdr:from>
      <xdr:col>0</xdr:col>
      <xdr:colOff>95250</xdr:colOff>
      <xdr:row>1</xdr:row>
      <xdr:rowOff>104775</xdr:rowOff>
    </xdr:from>
    <xdr:to>
      <xdr:col>0</xdr:col>
      <xdr:colOff>1028700</xdr:colOff>
      <xdr:row>4</xdr:row>
      <xdr:rowOff>76200</xdr:rowOff>
    </xdr:to>
    <xdr:pic>
      <xdr:nvPicPr>
        <xdr:cNvPr id="2" name="Picture 47">
          <a:extLst>
            <a:ext uri="{FF2B5EF4-FFF2-40B4-BE49-F238E27FC236}">
              <a16:creationId xmlns:a16="http://schemas.microsoft.com/office/drawing/2014/main" id="{FBD5E0A7-0881-42A4-92C8-9C0C020A4D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590550"/>
          <a:ext cx="9334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114300</xdr:colOff>
      <xdr:row>1</xdr:row>
      <xdr:rowOff>101600</xdr:rowOff>
    </xdr:from>
    <xdr:to>
      <xdr:col>0</xdr:col>
      <xdr:colOff>1155700</xdr:colOff>
      <xdr:row>4</xdr:row>
      <xdr:rowOff>76200</xdr:rowOff>
    </xdr:to>
    <xdr:pic>
      <xdr:nvPicPr>
        <xdr:cNvPr id="2" name="Picture 47">
          <a:extLst>
            <a:ext uri="{FF2B5EF4-FFF2-40B4-BE49-F238E27FC236}">
              <a16:creationId xmlns:a16="http://schemas.microsoft.com/office/drawing/2014/main" id="{E1E32C32-68DF-4289-BF7C-0FE05CB9C0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587375"/>
          <a:ext cx="1041400" cy="936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424109</xdr:colOff>
      <xdr:row>12</xdr:row>
      <xdr:rowOff>424521</xdr:rowOff>
    </xdr:from>
    <xdr:to>
      <xdr:col>7</xdr:col>
      <xdr:colOff>426629</xdr:colOff>
      <xdr:row>12</xdr:row>
      <xdr:rowOff>424881</xdr:rowOff>
    </xdr:to>
    <mc:AlternateContent xmlns:mc="http://schemas.openxmlformats.org/markup-compatibility/2006" xmlns:xdr14="http://schemas.microsoft.com/office/excel/2010/spreadsheetDrawing">
      <mc:Choice Requires="xdr14">
        <xdr:contentPart xmlns:r="http://schemas.openxmlformats.org/officeDocument/2006/relationships" r:id="rId2">
          <xdr14:nvContentPartPr>
            <xdr14:cNvPr id="3" name="Entrada de lápiz 2">
              <a:extLst>
                <a:ext uri="{FF2B5EF4-FFF2-40B4-BE49-F238E27FC236}">
                  <a16:creationId xmlns:a16="http://schemas.microsoft.com/office/drawing/2014/main" id="{3CF13BE6-B750-40E1-BFD2-8C1A52460A59}"/>
                </a:ext>
              </a:extLst>
            </xdr14:cNvPr>
            <xdr14:cNvContentPartPr/>
          </xdr14:nvContentPartPr>
          <xdr14:nvPr macro=""/>
          <xdr14:xfrm>
            <a:off x="10021680" y="5477760"/>
            <a:ext cx="2520" cy="360"/>
          </xdr14:xfrm>
        </xdr:contentPart>
      </mc:Choice>
      <mc:Fallback xmlns="">
        <xdr:pic>
          <xdr:nvPicPr>
            <xdr:cNvPr id="3" name="Entrada de lápiz 2">
              <a:extLst>
                <a:ext uri="{FF2B5EF4-FFF2-40B4-BE49-F238E27FC236}">
                  <a16:creationId xmlns:a16="http://schemas.microsoft.com/office/drawing/2014/main" id="{B6220E83-66A0-E549-80EB-442E32604627}"/>
                </a:ext>
              </a:extLst>
            </xdr:cNvPr>
            <xdr:cNvPicPr/>
          </xdr:nvPicPr>
          <xdr:blipFill>
            <a:blip xmlns:r="http://schemas.openxmlformats.org/officeDocument/2006/relationships" r:embed="rId3"/>
            <a:stretch>
              <a:fillRect/>
            </a:stretch>
          </xdr:blipFill>
          <xdr:spPr>
            <a:xfrm>
              <a:off x="10012680" y="5468760"/>
              <a:ext cx="20160" cy="18000"/>
            </a:xfrm>
            <a:prstGeom prst="rect">
              <a:avLst/>
            </a:prstGeom>
          </xdr:spPr>
        </xdr:pic>
      </mc:Fallback>
    </mc:AlternateContent>
    <xdr:clientData/>
  </xdr:twoCellAnchor>
  <xdr:oneCellAnchor>
    <xdr:from>
      <xdr:col>7</xdr:col>
      <xdr:colOff>424109</xdr:colOff>
      <xdr:row>11</xdr:row>
      <xdr:rowOff>437221</xdr:rowOff>
    </xdr:from>
    <xdr:ext cx="2520" cy="360"/>
    <mc:AlternateContent xmlns:mc="http://schemas.openxmlformats.org/markup-compatibility/2006" xmlns:xdr14="http://schemas.microsoft.com/office/excel/2010/spreadsheetDrawing">
      <mc:Choice Requires="xdr14">
        <xdr:contentPart xmlns:r="http://schemas.openxmlformats.org/officeDocument/2006/relationships" r:id="rId4">
          <xdr14:nvContentPartPr>
            <xdr14:cNvPr id="4" name="Entrada de lápiz 3">
              <a:extLst>
                <a:ext uri="{FF2B5EF4-FFF2-40B4-BE49-F238E27FC236}">
                  <a16:creationId xmlns:a16="http://schemas.microsoft.com/office/drawing/2014/main" id="{AAE46709-494B-47B8-8BEC-4FC2D21A39F2}"/>
                </a:ext>
              </a:extLst>
            </xdr14:cNvPr>
            <xdr14:cNvContentPartPr/>
          </xdr14:nvContentPartPr>
          <xdr14:nvPr macro=""/>
          <xdr14:xfrm>
            <a:off x="10021680" y="5477760"/>
            <a:ext cx="2520" cy="360"/>
          </xdr14:xfrm>
        </xdr:contentPart>
      </mc:Choice>
      <mc:Fallback xmlns="">
        <xdr:pic>
          <xdr:nvPicPr>
            <xdr:cNvPr id="4" name="Entrada de lápiz 3">
              <a:extLst>
                <a:ext uri="{FF2B5EF4-FFF2-40B4-BE49-F238E27FC236}">
                  <a16:creationId xmlns:a16="http://schemas.microsoft.com/office/drawing/2014/main" id="{7A555081-7D96-3A49-9251-AF0861D60C05}"/>
                </a:ext>
              </a:extLst>
            </xdr:cNvPr>
            <xdr:cNvPicPr/>
          </xdr:nvPicPr>
          <xdr:blipFill>
            <a:blip xmlns:r="http://schemas.openxmlformats.org/officeDocument/2006/relationships" r:embed="rId3"/>
            <a:stretch>
              <a:fillRect/>
            </a:stretch>
          </xdr:blipFill>
          <xdr:spPr>
            <a:xfrm>
              <a:off x="10012680" y="5468760"/>
              <a:ext cx="20160" cy="18000"/>
            </a:xfrm>
            <a:prstGeom prst="rect">
              <a:avLst/>
            </a:prstGeom>
          </xdr:spPr>
        </xdr:pic>
      </mc:Fallback>
    </mc:AlternateContent>
    <xdr:clientData/>
  </xdr:oneCellAnchor>
</xdr:wsDr>
</file>

<file path=xl/drawings/drawing9.xml><?xml version="1.0" encoding="utf-8"?>
<xdr:wsDr xmlns:xdr="http://schemas.openxmlformats.org/drawingml/2006/spreadsheetDrawing" xmlns:a="http://schemas.openxmlformats.org/drawingml/2006/main">
  <xdr:twoCellAnchor>
    <xdr:from>
      <xdr:col>0</xdr:col>
      <xdr:colOff>104775</xdr:colOff>
      <xdr:row>1</xdr:row>
      <xdr:rowOff>104775</xdr:rowOff>
    </xdr:from>
    <xdr:to>
      <xdr:col>0</xdr:col>
      <xdr:colOff>1038225</xdr:colOff>
      <xdr:row>4</xdr:row>
      <xdr:rowOff>76200</xdr:rowOff>
    </xdr:to>
    <xdr:pic>
      <xdr:nvPicPr>
        <xdr:cNvPr id="2" name="Picture 47">
          <a:extLst>
            <a:ext uri="{FF2B5EF4-FFF2-40B4-BE49-F238E27FC236}">
              <a16:creationId xmlns:a16="http://schemas.microsoft.com/office/drawing/2014/main" id="{F81A7BC0-C958-42C2-A775-3F8686A83B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590550"/>
          <a:ext cx="9334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2-08T16:36:15.999"/>
    </inkml:context>
    <inkml:brush xml:id="br0">
      <inkml:brushProperty name="width" value="0.05" units="cm"/>
      <inkml:brushProperty name="height" value="0.05" units="cm"/>
    </inkml:brush>
  </inkml:definitions>
  <inkml:trace contextRef="#ctx0" brushRef="#br0">1 0 24575,'3'0'0,"0"0"0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2-08T16:36:16"/>
    </inkml:context>
    <inkml:brush xml:id="br0">
      <inkml:brushProperty name="width" value="0.05" units="cm"/>
      <inkml:brushProperty name="height" value="0.05" units="cm"/>
    </inkml:brush>
  </inkml:definitions>
  <inkml:trace contextRef="#ctx0" brushRef="#br0">1 0 24575,'3'0'0,"0"0"0</inkml:trace>
</inkm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3.xml"/><Relationship Id="rId1" Type="http://schemas.openxmlformats.org/officeDocument/2006/relationships/printerSettings" Target="../printerSettings/printerSettings6.bin"/><Relationship Id="rId4" Type="http://schemas.openxmlformats.org/officeDocument/2006/relationships/comments" Target="../comments10.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4.xml"/><Relationship Id="rId1" Type="http://schemas.openxmlformats.org/officeDocument/2006/relationships/printerSettings" Target="../printerSettings/printerSettings7.bin"/><Relationship Id="rId4" Type="http://schemas.openxmlformats.org/officeDocument/2006/relationships/comments" Target="../comments11.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5.xml"/><Relationship Id="rId1" Type="http://schemas.openxmlformats.org/officeDocument/2006/relationships/printerSettings" Target="../printerSettings/printerSettings8.bin"/><Relationship Id="rId4" Type="http://schemas.openxmlformats.org/officeDocument/2006/relationships/comments" Target="../comments12.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6.xml"/><Relationship Id="rId1" Type="http://schemas.openxmlformats.org/officeDocument/2006/relationships/printerSettings" Target="../printerSettings/printerSettings9.bin"/><Relationship Id="rId4" Type="http://schemas.openxmlformats.org/officeDocument/2006/relationships/comments" Target="../comments13.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7.xml"/><Relationship Id="rId1" Type="http://schemas.openxmlformats.org/officeDocument/2006/relationships/printerSettings" Target="../printerSettings/printerSettings10.bin"/><Relationship Id="rId4" Type="http://schemas.openxmlformats.org/officeDocument/2006/relationships/comments" Target="../comments14.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8.xml"/><Relationship Id="rId1" Type="http://schemas.openxmlformats.org/officeDocument/2006/relationships/printerSettings" Target="../printerSettings/printerSettings11.bin"/><Relationship Id="rId4" Type="http://schemas.openxmlformats.org/officeDocument/2006/relationships/comments" Target="../comments15.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9.xml"/><Relationship Id="rId1" Type="http://schemas.openxmlformats.org/officeDocument/2006/relationships/printerSettings" Target="../printerSettings/printerSettings12.bin"/><Relationship Id="rId4" Type="http://schemas.openxmlformats.org/officeDocument/2006/relationships/comments" Target="../comments1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21.xml"/><Relationship Id="rId1" Type="http://schemas.openxmlformats.org/officeDocument/2006/relationships/printerSettings" Target="../printerSettings/printerSettings14.bin"/><Relationship Id="rId4" Type="http://schemas.openxmlformats.org/officeDocument/2006/relationships/comments" Target="../comments17.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22.xml"/><Relationship Id="rId1" Type="http://schemas.openxmlformats.org/officeDocument/2006/relationships/printerSettings" Target="../printerSettings/printerSettings15.bin"/><Relationship Id="rId4" Type="http://schemas.openxmlformats.org/officeDocument/2006/relationships/comments" Target="../comments1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4.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5.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DA8E1-9DBB-4A36-BE1C-1463A7FBEDE6}">
  <dimension ref="A1:X16"/>
  <sheetViews>
    <sheetView topLeftCell="B1" zoomScale="175" zoomScaleNormal="175" workbookViewId="0">
      <selection activeCell="B3" sqref="B3:W3"/>
    </sheetView>
  </sheetViews>
  <sheetFormatPr baseColWidth="10" defaultColWidth="8" defaultRowHeight="8.25" x14ac:dyDescent="0.25"/>
  <cols>
    <col min="1" max="1" width="9.5703125" style="316" customWidth="1"/>
    <col min="2" max="2" width="9.7109375" style="316" customWidth="1"/>
    <col min="3" max="3" width="2.7109375" style="316" customWidth="1"/>
    <col min="4" max="4" width="11.42578125" style="316" customWidth="1"/>
    <col min="5" max="5" width="8" style="316" customWidth="1"/>
    <col min="6" max="6" width="7.28515625" style="316" customWidth="1"/>
    <col min="7" max="7" width="12.140625" style="316" customWidth="1"/>
    <col min="8" max="8" width="7.5703125" style="316" customWidth="1"/>
    <col min="9" max="9" width="7" style="316" customWidth="1"/>
    <col min="10" max="10" width="11" style="316" customWidth="1"/>
    <col min="11" max="14" width="3.5703125" style="316" customWidth="1"/>
    <col min="15" max="15" width="4.140625" style="316" customWidth="1"/>
    <col min="16" max="16" width="0.7109375" style="316" customWidth="1"/>
    <col min="17" max="20" width="3.42578125" style="316" customWidth="1"/>
    <col min="21" max="21" width="4.140625" style="316" customWidth="1"/>
    <col min="22" max="22" width="21.140625" style="316" customWidth="1"/>
    <col min="23" max="23" width="9" style="316" customWidth="1"/>
    <col min="24" max="24" width="12" style="316" customWidth="1"/>
    <col min="25" max="16384" width="8" style="316"/>
  </cols>
  <sheetData>
    <row r="1" spans="1:24" x14ac:dyDescent="0.25">
      <c r="A1" s="313"/>
      <c r="B1" s="314" t="s">
        <v>0</v>
      </c>
      <c r="C1" s="314"/>
      <c r="D1" s="314"/>
      <c r="E1" s="314"/>
      <c r="F1" s="314"/>
      <c r="G1" s="314"/>
      <c r="H1" s="314"/>
      <c r="I1" s="314"/>
      <c r="J1" s="314"/>
      <c r="K1" s="314"/>
      <c r="L1" s="314"/>
      <c r="M1" s="314"/>
      <c r="N1" s="314"/>
      <c r="O1" s="314"/>
      <c r="P1" s="314"/>
      <c r="Q1" s="314"/>
      <c r="R1" s="314"/>
      <c r="S1" s="314"/>
      <c r="T1" s="314"/>
      <c r="U1" s="314"/>
      <c r="V1" s="314"/>
      <c r="W1" s="314"/>
      <c r="X1" s="315" t="s">
        <v>1</v>
      </c>
    </row>
    <row r="2" spans="1:24" x14ac:dyDescent="0.25">
      <c r="A2" s="317"/>
      <c r="B2" s="314" t="s">
        <v>689</v>
      </c>
      <c r="C2" s="314"/>
      <c r="D2" s="314"/>
      <c r="E2" s="314"/>
      <c r="F2" s="314"/>
      <c r="G2" s="314"/>
      <c r="H2" s="314"/>
      <c r="I2" s="314"/>
      <c r="J2" s="314"/>
      <c r="K2" s="314"/>
      <c r="L2" s="314"/>
      <c r="M2" s="314"/>
      <c r="N2" s="314"/>
      <c r="O2" s="314"/>
      <c r="P2" s="314"/>
      <c r="Q2" s="314"/>
      <c r="R2" s="314"/>
      <c r="S2" s="314"/>
      <c r="T2" s="314"/>
      <c r="U2" s="314"/>
      <c r="V2" s="314"/>
      <c r="W2" s="314"/>
      <c r="X2" s="315" t="s">
        <v>3</v>
      </c>
    </row>
    <row r="3" spans="1:24" ht="24.75" x14ac:dyDescent="0.25">
      <c r="A3" s="317"/>
      <c r="B3" s="318" t="s">
        <v>4</v>
      </c>
      <c r="C3" s="318"/>
      <c r="D3" s="318"/>
      <c r="E3" s="318"/>
      <c r="F3" s="318"/>
      <c r="G3" s="318"/>
      <c r="H3" s="318"/>
      <c r="I3" s="318"/>
      <c r="J3" s="318"/>
      <c r="K3" s="318"/>
      <c r="L3" s="318"/>
      <c r="M3" s="318"/>
      <c r="N3" s="318"/>
      <c r="O3" s="318"/>
      <c r="P3" s="318"/>
      <c r="Q3" s="318"/>
      <c r="R3" s="318"/>
      <c r="S3" s="318"/>
      <c r="T3" s="318"/>
      <c r="U3" s="318"/>
      <c r="V3" s="318"/>
      <c r="W3" s="318"/>
      <c r="X3" s="319" t="s">
        <v>851</v>
      </c>
    </row>
    <row r="4" spans="1:24" x14ac:dyDescent="0.25">
      <c r="A4" s="320"/>
      <c r="B4" s="318"/>
      <c r="C4" s="318"/>
      <c r="D4" s="318"/>
      <c r="E4" s="318"/>
      <c r="F4" s="318"/>
      <c r="G4" s="318"/>
      <c r="H4" s="318"/>
      <c r="I4" s="318"/>
      <c r="J4" s="318"/>
      <c r="K4" s="318"/>
      <c r="L4" s="318"/>
      <c r="M4" s="318"/>
      <c r="N4" s="318"/>
      <c r="O4" s="318"/>
      <c r="P4" s="318"/>
      <c r="Q4" s="318"/>
      <c r="R4" s="318"/>
      <c r="S4" s="318"/>
      <c r="T4" s="318"/>
      <c r="U4" s="318"/>
      <c r="V4" s="318"/>
      <c r="W4" s="318"/>
      <c r="X4" s="315" t="s">
        <v>6</v>
      </c>
    </row>
    <row r="5" spans="1:24" x14ac:dyDescent="0.15">
      <c r="A5" s="321"/>
      <c r="B5" s="322"/>
      <c r="C5" s="322"/>
    </row>
    <row r="6" spans="1:24" x14ac:dyDescent="0.25">
      <c r="A6" s="323" t="s">
        <v>852</v>
      </c>
      <c r="B6" s="314" t="s">
        <v>853</v>
      </c>
      <c r="C6" s="314"/>
      <c r="D6" s="314"/>
      <c r="E6" s="314"/>
      <c r="F6" s="314"/>
      <c r="G6" s="314"/>
      <c r="H6" s="314"/>
      <c r="I6" s="314"/>
      <c r="J6" s="314"/>
      <c r="K6" s="314"/>
      <c r="L6" s="314"/>
      <c r="M6" s="314"/>
      <c r="N6" s="314"/>
      <c r="O6" s="314"/>
      <c r="P6" s="314"/>
      <c r="Q6" s="314"/>
      <c r="R6" s="314"/>
      <c r="S6" s="314"/>
      <c r="T6" s="314"/>
      <c r="U6" s="314"/>
      <c r="V6" s="314"/>
      <c r="W6" s="314"/>
      <c r="X6" s="314"/>
    </row>
    <row r="7" spans="1:24" x14ac:dyDescent="0.25">
      <c r="A7" s="324" t="s">
        <v>8</v>
      </c>
      <c r="B7" s="325" t="s">
        <v>854</v>
      </c>
      <c r="C7" s="325" t="s">
        <v>10</v>
      </c>
      <c r="D7" s="325" t="s">
        <v>11</v>
      </c>
      <c r="E7" s="325" t="s">
        <v>12</v>
      </c>
      <c r="F7" s="326" t="s">
        <v>855</v>
      </c>
      <c r="G7" s="325" t="s">
        <v>14</v>
      </c>
      <c r="H7" s="327" t="s">
        <v>15</v>
      </c>
      <c r="I7" s="325" t="s">
        <v>16</v>
      </c>
      <c r="J7" s="326" t="s">
        <v>856</v>
      </c>
      <c r="K7" s="328" t="s">
        <v>18</v>
      </c>
      <c r="L7" s="329"/>
      <c r="M7" s="329"/>
      <c r="N7" s="329"/>
      <c r="O7" s="330"/>
      <c r="P7" s="331"/>
      <c r="Q7" s="332" t="s">
        <v>857</v>
      </c>
      <c r="R7" s="333"/>
      <c r="S7" s="333"/>
      <c r="T7" s="333"/>
      <c r="U7" s="334"/>
      <c r="V7" s="326" t="s">
        <v>20</v>
      </c>
      <c r="W7" s="327" t="s">
        <v>21</v>
      </c>
      <c r="X7" s="335" t="s">
        <v>22</v>
      </c>
    </row>
    <row r="8" spans="1:24" ht="24.75" x14ac:dyDescent="0.25">
      <c r="A8" s="336"/>
      <c r="B8" s="337"/>
      <c r="C8" s="337"/>
      <c r="D8" s="337"/>
      <c r="E8" s="337"/>
      <c r="F8" s="336"/>
      <c r="G8" s="337"/>
      <c r="H8" s="338"/>
      <c r="I8" s="337"/>
      <c r="J8" s="336"/>
      <c r="K8" s="339" t="s">
        <v>23</v>
      </c>
      <c r="L8" s="339" t="s">
        <v>24</v>
      </c>
      <c r="M8" s="340" t="s">
        <v>25</v>
      </c>
      <c r="N8" s="340" t="s">
        <v>26</v>
      </c>
      <c r="O8" s="340" t="s">
        <v>27</v>
      </c>
      <c r="P8" s="331"/>
      <c r="Q8" s="339" t="s">
        <v>23</v>
      </c>
      <c r="R8" s="339" t="s">
        <v>24</v>
      </c>
      <c r="S8" s="340" t="s">
        <v>25</v>
      </c>
      <c r="T8" s="340" t="s">
        <v>26</v>
      </c>
      <c r="U8" s="340" t="s">
        <v>27</v>
      </c>
      <c r="V8" s="336"/>
      <c r="W8" s="338"/>
      <c r="X8" s="341"/>
    </row>
    <row r="9" spans="1:24" ht="148.5" x14ac:dyDescent="0.25">
      <c r="A9" s="342" t="s">
        <v>29</v>
      </c>
      <c r="B9" s="342" t="s">
        <v>858</v>
      </c>
      <c r="C9" s="343">
        <v>1</v>
      </c>
      <c r="D9" s="344" t="s">
        <v>859</v>
      </c>
      <c r="E9" s="344" t="s">
        <v>860</v>
      </c>
      <c r="F9" s="345" t="s">
        <v>835</v>
      </c>
      <c r="G9" s="344" t="s">
        <v>836</v>
      </c>
      <c r="H9" s="344" t="s">
        <v>837</v>
      </c>
      <c r="I9" s="346" t="s">
        <v>30</v>
      </c>
      <c r="J9" s="345" t="s">
        <v>838</v>
      </c>
      <c r="K9" s="347">
        <v>0.5</v>
      </c>
      <c r="L9" s="347">
        <v>0</v>
      </c>
      <c r="M9" s="348">
        <v>0</v>
      </c>
      <c r="N9" s="347">
        <v>0.5</v>
      </c>
      <c r="O9" s="349">
        <v>1</v>
      </c>
      <c r="P9" s="331"/>
      <c r="Q9" s="347">
        <v>1</v>
      </c>
      <c r="R9" s="343">
        <v>0</v>
      </c>
      <c r="S9" s="350">
        <v>0</v>
      </c>
      <c r="T9" s="349">
        <v>0</v>
      </c>
      <c r="U9" s="349">
        <v>1</v>
      </c>
      <c r="V9" s="351" t="s">
        <v>861</v>
      </c>
      <c r="W9" s="352"/>
      <c r="X9" s="352"/>
    </row>
    <row r="10" spans="1:24" ht="156.75" x14ac:dyDescent="0.25">
      <c r="A10" s="353"/>
      <c r="B10" s="353"/>
      <c r="C10" s="343">
        <v>2</v>
      </c>
      <c r="D10" s="344" t="s">
        <v>839</v>
      </c>
      <c r="E10" s="344" t="s">
        <v>860</v>
      </c>
      <c r="F10" s="345" t="s">
        <v>840</v>
      </c>
      <c r="G10" s="344" t="s">
        <v>841</v>
      </c>
      <c r="H10" s="344" t="s">
        <v>837</v>
      </c>
      <c r="I10" s="346" t="s">
        <v>30</v>
      </c>
      <c r="J10" s="345" t="s">
        <v>842</v>
      </c>
      <c r="K10" s="347">
        <v>0.5</v>
      </c>
      <c r="L10" s="347">
        <v>0</v>
      </c>
      <c r="M10" s="348">
        <v>0</v>
      </c>
      <c r="N10" s="347">
        <v>0.5</v>
      </c>
      <c r="O10" s="349">
        <v>1</v>
      </c>
      <c r="P10" s="331"/>
      <c r="Q10" s="347">
        <v>1</v>
      </c>
      <c r="R10" s="343">
        <v>0</v>
      </c>
      <c r="S10" s="350">
        <v>0</v>
      </c>
      <c r="T10" s="349">
        <v>0</v>
      </c>
      <c r="U10" s="349">
        <v>1</v>
      </c>
      <c r="V10" s="352" t="s">
        <v>862</v>
      </c>
      <c r="W10" s="352"/>
      <c r="X10" s="352"/>
    </row>
    <row r="11" spans="1:24" ht="57.75" x14ac:dyDescent="0.25">
      <c r="A11" s="353"/>
      <c r="B11" s="353"/>
      <c r="C11" s="343">
        <v>3</v>
      </c>
      <c r="D11" s="354" t="s">
        <v>843</v>
      </c>
      <c r="E11" s="344" t="s">
        <v>860</v>
      </c>
      <c r="F11" s="344" t="s">
        <v>844</v>
      </c>
      <c r="G11" s="354" t="s">
        <v>845</v>
      </c>
      <c r="H11" s="344" t="s">
        <v>837</v>
      </c>
      <c r="I11" s="346" t="s">
        <v>30</v>
      </c>
      <c r="J11" s="354" t="s">
        <v>863</v>
      </c>
      <c r="K11" s="347">
        <v>0.25</v>
      </c>
      <c r="L11" s="347">
        <v>0.25</v>
      </c>
      <c r="M11" s="349">
        <v>0.25</v>
      </c>
      <c r="N11" s="347">
        <v>0.25</v>
      </c>
      <c r="O11" s="349">
        <v>1</v>
      </c>
      <c r="P11" s="331"/>
      <c r="Q11" s="347">
        <v>0.25</v>
      </c>
      <c r="R11" s="347">
        <v>0.25</v>
      </c>
      <c r="S11" s="350">
        <v>0.25</v>
      </c>
      <c r="T11" s="349">
        <v>0.25</v>
      </c>
      <c r="U11" s="349">
        <v>1</v>
      </c>
      <c r="V11" s="351" t="s">
        <v>864</v>
      </c>
      <c r="W11" s="352"/>
      <c r="X11" s="352"/>
    </row>
    <row r="12" spans="1:24" ht="41.25" x14ac:dyDescent="0.25">
      <c r="A12" s="353"/>
      <c r="B12" s="353"/>
      <c r="C12" s="343">
        <v>4</v>
      </c>
      <c r="D12" s="344" t="s">
        <v>865</v>
      </c>
      <c r="E12" s="344" t="s">
        <v>860</v>
      </c>
      <c r="F12" s="355" t="s">
        <v>846</v>
      </c>
      <c r="G12" s="354" t="s">
        <v>866</v>
      </c>
      <c r="H12" s="344" t="s">
        <v>837</v>
      </c>
      <c r="I12" s="346" t="s">
        <v>30</v>
      </c>
      <c r="J12" s="345" t="s">
        <v>847</v>
      </c>
      <c r="K12" s="347">
        <v>0</v>
      </c>
      <c r="L12" s="347">
        <v>0.5</v>
      </c>
      <c r="M12" s="348">
        <v>0</v>
      </c>
      <c r="N12" s="347">
        <v>0.5</v>
      </c>
      <c r="O12" s="349">
        <v>1</v>
      </c>
      <c r="P12" s="331"/>
      <c r="Q12" s="347">
        <v>0</v>
      </c>
      <c r="R12" s="347">
        <v>0.5</v>
      </c>
      <c r="S12" s="350">
        <v>0.25</v>
      </c>
      <c r="T12" s="349">
        <v>0.25</v>
      </c>
      <c r="U12" s="349">
        <v>1</v>
      </c>
      <c r="V12" s="351" t="s">
        <v>867</v>
      </c>
      <c r="W12" s="352"/>
      <c r="X12" s="352"/>
    </row>
    <row r="13" spans="1:24" ht="99" x14ac:dyDescent="0.25">
      <c r="A13" s="356"/>
      <c r="B13" s="356"/>
      <c r="C13" s="343">
        <v>5</v>
      </c>
      <c r="D13" s="354" t="s">
        <v>848</v>
      </c>
      <c r="E13" s="344" t="s">
        <v>860</v>
      </c>
      <c r="F13" s="345" t="s">
        <v>849</v>
      </c>
      <c r="G13" s="344" t="s">
        <v>850</v>
      </c>
      <c r="H13" s="344" t="s">
        <v>837</v>
      </c>
      <c r="I13" s="346" t="s">
        <v>30</v>
      </c>
      <c r="J13" s="357" t="s">
        <v>868</v>
      </c>
      <c r="K13" s="347">
        <v>0</v>
      </c>
      <c r="L13" s="347">
        <v>0</v>
      </c>
      <c r="M13" s="349">
        <v>0.5</v>
      </c>
      <c r="N13" s="347">
        <v>0.5</v>
      </c>
      <c r="O13" s="349">
        <v>1</v>
      </c>
      <c r="P13" s="358"/>
      <c r="Q13" s="347">
        <v>0</v>
      </c>
      <c r="R13" s="343">
        <v>0</v>
      </c>
      <c r="S13" s="350">
        <v>0.5</v>
      </c>
      <c r="T13" s="349">
        <v>0.5</v>
      </c>
      <c r="U13" s="349">
        <v>1</v>
      </c>
      <c r="V13" s="351" t="s">
        <v>869</v>
      </c>
      <c r="W13" s="352"/>
      <c r="X13" s="352"/>
    </row>
    <row r="14" spans="1:24" ht="16.5" x14ac:dyDescent="0.25">
      <c r="A14" s="359" t="s">
        <v>870</v>
      </c>
      <c r="B14" s="360" t="s">
        <v>871</v>
      </c>
      <c r="C14" s="361" t="s">
        <v>32</v>
      </c>
      <c r="D14" s="362"/>
      <c r="E14" s="363" t="s">
        <v>33</v>
      </c>
      <c r="F14" s="364"/>
      <c r="G14" s="364"/>
      <c r="H14" s="365"/>
      <c r="I14" s="324" t="s">
        <v>34</v>
      </c>
      <c r="J14" s="366" t="s">
        <v>872</v>
      </c>
      <c r="K14" s="367"/>
      <c r="L14" s="367"/>
      <c r="M14" s="367"/>
      <c r="N14" s="367"/>
      <c r="O14" s="367"/>
      <c r="P14" s="367"/>
      <c r="Q14" s="367"/>
      <c r="R14" s="368"/>
      <c r="S14" s="369" t="s">
        <v>35</v>
      </c>
      <c r="T14" s="370"/>
      <c r="U14" s="371"/>
      <c r="V14" s="366" t="s">
        <v>873</v>
      </c>
      <c r="W14" s="367"/>
      <c r="X14" s="368"/>
    </row>
    <row r="15" spans="1:24" ht="16.5" x14ac:dyDescent="0.25">
      <c r="A15" s="372"/>
      <c r="B15" s="352" t="s">
        <v>874</v>
      </c>
      <c r="C15" s="373"/>
      <c r="D15" s="374"/>
      <c r="E15" s="375" t="s">
        <v>875</v>
      </c>
      <c r="F15" s="376"/>
      <c r="G15" s="376"/>
      <c r="H15" s="377"/>
      <c r="I15" s="326"/>
      <c r="J15" s="375" t="s">
        <v>876</v>
      </c>
      <c r="K15" s="376"/>
      <c r="L15" s="376"/>
      <c r="M15" s="376"/>
      <c r="N15" s="376"/>
      <c r="O15" s="376"/>
      <c r="P15" s="376"/>
      <c r="Q15" s="376"/>
      <c r="R15" s="377"/>
      <c r="S15" s="378"/>
      <c r="T15" s="379"/>
      <c r="U15" s="380"/>
      <c r="V15" s="375" t="s">
        <v>876</v>
      </c>
      <c r="W15" s="376"/>
      <c r="X15" s="377"/>
    </row>
    <row r="16" spans="1:24" ht="16.5" x14ac:dyDescent="0.25">
      <c r="A16" s="381"/>
      <c r="B16" s="352" t="s">
        <v>877</v>
      </c>
      <c r="C16" s="382"/>
      <c r="D16" s="383"/>
      <c r="E16" s="375" t="s">
        <v>878</v>
      </c>
      <c r="F16" s="376"/>
      <c r="G16" s="376"/>
      <c r="H16" s="377"/>
      <c r="I16" s="336"/>
      <c r="J16" s="375" t="s">
        <v>879</v>
      </c>
      <c r="K16" s="376"/>
      <c r="L16" s="376"/>
      <c r="M16" s="376"/>
      <c r="N16" s="376"/>
      <c r="O16" s="376"/>
      <c r="P16" s="376"/>
      <c r="Q16" s="376"/>
      <c r="R16" s="377"/>
      <c r="S16" s="384"/>
      <c r="T16" s="385"/>
      <c r="U16" s="386"/>
      <c r="V16" s="375" t="s">
        <v>879</v>
      </c>
      <c r="W16" s="376"/>
      <c r="X16" s="377"/>
    </row>
  </sheetData>
  <mergeCells count="39">
    <mergeCell ref="V14:X14"/>
    <mergeCell ref="E15:H15"/>
    <mergeCell ref="J15:R15"/>
    <mergeCell ref="V15:X15"/>
    <mergeCell ref="E16:H16"/>
    <mergeCell ref="J16:R16"/>
    <mergeCell ref="V16:X16"/>
    <mergeCell ref="X7:X8"/>
    <mergeCell ref="A9:A13"/>
    <mergeCell ref="B9:B13"/>
    <mergeCell ref="P9:P13"/>
    <mergeCell ref="A14:A16"/>
    <mergeCell ref="C14:D16"/>
    <mergeCell ref="E14:H14"/>
    <mergeCell ref="I14:I16"/>
    <mergeCell ref="J14:R14"/>
    <mergeCell ref="S14:U16"/>
    <mergeCell ref="J7:J8"/>
    <mergeCell ref="K7:O7"/>
    <mergeCell ref="P7:P8"/>
    <mergeCell ref="Q7:U7"/>
    <mergeCell ref="V7:V8"/>
    <mergeCell ref="W7:W8"/>
    <mergeCell ref="B6:X6"/>
    <mergeCell ref="A7:A8"/>
    <mergeCell ref="B7:B8"/>
    <mergeCell ref="C7:C8"/>
    <mergeCell ref="D7:D8"/>
    <mergeCell ref="E7:E8"/>
    <mergeCell ref="F7:F8"/>
    <mergeCell ref="G7:G8"/>
    <mergeCell ref="H7:H8"/>
    <mergeCell ref="I7:I8"/>
    <mergeCell ref="A1:A4"/>
    <mergeCell ref="B1:W1"/>
    <mergeCell ref="B2:W2"/>
    <mergeCell ref="B3:W3"/>
    <mergeCell ref="B4:W4"/>
    <mergeCell ref="A5:C5"/>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EB257-03CF-49F3-8FB5-D5870D11E2FF}">
  <sheetPr>
    <pageSetUpPr fitToPage="1"/>
  </sheetPr>
  <dimension ref="A1:Y26"/>
  <sheetViews>
    <sheetView zoomScaleNormal="100" workbookViewId="0">
      <selection activeCell="G28" sqref="G28"/>
    </sheetView>
  </sheetViews>
  <sheetFormatPr baseColWidth="10" defaultRowHeight="12.75" x14ac:dyDescent="0.25"/>
  <cols>
    <col min="1" max="1" width="17.85546875" style="388" customWidth="1"/>
    <col min="2" max="2" width="18.85546875" style="388" customWidth="1"/>
    <col min="3" max="3" width="5.42578125" style="388" customWidth="1"/>
    <col min="4" max="4" width="25.85546875" style="388" customWidth="1"/>
    <col min="5" max="5" width="15.5703125" style="388" hidden="1" customWidth="1"/>
    <col min="6" max="6" width="17.28515625" style="388" customWidth="1"/>
    <col min="7" max="7" width="28.5703125" style="388" customWidth="1"/>
    <col min="8" max="8" width="16.140625" style="388" customWidth="1"/>
    <col min="9" max="9" width="10.85546875" style="388" customWidth="1"/>
    <col min="10" max="10" width="18.85546875" style="388" customWidth="1"/>
    <col min="11" max="14" width="5.85546875" style="388" customWidth="1"/>
    <col min="15" max="15" width="7.7109375" style="388" customWidth="1"/>
    <col min="16" max="16" width="1.42578125" style="435" customWidth="1"/>
    <col min="17" max="20" width="6.140625" style="388" customWidth="1"/>
    <col min="21" max="21" width="7.85546875" style="388" customWidth="1"/>
    <col min="22" max="22" width="59" style="388" customWidth="1"/>
    <col min="23" max="24" width="25.5703125" style="388" customWidth="1"/>
    <col min="25" max="256" width="11.42578125" style="388"/>
    <col min="257" max="257" width="17.85546875" style="388" customWidth="1"/>
    <col min="258" max="258" width="18.85546875" style="388" customWidth="1"/>
    <col min="259" max="259" width="5.42578125" style="388" customWidth="1"/>
    <col min="260" max="260" width="25.85546875" style="388" customWidth="1"/>
    <col min="261" max="261" width="0" style="388" hidden="1" customWidth="1"/>
    <col min="262" max="262" width="17.28515625" style="388" customWidth="1"/>
    <col min="263" max="263" width="28.5703125" style="388" customWidth="1"/>
    <col min="264" max="264" width="16.140625" style="388" customWidth="1"/>
    <col min="265" max="265" width="10.85546875" style="388" customWidth="1"/>
    <col min="266" max="266" width="18.85546875" style="388" customWidth="1"/>
    <col min="267" max="270" width="5.85546875" style="388" customWidth="1"/>
    <col min="271" max="271" width="7.7109375" style="388" customWidth="1"/>
    <col min="272" max="272" width="1.42578125" style="388" customWidth="1"/>
    <col min="273" max="276" width="6.140625" style="388" customWidth="1"/>
    <col min="277" max="277" width="7.85546875" style="388" customWidth="1"/>
    <col min="278" max="278" width="59" style="388" customWidth="1"/>
    <col min="279" max="280" width="25.5703125" style="388" customWidth="1"/>
    <col min="281" max="512" width="11.42578125" style="388"/>
    <col min="513" max="513" width="17.85546875" style="388" customWidth="1"/>
    <col min="514" max="514" width="18.85546875" style="388" customWidth="1"/>
    <col min="515" max="515" width="5.42578125" style="388" customWidth="1"/>
    <col min="516" max="516" width="25.85546875" style="388" customWidth="1"/>
    <col min="517" max="517" width="0" style="388" hidden="1" customWidth="1"/>
    <col min="518" max="518" width="17.28515625" style="388" customWidth="1"/>
    <col min="519" max="519" width="28.5703125" style="388" customWidth="1"/>
    <col min="520" max="520" width="16.140625" style="388" customWidth="1"/>
    <col min="521" max="521" width="10.85546875" style="388" customWidth="1"/>
    <col min="522" max="522" width="18.85546875" style="388" customWidth="1"/>
    <col min="523" max="526" width="5.85546875" style="388" customWidth="1"/>
    <col min="527" max="527" width="7.7109375" style="388" customWidth="1"/>
    <col min="528" max="528" width="1.42578125" style="388" customWidth="1"/>
    <col min="529" max="532" width="6.140625" style="388" customWidth="1"/>
    <col min="533" max="533" width="7.85546875" style="388" customWidth="1"/>
    <col min="534" max="534" width="59" style="388" customWidth="1"/>
    <col min="535" max="536" width="25.5703125" style="388" customWidth="1"/>
    <col min="537" max="768" width="11.42578125" style="388"/>
    <col min="769" max="769" width="17.85546875" style="388" customWidth="1"/>
    <col min="770" max="770" width="18.85546875" style="388" customWidth="1"/>
    <col min="771" max="771" width="5.42578125" style="388" customWidth="1"/>
    <col min="772" max="772" width="25.85546875" style="388" customWidth="1"/>
    <col min="773" max="773" width="0" style="388" hidden="1" customWidth="1"/>
    <col min="774" max="774" width="17.28515625" style="388" customWidth="1"/>
    <col min="775" max="775" width="28.5703125" style="388" customWidth="1"/>
    <col min="776" max="776" width="16.140625" style="388" customWidth="1"/>
    <col min="777" max="777" width="10.85546875" style="388" customWidth="1"/>
    <col min="778" max="778" width="18.85546875" style="388" customWidth="1"/>
    <col min="779" max="782" width="5.85546875" style="388" customWidth="1"/>
    <col min="783" max="783" width="7.7109375" style="388" customWidth="1"/>
    <col min="784" max="784" width="1.42578125" style="388" customWidth="1"/>
    <col min="785" max="788" width="6.140625" style="388" customWidth="1"/>
    <col min="789" max="789" width="7.85546875" style="388" customWidth="1"/>
    <col min="790" max="790" width="59" style="388" customWidth="1"/>
    <col min="791" max="792" width="25.5703125" style="388" customWidth="1"/>
    <col min="793" max="1024" width="11.42578125" style="388"/>
    <col min="1025" max="1025" width="17.85546875" style="388" customWidth="1"/>
    <col min="1026" max="1026" width="18.85546875" style="388" customWidth="1"/>
    <col min="1027" max="1027" width="5.42578125" style="388" customWidth="1"/>
    <col min="1028" max="1028" width="25.85546875" style="388" customWidth="1"/>
    <col min="1029" max="1029" width="0" style="388" hidden="1" customWidth="1"/>
    <col min="1030" max="1030" width="17.28515625" style="388" customWidth="1"/>
    <col min="1031" max="1031" width="28.5703125" style="388" customWidth="1"/>
    <col min="1032" max="1032" width="16.140625" style="388" customWidth="1"/>
    <col min="1033" max="1033" width="10.85546875" style="388" customWidth="1"/>
    <col min="1034" max="1034" width="18.85546875" style="388" customWidth="1"/>
    <col min="1035" max="1038" width="5.85546875" style="388" customWidth="1"/>
    <col min="1039" max="1039" width="7.7109375" style="388" customWidth="1"/>
    <col min="1040" max="1040" width="1.42578125" style="388" customWidth="1"/>
    <col min="1041" max="1044" width="6.140625" style="388" customWidth="1"/>
    <col min="1045" max="1045" width="7.85546875" style="388" customWidth="1"/>
    <col min="1046" max="1046" width="59" style="388" customWidth="1"/>
    <col min="1047" max="1048" width="25.5703125" style="388" customWidth="1"/>
    <col min="1049" max="1280" width="11.42578125" style="388"/>
    <col min="1281" max="1281" width="17.85546875" style="388" customWidth="1"/>
    <col min="1282" max="1282" width="18.85546875" style="388" customWidth="1"/>
    <col min="1283" max="1283" width="5.42578125" style="388" customWidth="1"/>
    <col min="1284" max="1284" width="25.85546875" style="388" customWidth="1"/>
    <col min="1285" max="1285" width="0" style="388" hidden="1" customWidth="1"/>
    <col min="1286" max="1286" width="17.28515625" style="388" customWidth="1"/>
    <col min="1287" max="1287" width="28.5703125" style="388" customWidth="1"/>
    <col min="1288" max="1288" width="16.140625" style="388" customWidth="1"/>
    <col min="1289" max="1289" width="10.85546875" style="388" customWidth="1"/>
    <col min="1290" max="1290" width="18.85546875" style="388" customWidth="1"/>
    <col min="1291" max="1294" width="5.85546875" style="388" customWidth="1"/>
    <col min="1295" max="1295" width="7.7109375" style="388" customWidth="1"/>
    <col min="1296" max="1296" width="1.42578125" style="388" customWidth="1"/>
    <col min="1297" max="1300" width="6.140625" style="388" customWidth="1"/>
    <col min="1301" max="1301" width="7.85546875" style="388" customWidth="1"/>
    <col min="1302" max="1302" width="59" style="388" customWidth="1"/>
    <col min="1303" max="1304" width="25.5703125" style="388" customWidth="1"/>
    <col min="1305" max="1536" width="11.42578125" style="388"/>
    <col min="1537" max="1537" width="17.85546875" style="388" customWidth="1"/>
    <col min="1538" max="1538" width="18.85546875" style="388" customWidth="1"/>
    <col min="1539" max="1539" width="5.42578125" style="388" customWidth="1"/>
    <col min="1540" max="1540" width="25.85546875" style="388" customWidth="1"/>
    <col min="1541" max="1541" width="0" style="388" hidden="1" customWidth="1"/>
    <col min="1542" max="1542" width="17.28515625" style="388" customWidth="1"/>
    <col min="1543" max="1543" width="28.5703125" style="388" customWidth="1"/>
    <col min="1544" max="1544" width="16.140625" style="388" customWidth="1"/>
    <col min="1545" max="1545" width="10.85546875" style="388" customWidth="1"/>
    <col min="1546" max="1546" width="18.85546875" style="388" customWidth="1"/>
    <col min="1547" max="1550" width="5.85546875" style="388" customWidth="1"/>
    <col min="1551" max="1551" width="7.7109375" style="388" customWidth="1"/>
    <col min="1552" max="1552" width="1.42578125" style="388" customWidth="1"/>
    <col min="1553" max="1556" width="6.140625" style="388" customWidth="1"/>
    <col min="1557" max="1557" width="7.85546875" style="388" customWidth="1"/>
    <col min="1558" max="1558" width="59" style="388" customWidth="1"/>
    <col min="1559" max="1560" width="25.5703125" style="388" customWidth="1"/>
    <col min="1561" max="1792" width="11.42578125" style="388"/>
    <col min="1793" max="1793" width="17.85546875" style="388" customWidth="1"/>
    <col min="1794" max="1794" width="18.85546875" style="388" customWidth="1"/>
    <col min="1795" max="1795" width="5.42578125" style="388" customWidth="1"/>
    <col min="1796" max="1796" width="25.85546875" style="388" customWidth="1"/>
    <col min="1797" max="1797" width="0" style="388" hidden="1" customWidth="1"/>
    <col min="1798" max="1798" width="17.28515625" style="388" customWidth="1"/>
    <col min="1799" max="1799" width="28.5703125" style="388" customWidth="1"/>
    <col min="1800" max="1800" width="16.140625" style="388" customWidth="1"/>
    <col min="1801" max="1801" width="10.85546875" style="388" customWidth="1"/>
    <col min="1802" max="1802" width="18.85546875" style="388" customWidth="1"/>
    <col min="1803" max="1806" width="5.85546875" style="388" customWidth="1"/>
    <col min="1807" max="1807" width="7.7109375" style="388" customWidth="1"/>
    <col min="1808" max="1808" width="1.42578125" style="388" customWidth="1"/>
    <col min="1809" max="1812" width="6.140625" style="388" customWidth="1"/>
    <col min="1813" max="1813" width="7.85546875" style="388" customWidth="1"/>
    <col min="1814" max="1814" width="59" style="388" customWidth="1"/>
    <col min="1815" max="1816" width="25.5703125" style="388" customWidth="1"/>
    <col min="1817" max="2048" width="11.42578125" style="388"/>
    <col min="2049" max="2049" width="17.85546875" style="388" customWidth="1"/>
    <col min="2050" max="2050" width="18.85546875" style="388" customWidth="1"/>
    <col min="2051" max="2051" width="5.42578125" style="388" customWidth="1"/>
    <col min="2052" max="2052" width="25.85546875" style="388" customWidth="1"/>
    <col min="2053" max="2053" width="0" style="388" hidden="1" customWidth="1"/>
    <col min="2054" max="2054" width="17.28515625" style="388" customWidth="1"/>
    <col min="2055" max="2055" width="28.5703125" style="388" customWidth="1"/>
    <col min="2056" max="2056" width="16.140625" style="388" customWidth="1"/>
    <col min="2057" max="2057" width="10.85546875" style="388" customWidth="1"/>
    <col min="2058" max="2058" width="18.85546875" style="388" customWidth="1"/>
    <col min="2059" max="2062" width="5.85546875" style="388" customWidth="1"/>
    <col min="2063" max="2063" width="7.7109375" style="388" customWidth="1"/>
    <col min="2064" max="2064" width="1.42578125" style="388" customWidth="1"/>
    <col min="2065" max="2068" width="6.140625" style="388" customWidth="1"/>
    <col min="2069" max="2069" width="7.85546875" style="388" customWidth="1"/>
    <col min="2070" max="2070" width="59" style="388" customWidth="1"/>
    <col min="2071" max="2072" width="25.5703125" style="388" customWidth="1"/>
    <col min="2073" max="2304" width="11.42578125" style="388"/>
    <col min="2305" max="2305" width="17.85546875" style="388" customWidth="1"/>
    <col min="2306" max="2306" width="18.85546875" style="388" customWidth="1"/>
    <col min="2307" max="2307" width="5.42578125" style="388" customWidth="1"/>
    <col min="2308" max="2308" width="25.85546875" style="388" customWidth="1"/>
    <col min="2309" max="2309" width="0" style="388" hidden="1" customWidth="1"/>
    <col min="2310" max="2310" width="17.28515625" style="388" customWidth="1"/>
    <col min="2311" max="2311" width="28.5703125" style="388" customWidth="1"/>
    <col min="2312" max="2312" width="16.140625" style="388" customWidth="1"/>
    <col min="2313" max="2313" width="10.85546875" style="388" customWidth="1"/>
    <col min="2314" max="2314" width="18.85546875" style="388" customWidth="1"/>
    <col min="2315" max="2318" width="5.85546875" style="388" customWidth="1"/>
    <col min="2319" max="2319" width="7.7109375" style="388" customWidth="1"/>
    <col min="2320" max="2320" width="1.42578125" style="388" customWidth="1"/>
    <col min="2321" max="2324" width="6.140625" style="388" customWidth="1"/>
    <col min="2325" max="2325" width="7.85546875" style="388" customWidth="1"/>
    <col min="2326" max="2326" width="59" style="388" customWidth="1"/>
    <col min="2327" max="2328" width="25.5703125" style="388" customWidth="1"/>
    <col min="2329" max="2560" width="11.42578125" style="388"/>
    <col min="2561" max="2561" width="17.85546875" style="388" customWidth="1"/>
    <col min="2562" max="2562" width="18.85546875" style="388" customWidth="1"/>
    <col min="2563" max="2563" width="5.42578125" style="388" customWidth="1"/>
    <col min="2564" max="2564" width="25.85546875" style="388" customWidth="1"/>
    <col min="2565" max="2565" width="0" style="388" hidden="1" customWidth="1"/>
    <col min="2566" max="2566" width="17.28515625" style="388" customWidth="1"/>
    <col min="2567" max="2567" width="28.5703125" style="388" customWidth="1"/>
    <col min="2568" max="2568" width="16.140625" style="388" customWidth="1"/>
    <col min="2569" max="2569" width="10.85546875" style="388" customWidth="1"/>
    <col min="2570" max="2570" width="18.85546875" style="388" customWidth="1"/>
    <col min="2571" max="2574" width="5.85546875" style="388" customWidth="1"/>
    <col min="2575" max="2575" width="7.7109375" style="388" customWidth="1"/>
    <col min="2576" max="2576" width="1.42578125" style="388" customWidth="1"/>
    <col min="2577" max="2580" width="6.140625" style="388" customWidth="1"/>
    <col min="2581" max="2581" width="7.85546875" style="388" customWidth="1"/>
    <col min="2582" max="2582" width="59" style="388" customWidth="1"/>
    <col min="2583" max="2584" width="25.5703125" style="388" customWidth="1"/>
    <col min="2585" max="2816" width="11.42578125" style="388"/>
    <col min="2817" max="2817" width="17.85546875" style="388" customWidth="1"/>
    <col min="2818" max="2818" width="18.85546875" style="388" customWidth="1"/>
    <col min="2819" max="2819" width="5.42578125" style="388" customWidth="1"/>
    <col min="2820" max="2820" width="25.85546875" style="388" customWidth="1"/>
    <col min="2821" max="2821" width="0" style="388" hidden="1" customWidth="1"/>
    <col min="2822" max="2822" width="17.28515625" style="388" customWidth="1"/>
    <col min="2823" max="2823" width="28.5703125" style="388" customWidth="1"/>
    <col min="2824" max="2824" width="16.140625" style="388" customWidth="1"/>
    <col min="2825" max="2825" width="10.85546875" style="388" customWidth="1"/>
    <col min="2826" max="2826" width="18.85546875" style="388" customWidth="1"/>
    <col min="2827" max="2830" width="5.85546875" style="388" customWidth="1"/>
    <col min="2831" max="2831" width="7.7109375" style="388" customWidth="1"/>
    <col min="2832" max="2832" width="1.42578125" style="388" customWidth="1"/>
    <col min="2833" max="2836" width="6.140625" style="388" customWidth="1"/>
    <col min="2837" max="2837" width="7.85546875" style="388" customWidth="1"/>
    <col min="2838" max="2838" width="59" style="388" customWidth="1"/>
    <col min="2839" max="2840" width="25.5703125" style="388" customWidth="1"/>
    <col min="2841" max="3072" width="11.42578125" style="388"/>
    <col min="3073" max="3073" width="17.85546875" style="388" customWidth="1"/>
    <col min="3074" max="3074" width="18.85546875" style="388" customWidth="1"/>
    <col min="3075" max="3075" width="5.42578125" style="388" customWidth="1"/>
    <col min="3076" max="3076" width="25.85546875" style="388" customWidth="1"/>
    <col min="3077" max="3077" width="0" style="388" hidden="1" customWidth="1"/>
    <col min="3078" max="3078" width="17.28515625" style="388" customWidth="1"/>
    <col min="3079" max="3079" width="28.5703125" style="388" customWidth="1"/>
    <col min="3080" max="3080" width="16.140625" style="388" customWidth="1"/>
    <col min="3081" max="3081" width="10.85546875" style="388" customWidth="1"/>
    <col min="3082" max="3082" width="18.85546875" style="388" customWidth="1"/>
    <col min="3083" max="3086" width="5.85546875" style="388" customWidth="1"/>
    <col min="3087" max="3087" width="7.7109375" style="388" customWidth="1"/>
    <col min="3088" max="3088" width="1.42578125" style="388" customWidth="1"/>
    <col min="3089" max="3092" width="6.140625" style="388" customWidth="1"/>
    <col min="3093" max="3093" width="7.85546875" style="388" customWidth="1"/>
    <col min="3094" max="3094" width="59" style="388" customWidth="1"/>
    <col min="3095" max="3096" width="25.5703125" style="388" customWidth="1"/>
    <col min="3097" max="3328" width="11.42578125" style="388"/>
    <col min="3329" max="3329" width="17.85546875" style="388" customWidth="1"/>
    <col min="3330" max="3330" width="18.85546875" style="388" customWidth="1"/>
    <col min="3331" max="3331" width="5.42578125" style="388" customWidth="1"/>
    <col min="3332" max="3332" width="25.85546875" style="388" customWidth="1"/>
    <col min="3333" max="3333" width="0" style="388" hidden="1" customWidth="1"/>
    <col min="3334" max="3334" width="17.28515625" style="388" customWidth="1"/>
    <col min="3335" max="3335" width="28.5703125" style="388" customWidth="1"/>
    <col min="3336" max="3336" width="16.140625" style="388" customWidth="1"/>
    <col min="3337" max="3337" width="10.85546875" style="388" customWidth="1"/>
    <col min="3338" max="3338" width="18.85546875" style="388" customWidth="1"/>
    <col min="3339" max="3342" width="5.85546875" style="388" customWidth="1"/>
    <col min="3343" max="3343" width="7.7109375" style="388" customWidth="1"/>
    <col min="3344" max="3344" width="1.42578125" style="388" customWidth="1"/>
    <col min="3345" max="3348" width="6.140625" style="388" customWidth="1"/>
    <col min="3349" max="3349" width="7.85546875" style="388" customWidth="1"/>
    <col min="3350" max="3350" width="59" style="388" customWidth="1"/>
    <col min="3351" max="3352" width="25.5703125" style="388" customWidth="1"/>
    <col min="3353" max="3584" width="11.42578125" style="388"/>
    <col min="3585" max="3585" width="17.85546875" style="388" customWidth="1"/>
    <col min="3586" max="3586" width="18.85546875" style="388" customWidth="1"/>
    <col min="3587" max="3587" width="5.42578125" style="388" customWidth="1"/>
    <col min="3588" max="3588" width="25.85546875" style="388" customWidth="1"/>
    <col min="3589" max="3589" width="0" style="388" hidden="1" customWidth="1"/>
    <col min="3590" max="3590" width="17.28515625" style="388" customWidth="1"/>
    <col min="3591" max="3591" width="28.5703125" style="388" customWidth="1"/>
    <col min="3592" max="3592" width="16.140625" style="388" customWidth="1"/>
    <col min="3593" max="3593" width="10.85546875" style="388" customWidth="1"/>
    <col min="3594" max="3594" width="18.85546875" style="388" customWidth="1"/>
    <col min="3595" max="3598" width="5.85546875" style="388" customWidth="1"/>
    <col min="3599" max="3599" width="7.7109375" style="388" customWidth="1"/>
    <col min="3600" max="3600" width="1.42578125" style="388" customWidth="1"/>
    <col min="3601" max="3604" width="6.140625" style="388" customWidth="1"/>
    <col min="3605" max="3605" width="7.85546875" style="388" customWidth="1"/>
    <col min="3606" max="3606" width="59" style="388" customWidth="1"/>
    <col min="3607" max="3608" width="25.5703125" style="388" customWidth="1"/>
    <col min="3609" max="3840" width="11.42578125" style="388"/>
    <col min="3841" max="3841" width="17.85546875" style="388" customWidth="1"/>
    <col min="3842" max="3842" width="18.85546875" style="388" customWidth="1"/>
    <col min="3843" max="3843" width="5.42578125" style="388" customWidth="1"/>
    <col min="3844" max="3844" width="25.85546875" style="388" customWidth="1"/>
    <col min="3845" max="3845" width="0" style="388" hidden="1" customWidth="1"/>
    <col min="3846" max="3846" width="17.28515625" style="388" customWidth="1"/>
    <col min="3847" max="3847" width="28.5703125" style="388" customWidth="1"/>
    <col min="3848" max="3848" width="16.140625" style="388" customWidth="1"/>
    <col min="3849" max="3849" width="10.85546875" style="388" customWidth="1"/>
    <col min="3850" max="3850" width="18.85546875" style="388" customWidth="1"/>
    <col min="3851" max="3854" width="5.85546875" style="388" customWidth="1"/>
    <col min="3855" max="3855" width="7.7109375" style="388" customWidth="1"/>
    <col min="3856" max="3856" width="1.42578125" style="388" customWidth="1"/>
    <col min="3857" max="3860" width="6.140625" style="388" customWidth="1"/>
    <col min="3861" max="3861" width="7.85546875" style="388" customWidth="1"/>
    <col min="3862" max="3862" width="59" style="388" customWidth="1"/>
    <col min="3863" max="3864" width="25.5703125" style="388" customWidth="1"/>
    <col min="3865" max="4096" width="11.42578125" style="388"/>
    <col min="4097" max="4097" width="17.85546875" style="388" customWidth="1"/>
    <col min="4098" max="4098" width="18.85546875" style="388" customWidth="1"/>
    <col min="4099" max="4099" width="5.42578125" style="388" customWidth="1"/>
    <col min="4100" max="4100" width="25.85546875" style="388" customWidth="1"/>
    <col min="4101" max="4101" width="0" style="388" hidden="1" customWidth="1"/>
    <col min="4102" max="4102" width="17.28515625" style="388" customWidth="1"/>
    <col min="4103" max="4103" width="28.5703125" style="388" customWidth="1"/>
    <col min="4104" max="4104" width="16.140625" style="388" customWidth="1"/>
    <col min="4105" max="4105" width="10.85546875" style="388" customWidth="1"/>
    <col min="4106" max="4106" width="18.85546875" style="388" customWidth="1"/>
    <col min="4107" max="4110" width="5.85546875" style="388" customWidth="1"/>
    <col min="4111" max="4111" width="7.7109375" style="388" customWidth="1"/>
    <col min="4112" max="4112" width="1.42578125" style="388" customWidth="1"/>
    <col min="4113" max="4116" width="6.140625" style="388" customWidth="1"/>
    <col min="4117" max="4117" width="7.85546875" style="388" customWidth="1"/>
    <col min="4118" max="4118" width="59" style="388" customWidth="1"/>
    <col min="4119" max="4120" width="25.5703125" style="388" customWidth="1"/>
    <col min="4121" max="4352" width="11.42578125" style="388"/>
    <col min="4353" max="4353" width="17.85546875" style="388" customWidth="1"/>
    <col min="4354" max="4354" width="18.85546875" style="388" customWidth="1"/>
    <col min="4355" max="4355" width="5.42578125" style="388" customWidth="1"/>
    <col min="4356" max="4356" width="25.85546875" style="388" customWidth="1"/>
    <col min="4357" max="4357" width="0" style="388" hidden="1" customWidth="1"/>
    <col min="4358" max="4358" width="17.28515625" style="388" customWidth="1"/>
    <col min="4359" max="4359" width="28.5703125" style="388" customWidth="1"/>
    <col min="4360" max="4360" width="16.140625" style="388" customWidth="1"/>
    <col min="4361" max="4361" width="10.85546875" style="388" customWidth="1"/>
    <col min="4362" max="4362" width="18.85546875" style="388" customWidth="1"/>
    <col min="4363" max="4366" width="5.85546875" style="388" customWidth="1"/>
    <col min="4367" max="4367" width="7.7109375" style="388" customWidth="1"/>
    <col min="4368" max="4368" width="1.42578125" style="388" customWidth="1"/>
    <col min="4369" max="4372" width="6.140625" style="388" customWidth="1"/>
    <col min="4373" max="4373" width="7.85546875" style="388" customWidth="1"/>
    <col min="4374" max="4374" width="59" style="388" customWidth="1"/>
    <col min="4375" max="4376" width="25.5703125" style="388" customWidth="1"/>
    <col min="4377" max="4608" width="11.42578125" style="388"/>
    <col min="4609" max="4609" width="17.85546875" style="388" customWidth="1"/>
    <col min="4610" max="4610" width="18.85546875" style="388" customWidth="1"/>
    <col min="4611" max="4611" width="5.42578125" style="388" customWidth="1"/>
    <col min="4612" max="4612" width="25.85546875" style="388" customWidth="1"/>
    <col min="4613" max="4613" width="0" style="388" hidden="1" customWidth="1"/>
    <col min="4614" max="4614" width="17.28515625" style="388" customWidth="1"/>
    <col min="4615" max="4615" width="28.5703125" style="388" customWidth="1"/>
    <col min="4616" max="4616" width="16.140625" style="388" customWidth="1"/>
    <col min="4617" max="4617" width="10.85546875" style="388" customWidth="1"/>
    <col min="4618" max="4618" width="18.85546875" style="388" customWidth="1"/>
    <col min="4619" max="4622" width="5.85546875" style="388" customWidth="1"/>
    <col min="4623" max="4623" width="7.7109375" style="388" customWidth="1"/>
    <col min="4624" max="4624" width="1.42578125" style="388" customWidth="1"/>
    <col min="4625" max="4628" width="6.140625" style="388" customWidth="1"/>
    <col min="4629" max="4629" width="7.85546875" style="388" customWidth="1"/>
    <col min="4630" max="4630" width="59" style="388" customWidth="1"/>
    <col min="4631" max="4632" width="25.5703125" style="388" customWidth="1"/>
    <col min="4633" max="4864" width="11.42578125" style="388"/>
    <col min="4865" max="4865" width="17.85546875" style="388" customWidth="1"/>
    <col min="4866" max="4866" width="18.85546875" style="388" customWidth="1"/>
    <col min="4867" max="4867" width="5.42578125" style="388" customWidth="1"/>
    <col min="4868" max="4868" width="25.85546875" style="388" customWidth="1"/>
    <col min="4869" max="4869" width="0" style="388" hidden="1" customWidth="1"/>
    <col min="4870" max="4870" width="17.28515625" style="388" customWidth="1"/>
    <col min="4871" max="4871" width="28.5703125" style="388" customWidth="1"/>
    <col min="4872" max="4872" width="16.140625" style="388" customWidth="1"/>
    <col min="4873" max="4873" width="10.85546875" style="388" customWidth="1"/>
    <col min="4874" max="4874" width="18.85546875" style="388" customWidth="1"/>
    <col min="4875" max="4878" width="5.85546875" style="388" customWidth="1"/>
    <col min="4879" max="4879" width="7.7109375" style="388" customWidth="1"/>
    <col min="4880" max="4880" width="1.42578125" style="388" customWidth="1"/>
    <col min="4881" max="4884" width="6.140625" style="388" customWidth="1"/>
    <col min="4885" max="4885" width="7.85546875" style="388" customWidth="1"/>
    <col min="4886" max="4886" width="59" style="388" customWidth="1"/>
    <col min="4887" max="4888" width="25.5703125" style="388" customWidth="1"/>
    <col min="4889" max="5120" width="11.42578125" style="388"/>
    <col min="5121" max="5121" width="17.85546875" style="388" customWidth="1"/>
    <col min="5122" max="5122" width="18.85546875" style="388" customWidth="1"/>
    <col min="5123" max="5123" width="5.42578125" style="388" customWidth="1"/>
    <col min="5124" max="5124" width="25.85546875" style="388" customWidth="1"/>
    <col min="5125" max="5125" width="0" style="388" hidden="1" customWidth="1"/>
    <col min="5126" max="5126" width="17.28515625" style="388" customWidth="1"/>
    <col min="5127" max="5127" width="28.5703125" style="388" customWidth="1"/>
    <col min="5128" max="5128" width="16.140625" style="388" customWidth="1"/>
    <col min="5129" max="5129" width="10.85546875" style="388" customWidth="1"/>
    <col min="5130" max="5130" width="18.85546875" style="388" customWidth="1"/>
    <col min="5131" max="5134" width="5.85546875" style="388" customWidth="1"/>
    <col min="5135" max="5135" width="7.7109375" style="388" customWidth="1"/>
    <col min="5136" max="5136" width="1.42578125" style="388" customWidth="1"/>
    <col min="5137" max="5140" width="6.140625" style="388" customWidth="1"/>
    <col min="5141" max="5141" width="7.85546875" style="388" customWidth="1"/>
    <col min="5142" max="5142" width="59" style="388" customWidth="1"/>
    <col min="5143" max="5144" width="25.5703125" style="388" customWidth="1"/>
    <col min="5145" max="5376" width="11.42578125" style="388"/>
    <col min="5377" max="5377" width="17.85546875" style="388" customWidth="1"/>
    <col min="5378" max="5378" width="18.85546875" style="388" customWidth="1"/>
    <col min="5379" max="5379" width="5.42578125" style="388" customWidth="1"/>
    <col min="5380" max="5380" width="25.85546875" style="388" customWidth="1"/>
    <col min="5381" max="5381" width="0" style="388" hidden="1" customWidth="1"/>
    <col min="5382" max="5382" width="17.28515625" style="388" customWidth="1"/>
    <col min="5383" max="5383" width="28.5703125" style="388" customWidth="1"/>
    <col min="5384" max="5384" width="16.140625" style="388" customWidth="1"/>
    <col min="5385" max="5385" width="10.85546875" style="388" customWidth="1"/>
    <col min="5386" max="5386" width="18.85546875" style="388" customWidth="1"/>
    <col min="5387" max="5390" width="5.85546875" style="388" customWidth="1"/>
    <col min="5391" max="5391" width="7.7109375" style="388" customWidth="1"/>
    <col min="5392" max="5392" width="1.42578125" style="388" customWidth="1"/>
    <col min="5393" max="5396" width="6.140625" style="388" customWidth="1"/>
    <col min="5397" max="5397" width="7.85546875" style="388" customWidth="1"/>
    <col min="5398" max="5398" width="59" style="388" customWidth="1"/>
    <col min="5399" max="5400" width="25.5703125" style="388" customWidth="1"/>
    <col min="5401" max="5632" width="11.42578125" style="388"/>
    <col min="5633" max="5633" width="17.85546875" style="388" customWidth="1"/>
    <col min="5634" max="5634" width="18.85546875" style="388" customWidth="1"/>
    <col min="5635" max="5635" width="5.42578125" style="388" customWidth="1"/>
    <col min="5636" max="5636" width="25.85546875" style="388" customWidth="1"/>
    <col min="5637" max="5637" width="0" style="388" hidden="1" customWidth="1"/>
    <col min="5638" max="5638" width="17.28515625" style="388" customWidth="1"/>
    <col min="5639" max="5639" width="28.5703125" style="388" customWidth="1"/>
    <col min="5640" max="5640" width="16.140625" style="388" customWidth="1"/>
    <col min="5641" max="5641" width="10.85546875" style="388" customWidth="1"/>
    <col min="5642" max="5642" width="18.85546875" style="388" customWidth="1"/>
    <col min="5643" max="5646" width="5.85546875" style="388" customWidth="1"/>
    <col min="5647" max="5647" width="7.7109375" style="388" customWidth="1"/>
    <col min="5648" max="5648" width="1.42578125" style="388" customWidth="1"/>
    <col min="5649" max="5652" width="6.140625" style="388" customWidth="1"/>
    <col min="5653" max="5653" width="7.85546875" style="388" customWidth="1"/>
    <col min="5654" max="5654" width="59" style="388" customWidth="1"/>
    <col min="5655" max="5656" width="25.5703125" style="388" customWidth="1"/>
    <col min="5657" max="5888" width="11.42578125" style="388"/>
    <col min="5889" max="5889" width="17.85546875" style="388" customWidth="1"/>
    <col min="5890" max="5890" width="18.85546875" style="388" customWidth="1"/>
    <col min="5891" max="5891" width="5.42578125" style="388" customWidth="1"/>
    <col min="5892" max="5892" width="25.85546875" style="388" customWidth="1"/>
    <col min="5893" max="5893" width="0" style="388" hidden="1" customWidth="1"/>
    <col min="5894" max="5894" width="17.28515625" style="388" customWidth="1"/>
    <col min="5895" max="5895" width="28.5703125" style="388" customWidth="1"/>
    <col min="5896" max="5896" width="16.140625" style="388" customWidth="1"/>
    <col min="5897" max="5897" width="10.85546875" style="388" customWidth="1"/>
    <col min="5898" max="5898" width="18.85546875" style="388" customWidth="1"/>
    <col min="5899" max="5902" width="5.85546875" style="388" customWidth="1"/>
    <col min="5903" max="5903" width="7.7109375" style="388" customWidth="1"/>
    <col min="5904" max="5904" width="1.42578125" style="388" customWidth="1"/>
    <col min="5905" max="5908" width="6.140625" style="388" customWidth="1"/>
    <col min="5909" max="5909" width="7.85546875" style="388" customWidth="1"/>
    <col min="5910" max="5910" width="59" style="388" customWidth="1"/>
    <col min="5911" max="5912" width="25.5703125" style="388" customWidth="1"/>
    <col min="5913" max="6144" width="11.42578125" style="388"/>
    <col min="6145" max="6145" width="17.85546875" style="388" customWidth="1"/>
    <col min="6146" max="6146" width="18.85546875" style="388" customWidth="1"/>
    <col min="6147" max="6147" width="5.42578125" style="388" customWidth="1"/>
    <col min="6148" max="6148" width="25.85546875" style="388" customWidth="1"/>
    <col min="6149" max="6149" width="0" style="388" hidden="1" customWidth="1"/>
    <col min="6150" max="6150" width="17.28515625" style="388" customWidth="1"/>
    <col min="6151" max="6151" width="28.5703125" style="388" customWidth="1"/>
    <col min="6152" max="6152" width="16.140625" style="388" customWidth="1"/>
    <col min="6153" max="6153" width="10.85546875" style="388" customWidth="1"/>
    <col min="6154" max="6154" width="18.85546875" style="388" customWidth="1"/>
    <col min="6155" max="6158" width="5.85546875" style="388" customWidth="1"/>
    <col min="6159" max="6159" width="7.7109375" style="388" customWidth="1"/>
    <col min="6160" max="6160" width="1.42578125" style="388" customWidth="1"/>
    <col min="6161" max="6164" width="6.140625" style="388" customWidth="1"/>
    <col min="6165" max="6165" width="7.85546875" style="388" customWidth="1"/>
    <col min="6166" max="6166" width="59" style="388" customWidth="1"/>
    <col min="6167" max="6168" width="25.5703125" style="388" customWidth="1"/>
    <col min="6169" max="6400" width="11.42578125" style="388"/>
    <col min="6401" max="6401" width="17.85546875" style="388" customWidth="1"/>
    <col min="6402" max="6402" width="18.85546875" style="388" customWidth="1"/>
    <col min="6403" max="6403" width="5.42578125" style="388" customWidth="1"/>
    <col min="6404" max="6404" width="25.85546875" style="388" customWidth="1"/>
    <col min="6405" max="6405" width="0" style="388" hidden="1" customWidth="1"/>
    <col min="6406" max="6406" width="17.28515625" style="388" customWidth="1"/>
    <col min="6407" max="6407" width="28.5703125" style="388" customWidth="1"/>
    <col min="6408" max="6408" width="16.140625" style="388" customWidth="1"/>
    <col min="6409" max="6409" width="10.85546875" style="388" customWidth="1"/>
    <col min="6410" max="6410" width="18.85546875" style="388" customWidth="1"/>
    <col min="6411" max="6414" width="5.85546875" style="388" customWidth="1"/>
    <col min="6415" max="6415" width="7.7109375" style="388" customWidth="1"/>
    <col min="6416" max="6416" width="1.42578125" style="388" customWidth="1"/>
    <col min="6417" max="6420" width="6.140625" style="388" customWidth="1"/>
    <col min="6421" max="6421" width="7.85546875" style="388" customWidth="1"/>
    <col min="6422" max="6422" width="59" style="388" customWidth="1"/>
    <col min="6423" max="6424" width="25.5703125" style="388" customWidth="1"/>
    <col min="6425" max="6656" width="11.42578125" style="388"/>
    <col min="6657" max="6657" width="17.85546875" style="388" customWidth="1"/>
    <col min="6658" max="6658" width="18.85546875" style="388" customWidth="1"/>
    <col min="6659" max="6659" width="5.42578125" style="388" customWidth="1"/>
    <col min="6660" max="6660" width="25.85546875" style="388" customWidth="1"/>
    <col min="6661" max="6661" width="0" style="388" hidden="1" customWidth="1"/>
    <col min="6662" max="6662" width="17.28515625" style="388" customWidth="1"/>
    <col min="6663" max="6663" width="28.5703125" style="388" customWidth="1"/>
    <col min="6664" max="6664" width="16.140625" style="388" customWidth="1"/>
    <col min="6665" max="6665" width="10.85546875" style="388" customWidth="1"/>
    <col min="6666" max="6666" width="18.85546875" style="388" customWidth="1"/>
    <col min="6667" max="6670" width="5.85546875" style="388" customWidth="1"/>
    <col min="6671" max="6671" width="7.7109375" style="388" customWidth="1"/>
    <col min="6672" max="6672" width="1.42578125" style="388" customWidth="1"/>
    <col min="6673" max="6676" width="6.140625" style="388" customWidth="1"/>
    <col min="6677" max="6677" width="7.85546875" style="388" customWidth="1"/>
    <col min="6678" max="6678" width="59" style="388" customWidth="1"/>
    <col min="6679" max="6680" width="25.5703125" style="388" customWidth="1"/>
    <col min="6681" max="6912" width="11.42578125" style="388"/>
    <col min="6913" max="6913" width="17.85546875" style="388" customWidth="1"/>
    <col min="6914" max="6914" width="18.85546875" style="388" customWidth="1"/>
    <col min="6915" max="6915" width="5.42578125" style="388" customWidth="1"/>
    <col min="6916" max="6916" width="25.85546875" style="388" customWidth="1"/>
    <col min="6917" max="6917" width="0" style="388" hidden="1" customWidth="1"/>
    <col min="6918" max="6918" width="17.28515625" style="388" customWidth="1"/>
    <col min="6919" max="6919" width="28.5703125" style="388" customWidth="1"/>
    <col min="6920" max="6920" width="16.140625" style="388" customWidth="1"/>
    <col min="6921" max="6921" width="10.85546875" style="388" customWidth="1"/>
    <col min="6922" max="6922" width="18.85546875" style="388" customWidth="1"/>
    <col min="6923" max="6926" width="5.85546875" style="388" customWidth="1"/>
    <col min="6927" max="6927" width="7.7109375" style="388" customWidth="1"/>
    <col min="6928" max="6928" width="1.42578125" style="388" customWidth="1"/>
    <col min="6929" max="6932" width="6.140625" style="388" customWidth="1"/>
    <col min="6933" max="6933" width="7.85546875" style="388" customWidth="1"/>
    <col min="6934" max="6934" width="59" style="388" customWidth="1"/>
    <col min="6935" max="6936" width="25.5703125" style="388" customWidth="1"/>
    <col min="6937" max="7168" width="11.42578125" style="388"/>
    <col min="7169" max="7169" width="17.85546875" style="388" customWidth="1"/>
    <col min="7170" max="7170" width="18.85546875" style="388" customWidth="1"/>
    <col min="7171" max="7171" width="5.42578125" style="388" customWidth="1"/>
    <col min="7172" max="7172" width="25.85546875" style="388" customWidth="1"/>
    <col min="7173" max="7173" width="0" style="388" hidden="1" customWidth="1"/>
    <col min="7174" max="7174" width="17.28515625" style="388" customWidth="1"/>
    <col min="7175" max="7175" width="28.5703125" style="388" customWidth="1"/>
    <col min="7176" max="7176" width="16.140625" style="388" customWidth="1"/>
    <col min="7177" max="7177" width="10.85546875" style="388" customWidth="1"/>
    <col min="7178" max="7178" width="18.85546875" style="388" customWidth="1"/>
    <col min="7179" max="7182" width="5.85546875" style="388" customWidth="1"/>
    <col min="7183" max="7183" width="7.7109375" style="388" customWidth="1"/>
    <col min="7184" max="7184" width="1.42578125" style="388" customWidth="1"/>
    <col min="7185" max="7188" width="6.140625" style="388" customWidth="1"/>
    <col min="7189" max="7189" width="7.85546875" style="388" customWidth="1"/>
    <col min="7190" max="7190" width="59" style="388" customWidth="1"/>
    <col min="7191" max="7192" width="25.5703125" style="388" customWidth="1"/>
    <col min="7193" max="7424" width="11.42578125" style="388"/>
    <col min="7425" max="7425" width="17.85546875" style="388" customWidth="1"/>
    <col min="7426" max="7426" width="18.85546875" style="388" customWidth="1"/>
    <col min="7427" max="7427" width="5.42578125" style="388" customWidth="1"/>
    <col min="7428" max="7428" width="25.85546875" style="388" customWidth="1"/>
    <col min="7429" max="7429" width="0" style="388" hidden="1" customWidth="1"/>
    <col min="7430" max="7430" width="17.28515625" style="388" customWidth="1"/>
    <col min="7431" max="7431" width="28.5703125" style="388" customWidth="1"/>
    <col min="7432" max="7432" width="16.140625" style="388" customWidth="1"/>
    <col min="7433" max="7433" width="10.85546875" style="388" customWidth="1"/>
    <col min="7434" max="7434" width="18.85546875" style="388" customWidth="1"/>
    <col min="7435" max="7438" width="5.85546875" style="388" customWidth="1"/>
    <col min="7439" max="7439" width="7.7109375" style="388" customWidth="1"/>
    <col min="7440" max="7440" width="1.42578125" style="388" customWidth="1"/>
    <col min="7441" max="7444" width="6.140625" style="388" customWidth="1"/>
    <col min="7445" max="7445" width="7.85546875" style="388" customWidth="1"/>
    <col min="7446" max="7446" width="59" style="388" customWidth="1"/>
    <col min="7447" max="7448" width="25.5703125" style="388" customWidth="1"/>
    <col min="7449" max="7680" width="11.42578125" style="388"/>
    <col min="7681" max="7681" width="17.85546875" style="388" customWidth="1"/>
    <col min="7682" max="7682" width="18.85546875" style="388" customWidth="1"/>
    <col min="7683" max="7683" width="5.42578125" style="388" customWidth="1"/>
    <col min="7684" max="7684" width="25.85546875" style="388" customWidth="1"/>
    <col min="7685" max="7685" width="0" style="388" hidden="1" customWidth="1"/>
    <col min="7686" max="7686" width="17.28515625" style="388" customWidth="1"/>
    <col min="7687" max="7687" width="28.5703125" style="388" customWidth="1"/>
    <col min="7688" max="7688" width="16.140625" style="388" customWidth="1"/>
    <col min="7689" max="7689" width="10.85546875" style="388" customWidth="1"/>
    <col min="7690" max="7690" width="18.85546875" style="388" customWidth="1"/>
    <col min="7691" max="7694" width="5.85546875" style="388" customWidth="1"/>
    <col min="7695" max="7695" width="7.7109375" style="388" customWidth="1"/>
    <col min="7696" max="7696" width="1.42578125" style="388" customWidth="1"/>
    <col min="7697" max="7700" width="6.140625" style="388" customWidth="1"/>
    <col min="7701" max="7701" width="7.85546875" style="388" customWidth="1"/>
    <col min="7702" max="7702" width="59" style="388" customWidth="1"/>
    <col min="7703" max="7704" width="25.5703125" style="388" customWidth="1"/>
    <col min="7705" max="7936" width="11.42578125" style="388"/>
    <col min="7937" max="7937" width="17.85546875" style="388" customWidth="1"/>
    <col min="7938" max="7938" width="18.85546875" style="388" customWidth="1"/>
    <col min="7939" max="7939" width="5.42578125" style="388" customWidth="1"/>
    <col min="7940" max="7940" width="25.85546875" style="388" customWidth="1"/>
    <col min="7941" max="7941" width="0" style="388" hidden="1" customWidth="1"/>
    <col min="7942" max="7942" width="17.28515625" style="388" customWidth="1"/>
    <col min="7943" max="7943" width="28.5703125" style="388" customWidth="1"/>
    <col min="7944" max="7944" width="16.140625" style="388" customWidth="1"/>
    <col min="7945" max="7945" width="10.85546875" style="388" customWidth="1"/>
    <col min="7946" max="7946" width="18.85546875" style="388" customWidth="1"/>
    <col min="7947" max="7950" width="5.85546875" style="388" customWidth="1"/>
    <col min="7951" max="7951" width="7.7109375" style="388" customWidth="1"/>
    <col min="7952" max="7952" width="1.42578125" style="388" customWidth="1"/>
    <col min="7953" max="7956" width="6.140625" style="388" customWidth="1"/>
    <col min="7957" max="7957" width="7.85546875" style="388" customWidth="1"/>
    <col min="7958" max="7958" width="59" style="388" customWidth="1"/>
    <col min="7959" max="7960" width="25.5703125" style="388" customWidth="1"/>
    <col min="7961" max="8192" width="11.42578125" style="388"/>
    <col min="8193" max="8193" width="17.85546875" style="388" customWidth="1"/>
    <col min="8194" max="8194" width="18.85546875" style="388" customWidth="1"/>
    <col min="8195" max="8195" width="5.42578125" style="388" customWidth="1"/>
    <col min="8196" max="8196" width="25.85546875" style="388" customWidth="1"/>
    <col min="8197" max="8197" width="0" style="388" hidden="1" customWidth="1"/>
    <col min="8198" max="8198" width="17.28515625" style="388" customWidth="1"/>
    <col min="8199" max="8199" width="28.5703125" style="388" customWidth="1"/>
    <col min="8200" max="8200" width="16.140625" style="388" customWidth="1"/>
    <col min="8201" max="8201" width="10.85546875" style="388" customWidth="1"/>
    <col min="8202" max="8202" width="18.85546875" style="388" customWidth="1"/>
    <col min="8203" max="8206" width="5.85546875" style="388" customWidth="1"/>
    <col min="8207" max="8207" width="7.7109375" style="388" customWidth="1"/>
    <col min="8208" max="8208" width="1.42578125" style="388" customWidth="1"/>
    <col min="8209" max="8212" width="6.140625" style="388" customWidth="1"/>
    <col min="8213" max="8213" width="7.85546875" style="388" customWidth="1"/>
    <col min="8214" max="8214" width="59" style="388" customWidth="1"/>
    <col min="8215" max="8216" width="25.5703125" style="388" customWidth="1"/>
    <col min="8217" max="8448" width="11.42578125" style="388"/>
    <col min="8449" max="8449" width="17.85546875" style="388" customWidth="1"/>
    <col min="8450" max="8450" width="18.85546875" style="388" customWidth="1"/>
    <col min="8451" max="8451" width="5.42578125" style="388" customWidth="1"/>
    <col min="8452" max="8452" width="25.85546875" style="388" customWidth="1"/>
    <col min="8453" max="8453" width="0" style="388" hidden="1" customWidth="1"/>
    <col min="8454" max="8454" width="17.28515625" style="388" customWidth="1"/>
    <col min="8455" max="8455" width="28.5703125" style="388" customWidth="1"/>
    <col min="8456" max="8456" width="16.140625" style="388" customWidth="1"/>
    <col min="8457" max="8457" width="10.85546875" style="388" customWidth="1"/>
    <col min="8458" max="8458" width="18.85546875" style="388" customWidth="1"/>
    <col min="8459" max="8462" width="5.85546875" style="388" customWidth="1"/>
    <col min="8463" max="8463" width="7.7109375" style="388" customWidth="1"/>
    <col min="8464" max="8464" width="1.42578125" style="388" customWidth="1"/>
    <col min="8465" max="8468" width="6.140625" style="388" customWidth="1"/>
    <col min="8469" max="8469" width="7.85546875" style="388" customWidth="1"/>
    <col min="8470" max="8470" width="59" style="388" customWidth="1"/>
    <col min="8471" max="8472" width="25.5703125" style="388" customWidth="1"/>
    <col min="8473" max="8704" width="11.42578125" style="388"/>
    <col min="8705" max="8705" width="17.85546875" style="388" customWidth="1"/>
    <col min="8706" max="8706" width="18.85546875" style="388" customWidth="1"/>
    <col min="8707" max="8707" width="5.42578125" style="388" customWidth="1"/>
    <col min="8708" max="8708" width="25.85546875" style="388" customWidth="1"/>
    <col min="8709" max="8709" width="0" style="388" hidden="1" customWidth="1"/>
    <col min="8710" max="8710" width="17.28515625" style="388" customWidth="1"/>
    <col min="8711" max="8711" width="28.5703125" style="388" customWidth="1"/>
    <col min="8712" max="8712" width="16.140625" style="388" customWidth="1"/>
    <col min="8713" max="8713" width="10.85546875" style="388" customWidth="1"/>
    <col min="8714" max="8714" width="18.85546875" style="388" customWidth="1"/>
    <col min="8715" max="8718" width="5.85546875" style="388" customWidth="1"/>
    <col min="8719" max="8719" width="7.7109375" style="388" customWidth="1"/>
    <col min="8720" max="8720" width="1.42578125" style="388" customWidth="1"/>
    <col min="8721" max="8724" width="6.140625" style="388" customWidth="1"/>
    <col min="8725" max="8725" width="7.85546875" style="388" customWidth="1"/>
    <col min="8726" max="8726" width="59" style="388" customWidth="1"/>
    <col min="8727" max="8728" width="25.5703125" style="388" customWidth="1"/>
    <col min="8729" max="8960" width="11.42578125" style="388"/>
    <col min="8961" max="8961" width="17.85546875" style="388" customWidth="1"/>
    <col min="8962" max="8962" width="18.85546875" style="388" customWidth="1"/>
    <col min="8963" max="8963" width="5.42578125" style="388" customWidth="1"/>
    <col min="8964" max="8964" width="25.85546875" style="388" customWidth="1"/>
    <col min="8965" max="8965" width="0" style="388" hidden="1" customWidth="1"/>
    <col min="8966" max="8966" width="17.28515625" style="388" customWidth="1"/>
    <col min="8967" max="8967" width="28.5703125" style="388" customWidth="1"/>
    <col min="8968" max="8968" width="16.140625" style="388" customWidth="1"/>
    <col min="8969" max="8969" width="10.85546875" style="388" customWidth="1"/>
    <col min="8970" max="8970" width="18.85546875" style="388" customWidth="1"/>
    <col min="8971" max="8974" width="5.85546875" style="388" customWidth="1"/>
    <col min="8975" max="8975" width="7.7109375" style="388" customWidth="1"/>
    <col min="8976" max="8976" width="1.42578125" style="388" customWidth="1"/>
    <col min="8977" max="8980" width="6.140625" style="388" customWidth="1"/>
    <col min="8981" max="8981" width="7.85546875" style="388" customWidth="1"/>
    <col min="8982" max="8982" width="59" style="388" customWidth="1"/>
    <col min="8983" max="8984" width="25.5703125" style="388" customWidth="1"/>
    <col min="8985" max="9216" width="11.42578125" style="388"/>
    <col min="9217" max="9217" width="17.85546875" style="388" customWidth="1"/>
    <col min="9218" max="9218" width="18.85546875" style="388" customWidth="1"/>
    <col min="9219" max="9219" width="5.42578125" style="388" customWidth="1"/>
    <col min="9220" max="9220" width="25.85546875" style="388" customWidth="1"/>
    <col min="9221" max="9221" width="0" style="388" hidden="1" customWidth="1"/>
    <col min="9222" max="9222" width="17.28515625" style="388" customWidth="1"/>
    <col min="9223" max="9223" width="28.5703125" style="388" customWidth="1"/>
    <col min="9224" max="9224" width="16.140625" style="388" customWidth="1"/>
    <col min="9225" max="9225" width="10.85546875" style="388" customWidth="1"/>
    <col min="9226" max="9226" width="18.85546875" style="388" customWidth="1"/>
    <col min="9227" max="9230" width="5.85546875" style="388" customWidth="1"/>
    <col min="9231" max="9231" width="7.7109375" style="388" customWidth="1"/>
    <col min="9232" max="9232" width="1.42578125" style="388" customWidth="1"/>
    <col min="9233" max="9236" width="6.140625" style="388" customWidth="1"/>
    <col min="9237" max="9237" width="7.85546875" style="388" customWidth="1"/>
    <col min="9238" max="9238" width="59" style="388" customWidth="1"/>
    <col min="9239" max="9240" width="25.5703125" style="388" customWidth="1"/>
    <col min="9241" max="9472" width="11.42578125" style="388"/>
    <col min="9473" max="9473" width="17.85546875" style="388" customWidth="1"/>
    <col min="9474" max="9474" width="18.85546875" style="388" customWidth="1"/>
    <col min="9475" max="9475" width="5.42578125" style="388" customWidth="1"/>
    <col min="9476" max="9476" width="25.85546875" style="388" customWidth="1"/>
    <col min="9477" max="9477" width="0" style="388" hidden="1" customWidth="1"/>
    <col min="9478" max="9478" width="17.28515625" style="388" customWidth="1"/>
    <col min="9479" max="9479" width="28.5703125" style="388" customWidth="1"/>
    <col min="9480" max="9480" width="16.140625" style="388" customWidth="1"/>
    <col min="9481" max="9481" width="10.85546875" style="388" customWidth="1"/>
    <col min="9482" max="9482" width="18.85546875" style="388" customWidth="1"/>
    <col min="9483" max="9486" width="5.85546875" style="388" customWidth="1"/>
    <col min="9487" max="9487" width="7.7109375" style="388" customWidth="1"/>
    <col min="9488" max="9488" width="1.42578125" style="388" customWidth="1"/>
    <col min="9489" max="9492" width="6.140625" style="388" customWidth="1"/>
    <col min="9493" max="9493" width="7.85546875" style="388" customWidth="1"/>
    <col min="9494" max="9494" width="59" style="388" customWidth="1"/>
    <col min="9495" max="9496" width="25.5703125" style="388" customWidth="1"/>
    <col min="9497" max="9728" width="11.42578125" style="388"/>
    <col min="9729" max="9729" width="17.85546875" style="388" customWidth="1"/>
    <col min="9730" max="9730" width="18.85546875" style="388" customWidth="1"/>
    <col min="9731" max="9731" width="5.42578125" style="388" customWidth="1"/>
    <col min="9732" max="9732" width="25.85546875" style="388" customWidth="1"/>
    <col min="9733" max="9733" width="0" style="388" hidden="1" customWidth="1"/>
    <col min="9734" max="9734" width="17.28515625" style="388" customWidth="1"/>
    <col min="9735" max="9735" width="28.5703125" style="388" customWidth="1"/>
    <col min="9736" max="9736" width="16.140625" style="388" customWidth="1"/>
    <col min="9737" max="9737" width="10.85546875" style="388" customWidth="1"/>
    <col min="9738" max="9738" width="18.85546875" style="388" customWidth="1"/>
    <col min="9739" max="9742" width="5.85546875" style="388" customWidth="1"/>
    <col min="9743" max="9743" width="7.7109375" style="388" customWidth="1"/>
    <col min="9744" max="9744" width="1.42578125" style="388" customWidth="1"/>
    <col min="9745" max="9748" width="6.140625" style="388" customWidth="1"/>
    <col min="9749" max="9749" width="7.85546875" style="388" customWidth="1"/>
    <col min="9750" max="9750" width="59" style="388" customWidth="1"/>
    <col min="9751" max="9752" width="25.5703125" style="388" customWidth="1"/>
    <col min="9753" max="9984" width="11.42578125" style="388"/>
    <col min="9985" max="9985" width="17.85546875" style="388" customWidth="1"/>
    <col min="9986" max="9986" width="18.85546875" style="388" customWidth="1"/>
    <col min="9987" max="9987" width="5.42578125" style="388" customWidth="1"/>
    <col min="9988" max="9988" width="25.85546875" style="388" customWidth="1"/>
    <col min="9989" max="9989" width="0" style="388" hidden="1" customWidth="1"/>
    <col min="9990" max="9990" width="17.28515625" style="388" customWidth="1"/>
    <col min="9991" max="9991" width="28.5703125" style="388" customWidth="1"/>
    <col min="9992" max="9992" width="16.140625" style="388" customWidth="1"/>
    <col min="9993" max="9993" width="10.85546875" style="388" customWidth="1"/>
    <col min="9994" max="9994" width="18.85546875" style="388" customWidth="1"/>
    <col min="9995" max="9998" width="5.85546875" style="388" customWidth="1"/>
    <col min="9999" max="9999" width="7.7109375" style="388" customWidth="1"/>
    <col min="10000" max="10000" width="1.42578125" style="388" customWidth="1"/>
    <col min="10001" max="10004" width="6.140625" style="388" customWidth="1"/>
    <col min="10005" max="10005" width="7.85546875" style="388" customWidth="1"/>
    <col min="10006" max="10006" width="59" style="388" customWidth="1"/>
    <col min="10007" max="10008" width="25.5703125" style="388" customWidth="1"/>
    <col min="10009" max="10240" width="11.42578125" style="388"/>
    <col min="10241" max="10241" width="17.85546875" style="388" customWidth="1"/>
    <col min="10242" max="10242" width="18.85546875" style="388" customWidth="1"/>
    <col min="10243" max="10243" width="5.42578125" style="388" customWidth="1"/>
    <col min="10244" max="10244" width="25.85546875" style="388" customWidth="1"/>
    <col min="10245" max="10245" width="0" style="388" hidden="1" customWidth="1"/>
    <col min="10246" max="10246" width="17.28515625" style="388" customWidth="1"/>
    <col min="10247" max="10247" width="28.5703125" style="388" customWidth="1"/>
    <col min="10248" max="10248" width="16.140625" style="388" customWidth="1"/>
    <col min="10249" max="10249" width="10.85546875" style="388" customWidth="1"/>
    <col min="10250" max="10250" width="18.85546875" style="388" customWidth="1"/>
    <col min="10251" max="10254" width="5.85546875" style="388" customWidth="1"/>
    <col min="10255" max="10255" width="7.7109375" style="388" customWidth="1"/>
    <col min="10256" max="10256" width="1.42578125" style="388" customWidth="1"/>
    <col min="10257" max="10260" width="6.140625" style="388" customWidth="1"/>
    <col min="10261" max="10261" width="7.85546875" style="388" customWidth="1"/>
    <col min="10262" max="10262" width="59" style="388" customWidth="1"/>
    <col min="10263" max="10264" width="25.5703125" style="388" customWidth="1"/>
    <col min="10265" max="10496" width="11.42578125" style="388"/>
    <col min="10497" max="10497" width="17.85546875" style="388" customWidth="1"/>
    <col min="10498" max="10498" width="18.85546875" style="388" customWidth="1"/>
    <col min="10499" max="10499" width="5.42578125" style="388" customWidth="1"/>
    <col min="10500" max="10500" width="25.85546875" style="388" customWidth="1"/>
    <col min="10501" max="10501" width="0" style="388" hidden="1" customWidth="1"/>
    <col min="10502" max="10502" width="17.28515625" style="388" customWidth="1"/>
    <col min="10503" max="10503" width="28.5703125" style="388" customWidth="1"/>
    <col min="10504" max="10504" width="16.140625" style="388" customWidth="1"/>
    <col min="10505" max="10505" width="10.85546875" style="388" customWidth="1"/>
    <col min="10506" max="10506" width="18.85546875" style="388" customWidth="1"/>
    <col min="10507" max="10510" width="5.85546875" style="388" customWidth="1"/>
    <col min="10511" max="10511" width="7.7109375" style="388" customWidth="1"/>
    <col min="10512" max="10512" width="1.42578125" style="388" customWidth="1"/>
    <col min="10513" max="10516" width="6.140625" style="388" customWidth="1"/>
    <col min="10517" max="10517" width="7.85546875" style="388" customWidth="1"/>
    <col min="10518" max="10518" width="59" style="388" customWidth="1"/>
    <col min="10519" max="10520" width="25.5703125" style="388" customWidth="1"/>
    <col min="10521" max="10752" width="11.42578125" style="388"/>
    <col min="10753" max="10753" width="17.85546875" style="388" customWidth="1"/>
    <col min="10754" max="10754" width="18.85546875" style="388" customWidth="1"/>
    <col min="10755" max="10755" width="5.42578125" style="388" customWidth="1"/>
    <col min="10756" max="10756" width="25.85546875" style="388" customWidth="1"/>
    <col min="10757" max="10757" width="0" style="388" hidden="1" customWidth="1"/>
    <col min="10758" max="10758" width="17.28515625" style="388" customWidth="1"/>
    <col min="10759" max="10759" width="28.5703125" style="388" customWidth="1"/>
    <col min="10760" max="10760" width="16.140625" style="388" customWidth="1"/>
    <col min="10761" max="10761" width="10.85546875" style="388" customWidth="1"/>
    <col min="10762" max="10762" width="18.85546875" style="388" customWidth="1"/>
    <col min="10763" max="10766" width="5.85546875" style="388" customWidth="1"/>
    <col min="10767" max="10767" width="7.7109375" style="388" customWidth="1"/>
    <col min="10768" max="10768" width="1.42578125" style="388" customWidth="1"/>
    <col min="10769" max="10772" width="6.140625" style="388" customWidth="1"/>
    <col min="10773" max="10773" width="7.85546875" style="388" customWidth="1"/>
    <col min="10774" max="10774" width="59" style="388" customWidth="1"/>
    <col min="10775" max="10776" width="25.5703125" style="388" customWidth="1"/>
    <col min="10777" max="11008" width="11.42578125" style="388"/>
    <col min="11009" max="11009" width="17.85546875" style="388" customWidth="1"/>
    <col min="11010" max="11010" width="18.85546875" style="388" customWidth="1"/>
    <col min="11011" max="11011" width="5.42578125" style="388" customWidth="1"/>
    <col min="11012" max="11012" width="25.85546875" style="388" customWidth="1"/>
    <col min="11013" max="11013" width="0" style="388" hidden="1" customWidth="1"/>
    <col min="11014" max="11014" width="17.28515625" style="388" customWidth="1"/>
    <col min="11015" max="11015" width="28.5703125" style="388" customWidth="1"/>
    <col min="11016" max="11016" width="16.140625" style="388" customWidth="1"/>
    <col min="11017" max="11017" width="10.85546875" style="388" customWidth="1"/>
    <col min="11018" max="11018" width="18.85546875" style="388" customWidth="1"/>
    <col min="11019" max="11022" width="5.85546875" style="388" customWidth="1"/>
    <col min="11023" max="11023" width="7.7109375" style="388" customWidth="1"/>
    <col min="11024" max="11024" width="1.42578125" style="388" customWidth="1"/>
    <col min="11025" max="11028" width="6.140625" style="388" customWidth="1"/>
    <col min="11029" max="11029" width="7.85546875" style="388" customWidth="1"/>
    <col min="11030" max="11030" width="59" style="388" customWidth="1"/>
    <col min="11031" max="11032" width="25.5703125" style="388" customWidth="1"/>
    <col min="11033" max="11264" width="11.42578125" style="388"/>
    <col min="11265" max="11265" width="17.85546875" style="388" customWidth="1"/>
    <col min="11266" max="11266" width="18.85546875" style="388" customWidth="1"/>
    <col min="11267" max="11267" width="5.42578125" style="388" customWidth="1"/>
    <col min="11268" max="11268" width="25.85546875" style="388" customWidth="1"/>
    <col min="11269" max="11269" width="0" style="388" hidden="1" customWidth="1"/>
    <col min="11270" max="11270" width="17.28515625" style="388" customWidth="1"/>
    <col min="11271" max="11271" width="28.5703125" style="388" customWidth="1"/>
    <col min="11272" max="11272" width="16.140625" style="388" customWidth="1"/>
    <col min="11273" max="11273" width="10.85546875" style="388" customWidth="1"/>
    <col min="11274" max="11274" width="18.85546875" style="388" customWidth="1"/>
    <col min="11275" max="11278" width="5.85546875" style="388" customWidth="1"/>
    <col min="11279" max="11279" width="7.7109375" style="388" customWidth="1"/>
    <col min="11280" max="11280" width="1.42578125" style="388" customWidth="1"/>
    <col min="11281" max="11284" width="6.140625" style="388" customWidth="1"/>
    <col min="11285" max="11285" width="7.85546875" style="388" customWidth="1"/>
    <col min="11286" max="11286" width="59" style="388" customWidth="1"/>
    <col min="11287" max="11288" width="25.5703125" style="388" customWidth="1"/>
    <col min="11289" max="11520" width="11.42578125" style="388"/>
    <col min="11521" max="11521" width="17.85546875" style="388" customWidth="1"/>
    <col min="11522" max="11522" width="18.85546875" style="388" customWidth="1"/>
    <col min="11523" max="11523" width="5.42578125" style="388" customWidth="1"/>
    <col min="11524" max="11524" width="25.85546875" style="388" customWidth="1"/>
    <col min="11525" max="11525" width="0" style="388" hidden="1" customWidth="1"/>
    <col min="11526" max="11526" width="17.28515625" style="388" customWidth="1"/>
    <col min="11527" max="11527" width="28.5703125" style="388" customWidth="1"/>
    <col min="11528" max="11528" width="16.140625" style="388" customWidth="1"/>
    <col min="11529" max="11529" width="10.85546875" style="388" customWidth="1"/>
    <col min="11530" max="11530" width="18.85546875" style="388" customWidth="1"/>
    <col min="11531" max="11534" width="5.85546875" style="388" customWidth="1"/>
    <col min="11535" max="11535" width="7.7109375" style="388" customWidth="1"/>
    <col min="11536" max="11536" width="1.42578125" style="388" customWidth="1"/>
    <col min="11537" max="11540" width="6.140625" style="388" customWidth="1"/>
    <col min="11541" max="11541" width="7.85546875" style="388" customWidth="1"/>
    <col min="11542" max="11542" width="59" style="388" customWidth="1"/>
    <col min="11543" max="11544" width="25.5703125" style="388" customWidth="1"/>
    <col min="11545" max="11776" width="11.42578125" style="388"/>
    <col min="11777" max="11777" width="17.85546875" style="388" customWidth="1"/>
    <col min="11778" max="11778" width="18.85546875" style="388" customWidth="1"/>
    <col min="11779" max="11779" width="5.42578125" style="388" customWidth="1"/>
    <col min="11780" max="11780" width="25.85546875" style="388" customWidth="1"/>
    <col min="11781" max="11781" width="0" style="388" hidden="1" customWidth="1"/>
    <col min="11782" max="11782" width="17.28515625" style="388" customWidth="1"/>
    <col min="11783" max="11783" width="28.5703125" style="388" customWidth="1"/>
    <col min="11784" max="11784" width="16.140625" style="388" customWidth="1"/>
    <col min="11785" max="11785" width="10.85546875" style="388" customWidth="1"/>
    <col min="11786" max="11786" width="18.85546875" style="388" customWidth="1"/>
    <col min="11787" max="11790" width="5.85546875" style="388" customWidth="1"/>
    <col min="11791" max="11791" width="7.7109375" style="388" customWidth="1"/>
    <col min="11792" max="11792" width="1.42578125" style="388" customWidth="1"/>
    <col min="11793" max="11796" width="6.140625" style="388" customWidth="1"/>
    <col min="11797" max="11797" width="7.85546875" style="388" customWidth="1"/>
    <col min="11798" max="11798" width="59" style="388" customWidth="1"/>
    <col min="11799" max="11800" width="25.5703125" style="388" customWidth="1"/>
    <col min="11801" max="12032" width="11.42578125" style="388"/>
    <col min="12033" max="12033" width="17.85546875" style="388" customWidth="1"/>
    <col min="12034" max="12034" width="18.85546875" style="388" customWidth="1"/>
    <col min="12035" max="12035" width="5.42578125" style="388" customWidth="1"/>
    <col min="12036" max="12036" width="25.85546875" style="388" customWidth="1"/>
    <col min="12037" max="12037" width="0" style="388" hidden="1" customWidth="1"/>
    <col min="12038" max="12038" width="17.28515625" style="388" customWidth="1"/>
    <col min="12039" max="12039" width="28.5703125" style="388" customWidth="1"/>
    <col min="12040" max="12040" width="16.140625" style="388" customWidth="1"/>
    <col min="12041" max="12041" width="10.85546875" style="388" customWidth="1"/>
    <col min="12042" max="12042" width="18.85546875" style="388" customWidth="1"/>
    <col min="12043" max="12046" width="5.85546875" style="388" customWidth="1"/>
    <col min="12047" max="12047" width="7.7109375" style="388" customWidth="1"/>
    <col min="12048" max="12048" width="1.42578125" style="388" customWidth="1"/>
    <col min="12049" max="12052" width="6.140625" style="388" customWidth="1"/>
    <col min="12053" max="12053" width="7.85546875" style="388" customWidth="1"/>
    <col min="12054" max="12054" width="59" style="388" customWidth="1"/>
    <col min="12055" max="12056" width="25.5703125" style="388" customWidth="1"/>
    <col min="12057" max="12288" width="11.42578125" style="388"/>
    <col min="12289" max="12289" width="17.85546875" style="388" customWidth="1"/>
    <col min="12290" max="12290" width="18.85546875" style="388" customWidth="1"/>
    <col min="12291" max="12291" width="5.42578125" style="388" customWidth="1"/>
    <col min="12292" max="12292" width="25.85546875" style="388" customWidth="1"/>
    <col min="12293" max="12293" width="0" style="388" hidden="1" customWidth="1"/>
    <col min="12294" max="12294" width="17.28515625" style="388" customWidth="1"/>
    <col min="12295" max="12295" width="28.5703125" style="388" customWidth="1"/>
    <col min="12296" max="12296" width="16.140625" style="388" customWidth="1"/>
    <col min="12297" max="12297" width="10.85546875" style="388" customWidth="1"/>
    <col min="12298" max="12298" width="18.85546875" style="388" customWidth="1"/>
    <col min="12299" max="12302" width="5.85546875" style="388" customWidth="1"/>
    <col min="12303" max="12303" width="7.7109375" style="388" customWidth="1"/>
    <col min="12304" max="12304" width="1.42578125" style="388" customWidth="1"/>
    <col min="12305" max="12308" width="6.140625" style="388" customWidth="1"/>
    <col min="12309" max="12309" width="7.85546875" style="388" customWidth="1"/>
    <col min="12310" max="12310" width="59" style="388" customWidth="1"/>
    <col min="12311" max="12312" width="25.5703125" style="388" customWidth="1"/>
    <col min="12313" max="12544" width="11.42578125" style="388"/>
    <col min="12545" max="12545" width="17.85546875" style="388" customWidth="1"/>
    <col min="12546" max="12546" width="18.85546875" style="388" customWidth="1"/>
    <col min="12547" max="12547" width="5.42578125" style="388" customWidth="1"/>
    <col min="12548" max="12548" width="25.85546875" style="388" customWidth="1"/>
    <col min="12549" max="12549" width="0" style="388" hidden="1" customWidth="1"/>
    <col min="12550" max="12550" width="17.28515625" style="388" customWidth="1"/>
    <col min="12551" max="12551" width="28.5703125" style="388" customWidth="1"/>
    <col min="12552" max="12552" width="16.140625" style="388" customWidth="1"/>
    <col min="12553" max="12553" width="10.85546875" style="388" customWidth="1"/>
    <col min="12554" max="12554" width="18.85546875" style="388" customWidth="1"/>
    <col min="12555" max="12558" width="5.85546875" style="388" customWidth="1"/>
    <col min="12559" max="12559" width="7.7109375" style="388" customWidth="1"/>
    <col min="12560" max="12560" width="1.42578125" style="388" customWidth="1"/>
    <col min="12561" max="12564" width="6.140625" style="388" customWidth="1"/>
    <col min="12565" max="12565" width="7.85546875" style="388" customWidth="1"/>
    <col min="12566" max="12566" width="59" style="388" customWidth="1"/>
    <col min="12567" max="12568" width="25.5703125" style="388" customWidth="1"/>
    <col min="12569" max="12800" width="11.42578125" style="388"/>
    <col min="12801" max="12801" width="17.85546875" style="388" customWidth="1"/>
    <col min="12802" max="12802" width="18.85546875" style="388" customWidth="1"/>
    <col min="12803" max="12803" width="5.42578125" style="388" customWidth="1"/>
    <col min="12804" max="12804" width="25.85546875" style="388" customWidth="1"/>
    <col min="12805" max="12805" width="0" style="388" hidden="1" customWidth="1"/>
    <col min="12806" max="12806" width="17.28515625" style="388" customWidth="1"/>
    <col min="12807" max="12807" width="28.5703125" style="388" customWidth="1"/>
    <col min="12808" max="12808" width="16.140625" style="388" customWidth="1"/>
    <col min="12809" max="12809" width="10.85546875" style="388" customWidth="1"/>
    <col min="12810" max="12810" width="18.85546875" style="388" customWidth="1"/>
    <col min="12811" max="12814" width="5.85546875" style="388" customWidth="1"/>
    <col min="12815" max="12815" width="7.7109375" style="388" customWidth="1"/>
    <col min="12816" max="12816" width="1.42578125" style="388" customWidth="1"/>
    <col min="12817" max="12820" width="6.140625" style="388" customWidth="1"/>
    <col min="12821" max="12821" width="7.85546875" style="388" customWidth="1"/>
    <col min="12822" max="12822" width="59" style="388" customWidth="1"/>
    <col min="12823" max="12824" width="25.5703125" style="388" customWidth="1"/>
    <col min="12825" max="13056" width="11.42578125" style="388"/>
    <col min="13057" max="13057" width="17.85546875" style="388" customWidth="1"/>
    <col min="13058" max="13058" width="18.85546875" style="388" customWidth="1"/>
    <col min="13059" max="13059" width="5.42578125" style="388" customWidth="1"/>
    <col min="13060" max="13060" width="25.85546875" style="388" customWidth="1"/>
    <col min="13061" max="13061" width="0" style="388" hidden="1" customWidth="1"/>
    <col min="13062" max="13062" width="17.28515625" style="388" customWidth="1"/>
    <col min="13063" max="13063" width="28.5703125" style="388" customWidth="1"/>
    <col min="13064" max="13064" width="16.140625" style="388" customWidth="1"/>
    <col min="13065" max="13065" width="10.85546875" style="388" customWidth="1"/>
    <col min="13066" max="13066" width="18.85546875" style="388" customWidth="1"/>
    <col min="13067" max="13070" width="5.85546875" style="388" customWidth="1"/>
    <col min="13071" max="13071" width="7.7109375" style="388" customWidth="1"/>
    <col min="13072" max="13072" width="1.42578125" style="388" customWidth="1"/>
    <col min="13073" max="13076" width="6.140625" style="388" customWidth="1"/>
    <col min="13077" max="13077" width="7.85546875" style="388" customWidth="1"/>
    <col min="13078" max="13078" width="59" style="388" customWidth="1"/>
    <col min="13079" max="13080" width="25.5703125" style="388" customWidth="1"/>
    <col min="13081" max="13312" width="11.42578125" style="388"/>
    <col min="13313" max="13313" width="17.85546875" style="388" customWidth="1"/>
    <col min="13314" max="13314" width="18.85546875" style="388" customWidth="1"/>
    <col min="13315" max="13315" width="5.42578125" style="388" customWidth="1"/>
    <col min="13316" max="13316" width="25.85546875" style="388" customWidth="1"/>
    <col min="13317" max="13317" width="0" style="388" hidden="1" customWidth="1"/>
    <col min="13318" max="13318" width="17.28515625" style="388" customWidth="1"/>
    <col min="13319" max="13319" width="28.5703125" style="388" customWidth="1"/>
    <col min="13320" max="13320" width="16.140625" style="388" customWidth="1"/>
    <col min="13321" max="13321" width="10.85546875" style="388" customWidth="1"/>
    <col min="13322" max="13322" width="18.85546875" style="388" customWidth="1"/>
    <col min="13323" max="13326" width="5.85546875" style="388" customWidth="1"/>
    <col min="13327" max="13327" width="7.7109375" style="388" customWidth="1"/>
    <col min="13328" max="13328" width="1.42578125" style="388" customWidth="1"/>
    <col min="13329" max="13332" width="6.140625" style="388" customWidth="1"/>
    <col min="13333" max="13333" width="7.85546875" style="388" customWidth="1"/>
    <col min="13334" max="13334" width="59" style="388" customWidth="1"/>
    <col min="13335" max="13336" width="25.5703125" style="388" customWidth="1"/>
    <col min="13337" max="13568" width="11.42578125" style="388"/>
    <col min="13569" max="13569" width="17.85546875" style="388" customWidth="1"/>
    <col min="13570" max="13570" width="18.85546875" style="388" customWidth="1"/>
    <col min="13571" max="13571" width="5.42578125" style="388" customWidth="1"/>
    <col min="13572" max="13572" width="25.85546875" style="388" customWidth="1"/>
    <col min="13573" max="13573" width="0" style="388" hidden="1" customWidth="1"/>
    <col min="13574" max="13574" width="17.28515625" style="388" customWidth="1"/>
    <col min="13575" max="13575" width="28.5703125" style="388" customWidth="1"/>
    <col min="13576" max="13576" width="16.140625" style="388" customWidth="1"/>
    <col min="13577" max="13577" width="10.85546875" style="388" customWidth="1"/>
    <col min="13578" max="13578" width="18.85546875" style="388" customWidth="1"/>
    <col min="13579" max="13582" width="5.85546875" style="388" customWidth="1"/>
    <col min="13583" max="13583" width="7.7109375" style="388" customWidth="1"/>
    <col min="13584" max="13584" width="1.42578125" style="388" customWidth="1"/>
    <col min="13585" max="13588" width="6.140625" style="388" customWidth="1"/>
    <col min="13589" max="13589" width="7.85546875" style="388" customWidth="1"/>
    <col min="13590" max="13590" width="59" style="388" customWidth="1"/>
    <col min="13591" max="13592" width="25.5703125" style="388" customWidth="1"/>
    <col min="13593" max="13824" width="11.42578125" style="388"/>
    <col min="13825" max="13825" width="17.85546875" style="388" customWidth="1"/>
    <col min="13826" max="13826" width="18.85546875" style="388" customWidth="1"/>
    <col min="13827" max="13827" width="5.42578125" style="388" customWidth="1"/>
    <col min="13828" max="13828" width="25.85546875" style="388" customWidth="1"/>
    <col min="13829" max="13829" width="0" style="388" hidden="1" customWidth="1"/>
    <col min="13830" max="13830" width="17.28515625" style="388" customWidth="1"/>
    <col min="13831" max="13831" width="28.5703125" style="388" customWidth="1"/>
    <col min="13832" max="13832" width="16.140625" style="388" customWidth="1"/>
    <col min="13833" max="13833" width="10.85546875" style="388" customWidth="1"/>
    <col min="13834" max="13834" width="18.85546875" style="388" customWidth="1"/>
    <col min="13835" max="13838" width="5.85546875" style="388" customWidth="1"/>
    <col min="13839" max="13839" width="7.7109375" style="388" customWidth="1"/>
    <col min="13840" max="13840" width="1.42578125" style="388" customWidth="1"/>
    <col min="13841" max="13844" width="6.140625" style="388" customWidth="1"/>
    <col min="13845" max="13845" width="7.85546875" style="388" customWidth="1"/>
    <col min="13846" max="13846" width="59" style="388" customWidth="1"/>
    <col min="13847" max="13848" width="25.5703125" style="388" customWidth="1"/>
    <col min="13849" max="14080" width="11.42578125" style="388"/>
    <col min="14081" max="14081" width="17.85546875" style="388" customWidth="1"/>
    <col min="14082" max="14082" width="18.85546875" style="388" customWidth="1"/>
    <col min="14083" max="14083" width="5.42578125" style="388" customWidth="1"/>
    <col min="14084" max="14084" width="25.85546875" style="388" customWidth="1"/>
    <col min="14085" max="14085" width="0" style="388" hidden="1" customWidth="1"/>
    <col min="14086" max="14086" width="17.28515625" style="388" customWidth="1"/>
    <col min="14087" max="14087" width="28.5703125" style="388" customWidth="1"/>
    <col min="14088" max="14088" width="16.140625" style="388" customWidth="1"/>
    <col min="14089" max="14089" width="10.85546875" style="388" customWidth="1"/>
    <col min="14090" max="14090" width="18.85546875" style="388" customWidth="1"/>
    <col min="14091" max="14094" width="5.85546875" style="388" customWidth="1"/>
    <col min="14095" max="14095" width="7.7109375" style="388" customWidth="1"/>
    <col min="14096" max="14096" width="1.42578125" style="388" customWidth="1"/>
    <col min="14097" max="14100" width="6.140625" style="388" customWidth="1"/>
    <col min="14101" max="14101" width="7.85546875" style="388" customWidth="1"/>
    <col min="14102" max="14102" width="59" style="388" customWidth="1"/>
    <col min="14103" max="14104" width="25.5703125" style="388" customWidth="1"/>
    <col min="14105" max="14336" width="11.42578125" style="388"/>
    <col min="14337" max="14337" width="17.85546875" style="388" customWidth="1"/>
    <col min="14338" max="14338" width="18.85546875" style="388" customWidth="1"/>
    <col min="14339" max="14339" width="5.42578125" style="388" customWidth="1"/>
    <col min="14340" max="14340" width="25.85546875" style="388" customWidth="1"/>
    <col min="14341" max="14341" width="0" style="388" hidden="1" customWidth="1"/>
    <col min="14342" max="14342" width="17.28515625" style="388" customWidth="1"/>
    <col min="14343" max="14343" width="28.5703125" style="388" customWidth="1"/>
    <col min="14344" max="14344" width="16.140625" style="388" customWidth="1"/>
    <col min="14345" max="14345" width="10.85546875" style="388" customWidth="1"/>
    <col min="14346" max="14346" width="18.85546875" style="388" customWidth="1"/>
    <col min="14347" max="14350" width="5.85546875" style="388" customWidth="1"/>
    <col min="14351" max="14351" width="7.7109375" style="388" customWidth="1"/>
    <col min="14352" max="14352" width="1.42578125" style="388" customWidth="1"/>
    <col min="14353" max="14356" width="6.140625" style="388" customWidth="1"/>
    <col min="14357" max="14357" width="7.85546875" style="388" customWidth="1"/>
    <col min="14358" max="14358" width="59" style="388" customWidth="1"/>
    <col min="14359" max="14360" width="25.5703125" style="388" customWidth="1"/>
    <col min="14361" max="14592" width="11.42578125" style="388"/>
    <col min="14593" max="14593" width="17.85546875" style="388" customWidth="1"/>
    <col min="14594" max="14594" width="18.85546875" style="388" customWidth="1"/>
    <col min="14595" max="14595" width="5.42578125" style="388" customWidth="1"/>
    <col min="14596" max="14596" width="25.85546875" style="388" customWidth="1"/>
    <col min="14597" max="14597" width="0" style="388" hidden="1" customWidth="1"/>
    <col min="14598" max="14598" width="17.28515625" style="388" customWidth="1"/>
    <col min="14599" max="14599" width="28.5703125" style="388" customWidth="1"/>
    <col min="14600" max="14600" width="16.140625" style="388" customWidth="1"/>
    <col min="14601" max="14601" width="10.85546875" style="388" customWidth="1"/>
    <col min="14602" max="14602" width="18.85546875" style="388" customWidth="1"/>
    <col min="14603" max="14606" width="5.85546875" style="388" customWidth="1"/>
    <col min="14607" max="14607" width="7.7109375" style="388" customWidth="1"/>
    <col min="14608" max="14608" width="1.42578125" style="388" customWidth="1"/>
    <col min="14609" max="14612" width="6.140625" style="388" customWidth="1"/>
    <col min="14613" max="14613" width="7.85546875" style="388" customWidth="1"/>
    <col min="14614" max="14614" width="59" style="388" customWidth="1"/>
    <col min="14615" max="14616" width="25.5703125" style="388" customWidth="1"/>
    <col min="14617" max="14848" width="11.42578125" style="388"/>
    <col min="14849" max="14849" width="17.85546875" style="388" customWidth="1"/>
    <col min="14850" max="14850" width="18.85546875" style="388" customWidth="1"/>
    <col min="14851" max="14851" width="5.42578125" style="388" customWidth="1"/>
    <col min="14852" max="14852" width="25.85546875" style="388" customWidth="1"/>
    <col min="14853" max="14853" width="0" style="388" hidden="1" customWidth="1"/>
    <col min="14854" max="14854" width="17.28515625" style="388" customWidth="1"/>
    <col min="14855" max="14855" width="28.5703125" style="388" customWidth="1"/>
    <col min="14856" max="14856" width="16.140625" style="388" customWidth="1"/>
    <col min="14857" max="14857" width="10.85546875" style="388" customWidth="1"/>
    <col min="14858" max="14858" width="18.85546875" style="388" customWidth="1"/>
    <col min="14859" max="14862" width="5.85546875" style="388" customWidth="1"/>
    <col min="14863" max="14863" width="7.7109375" style="388" customWidth="1"/>
    <col min="14864" max="14864" width="1.42578125" style="388" customWidth="1"/>
    <col min="14865" max="14868" width="6.140625" style="388" customWidth="1"/>
    <col min="14869" max="14869" width="7.85546875" style="388" customWidth="1"/>
    <col min="14870" max="14870" width="59" style="388" customWidth="1"/>
    <col min="14871" max="14872" width="25.5703125" style="388" customWidth="1"/>
    <col min="14873" max="15104" width="11.42578125" style="388"/>
    <col min="15105" max="15105" width="17.85546875" style="388" customWidth="1"/>
    <col min="15106" max="15106" width="18.85546875" style="388" customWidth="1"/>
    <col min="15107" max="15107" width="5.42578125" style="388" customWidth="1"/>
    <col min="15108" max="15108" width="25.85546875" style="388" customWidth="1"/>
    <col min="15109" max="15109" width="0" style="388" hidden="1" customWidth="1"/>
    <col min="15110" max="15110" width="17.28515625" style="388" customWidth="1"/>
    <col min="15111" max="15111" width="28.5703125" style="388" customWidth="1"/>
    <col min="15112" max="15112" width="16.140625" style="388" customWidth="1"/>
    <col min="15113" max="15113" width="10.85546875" style="388" customWidth="1"/>
    <col min="15114" max="15114" width="18.85546875" style="388" customWidth="1"/>
    <col min="15115" max="15118" width="5.85546875" style="388" customWidth="1"/>
    <col min="15119" max="15119" width="7.7109375" style="388" customWidth="1"/>
    <col min="15120" max="15120" width="1.42578125" style="388" customWidth="1"/>
    <col min="15121" max="15124" width="6.140625" style="388" customWidth="1"/>
    <col min="15125" max="15125" width="7.85546875" style="388" customWidth="1"/>
    <col min="15126" max="15126" width="59" style="388" customWidth="1"/>
    <col min="15127" max="15128" width="25.5703125" style="388" customWidth="1"/>
    <col min="15129" max="15360" width="11.42578125" style="388"/>
    <col min="15361" max="15361" width="17.85546875" style="388" customWidth="1"/>
    <col min="15362" max="15362" width="18.85546875" style="388" customWidth="1"/>
    <col min="15363" max="15363" width="5.42578125" style="388" customWidth="1"/>
    <col min="15364" max="15364" width="25.85546875" style="388" customWidth="1"/>
    <col min="15365" max="15365" width="0" style="388" hidden="1" customWidth="1"/>
    <col min="15366" max="15366" width="17.28515625" style="388" customWidth="1"/>
    <col min="15367" max="15367" width="28.5703125" style="388" customWidth="1"/>
    <col min="15368" max="15368" width="16.140625" style="388" customWidth="1"/>
    <col min="15369" max="15369" width="10.85546875" style="388" customWidth="1"/>
    <col min="15370" max="15370" width="18.85546875" style="388" customWidth="1"/>
    <col min="15371" max="15374" width="5.85546875" style="388" customWidth="1"/>
    <col min="15375" max="15375" width="7.7109375" style="388" customWidth="1"/>
    <col min="15376" max="15376" width="1.42578125" style="388" customWidth="1"/>
    <col min="15377" max="15380" width="6.140625" style="388" customWidth="1"/>
    <col min="15381" max="15381" width="7.85546875" style="388" customWidth="1"/>
    <col min="15382" max="15382" width="59" style="388" customWidth="1"/>
    <col min="15383" max="15384" width="25.5703125" style="388" customWidth="1"/>
    <col min="15385" max="15616" width="11.42578125" style="388"/>
    <col min="15617" max="15617" width="17.85546875" style="388" customWidth="1"/>
    <col min="15618" max="15618" width="18.85546875" style="388" customWidth="1"/>
    <col min="15619" max="15619" width="5.42578125" style="388" customWidth="1"/>
    <col min="15620" max="15620" width="25.85546875" style="388" customWidth="1"/>
    <col min="15621" max="15621" width="0" style="388" hidden="1" customWidth="1"/>
    <col min="15622" max="15622" width="17.28515625" style="388" customWidth="1"/>
    <col min="15623" max="15623" width="28.5703125" style="388" customWidth="1"/>
    <col min="15624" max="15624" width="16.140625" style="388" customWidth="1"/>
    <col min="15625" max="15625" width="10.85546875" style="388" customWidth="1"/>
    <col min="15626" max="15626" width="18.85546875" style="388" customWidth="1"/>
    <col min="15627" max="15630" width="5.85546875" style="388" customWidth="1"/>
    <col min="15631" max="15631" width="7.7109375" style="388" customWidth="1"/>
    <col min="15632" max="15632" width="1.42578125" style="388" customWidth="1"/>
    <col min="15633" max="15636" width="6.140625" style="388" customWidth="1"/>
    <col min="15637" max="15637" width="7.85546875" style="388" customWidth="1"/>
    <col min="15638" max="15638" width="59" style="388" customWidth="1"/>
    <col min="15639" max="15640" width="25.5703125" style="388" customWidth="1"/>
    <col min="15641" max="15872" width="11.42578125" style="388"/>
    <col min="15873" max="15873" width="17.85546875" style="388" customWidth="1"/>
    <col min="15874" max="15874" width="18.85546875" style="388" customWidth="1"/>
    <col min="15875" max="15875" width="5.42578125" style="388" customWidth="1"/>
    <col min="15876" max="15876" width="25.85546875" style="388" customWidth="1"/>
    <col min="15877" max="15877" width="0" style="388" hidden="1" customWidth="1"/>
    <col min="15878" max="15878" width="17.28515625" style="388" customWidth="1"/>
    <col min="15879" max="15879" width="28.5703125" style="388" customWidth="1"/>
    <col min="15880" max="15880" width="16.140625" style="388" customWidth="1"/>
    <col min="15881" max="15881" width="10.85546875" style="388" customWidth="1"/>
    <col min="15882" max="15882" width="18.85546875" style="388" customWidth="1"/>
    <col min="15883" max="15886" width="5.85546875" style="388" customWidth="1"/>
    <col min="15887" max="15887" width="7.7109375" style="388" customWidth="1"/>
    <col min="15888" max="15888" width="1.42578125" style="388" customWidth="1"/>
    <col min="15889" max="15892" width="6.140625" style="388" customWidth="1"/>
    <col min="15893" max="15893" width="7.85546875" style="388" customWidth="1"/>
    <col min="15894" max="15894" width="59" style="388" customWidth="1"/>
    <col min="15895" max="15896" width="25.5703125" style="388" customWidth="1"/>
    <col min="15897" max="16128" width="11.42578125" style="388"/>
    <col min="16129" max="16129" width="17.85546875" style="388" customWidth="1"/>
    <col min="16130" max="16130" width="18.85546875" style="388" customWidth="1"/>
    <col min="16131" max="16131" width="5.42578125" style="388" customWidth="1"/>
    <col min="16132" max="16132" width="25.85546875" style="388" customWidth="1"/>
    <col min="16133" max="16133" width="0" style="388" hidden="1" customWidth="1"/>
    <col min="16134" max="16134" width="17.28515625" style="388" customWidth="1"/>
    <col min="16135" max="16135" width="28.5703125" style="388" customWidth="1"/>
    <col min="16136" max="16136" width="16.140625" style="388" customWidth="1"/>
    <col min="16137" max="16137" width="10.85546875" style="388" customWidth="1"/>
    <col min="16138" max="16138" width="18.85546875" style="388" customWidth="1"/>
    <col min="16139" max="16142" width="5.85546875" style="388" customWidth="1"/>
    <col min="16143" max="16143" width="7.7109375" style="388" customWidth="1"/>
    <col min="16144" max="16144" width="1.42578125" style="388" customWidth="1"/>
    <col min="16145" max="16148" width="6.140625" style="388" customWidth="1"/>
    <col min="16149" max="16149" width="7.85546875" style="388" customWidth="1"/>
    <col min="16150" max="16150" width="59" style="388" customWidth="1"/>
    <col min="16151" max="16152" width="25.5703125" style="388" customWidth="1"/>
    <col min="16153" max="16384" width="11.42578125" style="388"/>
  </cols>
  <sheetData>
    <row r="1" spans="1:24" ht="38.25" customHeight="1" thickBot="1" x14ac:dyDescent="0.3">
      <c r="A1" s="387"/>
      <c r="B1" s="387"/>
      <c r="C1" s="387"/>
      <c r="D1" s="387"/>
      <c r="E1" s="387"/>
      <c r="F1" s="387"/>
      <c r="G1" s="387"/>
      <c r="H1" s="387"/>
      <c r="I1" s="387"/>
      <c r="J1" s="387"/>
      <c r="K1" s="387"/>
      <c r="L1" s="387"/>
      <c r="M1" s="387"/>
      <c r="N1" s="387"/>
      <c r="O1" s="387"/>
      <c r="P1" s="387"/>
      <c r="Q1" s="387"/>
      <c r="R1" s="387"/>
      <c r="S1" s="387"/>
      <c r="T1" s="387"/>
      <c r="U1" s="387"/>
      <c r="V1" s="387"/>
    </row>
    <row r="2" spans="1:24" ht="32.25" customHeight="1" x14ac:dyDescent="0.25">
      <c r="A2" s="389"/>
      <c r="B2" s="390" t="s">
        <v>0</v>
      </c>
      <c r="C2" s="390"/>
      <c r="D2" s="390"/>
      <c r="E2" s="390"/>
      <c r="F2" s="390"/>
      <c r="G2" s="390"/>
      <c r="H2" s="390"/>
      <c r="I2" s="390"/>
      <c r="J2" s="390"/>
      <c r="K2" s="390"/>
      <c r="L2" s="390"/>
      <c r="M2" s="390"/>
      <c r="N2" s="390"/>
      <c r="O2" s="390"/>
      <c r="P2" s="390"/>
      <c r="Q2" s="390"/>
      <c r="R2" s="390"/>
      <c r="S2" s="390"/>
      <c r="T2" s="390"/>
      <c r="U2" s="390"/>
      <c r="V2" s="390"/>
      <c r="W2" s="391"/>
      <c r="X2" s="392" t="s">
        <v>1</v>
      </c>
    </row>
    <row r="3" spans="1:24" ht="21" customHeight="1" x14ac:dyDescent="0.25">
      <c r="A3" s="393"/>
      <c r="B3" s="394" t="s">
        <v>2</v>
      </c>
      <c r="C3" s="394"/>
      <c r="D3" s="394"/>
      <c r="E3" s="394"/>
      <c r="F3" s="394"/>
      <c r="G3" s="394"/>
      <c r="H3" s="394"/>
      <c r="I3" s="394"/>
      <c r="J3" s="394"/>
      <c r="K3" s="394"/>
      <c r="L3" s="394"/>
      <c r="M3" s="394"/>
      <c r="N3" s="394"/>
      <c r="O3" s="394"/>
      <c r="P3" s="394"/>
      <c r="Q3" s="394"/>
      <c r="R3" s="394"/>
      <c r="S3" s="394"/>
      <c r="T3" s="394"/>
      <c r="U3" s="394"/>
      <c r="V3" s="394"/>
      <c r="W3" s="395"/>
      <c r="X3" s="396" t="s">
        <v>3</v>
      </c>
    </row>
    <row r="4" spans="1:24" ht="23.1" customHeight="1" x14ac:dyDescent="0.25">
      <c r="A4" s="393"/>
      <c r="B4" s="397" t="s">
        <v>4</v>
      </c>
      <c r="C4" s="397"/>
      <c r="D4" s="397"/>
      <c r="E4" s="397"/>
      <c r="F4" s="397"/>
      <c r="G4" s="397"/>
      <c r="H4" s="397"/>
      <c r="I4" s="397"/>
      <c r="J4" s="397"/>
      <c r="K4" s="397"/>
      <c r="L4" s="397"/>
      <c r="M4" s="397"/>
      <c r="N4" s="397"/>
      <c r="O4" s="397"/>
      <c r="P4" s="397"/>
      <c r="Q4" s="397"/>
      <c r="R4" s="397"/>
      <c r="S4" s="397"/>
      <c r="T4" s="397"/>
      <c r="U4" s="397"/>
      <c r="V4" s="397"/>
      <c r="W4" s="398"/>
      <c r="X4" s="399" t="s">
        <v>5</v>
      </c>
    </row>
    <row r="5" spans="1:24" ht="15.75" customHeight="1" thickBot="1" x14ac:dyDescent="0.3">
      <c r="A5" s="400"/>
      <c r="B5" s="401"/>
      <c r="C5" s="401"/>
      <c r="D5" s="401"/>
      <c r="E5" s="401"/>
      <c r="F5" s="401"/>
      <c r="G5" s="401"/>
      <c r="H5" s="401"/>
      <c r="I5" s="401"/>
      <c r="J5" s="401"/>
      <c r="K5" s="401"/>
      <c r="L5" s="401"/>
      <c r="M5" s="401"/>
      <c r="N5" s="401"/>
      <c r="O5" s="401"/>
      <c r="P5" s="401"/>
      <c r="Q5" s="401"/>
      <c r="R5" s="401"/>
      <c r="S5" s="401"/>
      <c r="T5" s="401"/>
      <c r="U5" s="401"/>
      <c r="V5" s="401"/>
      <c r="W5" s="402"/>
      <c r="X5" s="403" t="s">
        <v>6</v>
      </c>
    </row>
    <row r="6" spans="1:24" ht="6.75" customHeight="1" thickBot="1" x14ac:dyDescent="0.3">
      <c r="A6" s="404"/>
      <c r="B6" s="405"/>
      <c r="C6" s="405"/>
      <c r="D6" s="405"/>
      <c r="E6" s="405"/>
      <c r="F6" s="405"/>
      <c r="G6" s="405"/>
      <c r="H6" s="405"/>
      <c r="I6" s="405"/>
      <c r="J6" s="405"/>
      <c r="K6" s="405"/>
      <c r="L6" s="405"/>
      <c r="M6" s="405"/>
      <c r="N6" s="405"/>
      <c r="O6" s="405"/>
      <c r="P6" s="405"/>
      <c r="Q6" s="405"/>
      <c r="R6" s="405"/>
      <c r="S6" s="405"/>
      <c r="T6" s="405"/>
      <c r="U6" s="405"/>
      <c r="V6" s="405"/>
      <c r="W6" s="405"/>
      <c r="X6" s="406"/>
    </row>
    <row r="7" spans="1:24" ht="15.95" customHeight="1" thickBot="1" x14ac:dyDescent="0.3">
      <c r="A7" s="458" t="s">
        <v>7</v>
      </c>
      <c r="B7" s="408" t="s">
        <v>668</v>
      </c>
      <c r="C7" s="409"/>
      <c r="D7" s="409"/>
      <c r="E7" s="409"/>
      <c r="F7" s="409"/>
      <c r="G7" s="409"/>
      <c r="H7" s="409"/>
      <c r="I7" s="409"/>
      <c r="J7" s="409"/>
      <c r="K7" s="409"/>
      <c r="L7" s="409"/>
      <c r="M7" s="409"/>
      <c r="N7" s="409"/>
      <c r="O7" s="409"/>
      <c r="P7" s="409"/>
      <c r="Q7" s="409"/>
      <c r="R7" s="409"/>
      <c r="S7" s="409"/>
      <c r="T7" s="409"/>
      <c r="U7" s="409"/>
      <c r="V7" s="409"/>
      <c r="W7" s="409"/>
      <c r="X7" s="410"/>
    </row>
    <row r="8" spans="1:24" ht="5.25" customHeight="1" x14ac:dyDescent="0.25">
      <c r="A8" s="411"/>
      <c r="B8" s="411"/>
      <c r="C8" s="411"/>
      <c r="D8" s="411"/>
      <c r="E8" s="411"/>
      <c r="F8" s="411"/>
      <c r="G8" s="411"/>
      <c r="H8" s="411"/>
      <c r="I8" s="411"/>
      <c r="J8" s="411"/>
      <c r="K8" s="411"/>
      <c r="L8" s="411"/>
      <c r="M8" s="411"/>
      <c r="N8" s="411"/>
      <c r="O8" s="411"/>
      <c r="P8" s="411"/>
      <c r="Q8" s="411"/>
      <c r="R8" s="411"/>
      <c r="S8" s="411"/>
      <c r="T8" s="411"/>
      <c r="U8" s="411"/>
      <c r="V8" s="411"/>
      <c r="W8" s="412"/>
      <c r="X8" s="412"/>
    </row>
    <row r="9" spans="1:24" ht="36" customHeight="1" x14ac:dyDescent="0.25">
      <c r="A9" s="436" t="s">
        <v>280</v>
      </c>
      <c r="B9" s="436" t="s">
        <v>9</v>
      </c>
      <c r="C9" s="436" t="s">
        <v>10</v>
      </c>
      <c r="D9" s="436" t="s">
        <v>11</v>
      </c>
      <c r="E9" s="436" t="s">
        <v>12</v>
      </c>
      <c r="F9" s="436" t="s">
        <v>13</v>
      </c>
      <c r="G9" s="436" t="s">
        <v>14</v>
      </c>
      <c r="H9" s="436" t="s">
        <v>15</v>
      </c>
      <c r="I9" s="436" t="s">
        <v>16</v>
      </c>
      <c r="J9" s="436" t="s">
        <v>17</v>
      </c>
      <c r="K9" s="437" t="s">
        <v>18</v>
      </c>
      <c r="L9" s="437"/>
      <c r="M9" s="437"/>
      <c r="N9" s="437"/>
      <c r="O9" s="437"/>
      <c r="P9" s="436"/>
      <c r="Q9" s="436" t="s">
        <v>19</v>
      </c>
      <c r="R9" s="436"/>
      <c r="S9" s="436"/>
      <c r="T9" s="436"/>
      <c r="U9" s="436"/>
      <c r="V9" s="436" t="s">
        <v>20</v>
      </c>
      <c r="W9" s="436" t="s">
        <v>21</v>
      </c>
      <c r="X9" s="436" t="s">
        <v>22</v>
      </c>
    </row>
    <row r="10" spans="1:24" ht="47.25" customHeight="1" x14ac:dyDescent="0.25">
      <c r="A10" s="436"/>
      <c r="B10" s="436"/>
      <c r="C10" s="436"/>
      <c r="D10" s="436"/>
      <c r="E10" s="436"/>
      <c r="F10" s="436"/>
      <c r="G10" s="436"/>
      <c r="H10" s="436"/>
      <c r="I10" s="436"/>
      <c r="J10" s="436"/>
      <c r="K10" s="438" t="s">
        <v>23</v>
      </c>
      <c r="L10" s="438" t="s">
        <v>24</v>
      </c>
      <c r="M10" s="438" t="s">
        <v>25</v>
      </c>
      <c r="N10" s="438" t="s">
        <v>26</v>
      </c>
      <c r="O10" s="438" t="s">
        <v>27</v>
      </c>
      <c r="P10" s="436"/>
      <c r="Q10" s="438" t="s">
        <v>23</v>
      </c>
      <c r="R10" s="438" t="s">
        <v>24</v>
      </c>
      <c r="S10" s="438" t="s">
        <v>25</v>
      </c>
      <c r="T10" s="438" t="s">
        <v>26</v>
      </c>
      <c r="U10" s="438" t="s">
        <v>27</v>
      </c>
      <c r="V10" s="436"/>
      <c r="W10" s="436"/>
      <c r="X10" s="436"/>
    </row>
    <row r="11" spans="1:24" ht="140.25" x14ac:dyDescent="0.25">
      <c r="A11" s="413" t="s">
        <v>281</v>
      </c>
      <c r="B11" s="414" t="s">
        <v>282</v>
      </c>
      <c r="C11" s="415">
        <v>1</v>
      </c>
      <c r="D11" s="720" t="s">
        <v>283</v>
      </c>
      <c r="E11" s="415" t="s">
        <v>284</v>
      </c>
      <c r="F11" s="416" t="s">
        <v>285</v>
      </c>
      <c r="G11" s="721" t="s">
        <v>286</v>
      </c>
      <c r="H11" s="417" t="s">
        <v>287</v>
      </c>
      <c r="I11" s="415" t="s">
        <v>93</v>
      </c>
      <c r="J11" s="417" t="s">
        <v>288</v>
      </c>
      <c r="K11" s="426">
        <v>0.25</v>
      </c>
      <c r="L11" s="426">
        <v>0.25</v>
      </c>
      <c r="M11" s="426">
        <v>0.25</v>
      </c>
      <c r="N11" s="426">
        <v>0.25</v>
      </c>
      <c r="O11" s="722">
        <v>1</v>
      </c>
      <c r="P11" s="436"/>
      <c r="Q11" s="723">
        <v>0.25</v>
      </c>
      <c r="R11" s="419">
        <v>0.25</v>
      </c>
      <c r="S11" s="419">
        <v>0.25</v>
      </c>
      <c r="T11" s="419">
        <v>0.25</v>
      </c>
      <c r="U11" s="724">
        <f t="shared" ref="U11:U19" si="0">SUM(Q11:T11)</f>
        <v>1</v>
      </c>
      <c r="V11" s="451" t="s">
        <v>1013</v>
      </c>
      <c r="W11" s="452"/>
      <c r="X11" s="452"/>
    </row>
    <row r="12" spans="1:24" ht="140.25" x14ac:dyDescent="0.25">
      <c r="A12" s="413"/>
      <c r="B12" s="428"/>
      <c r="C12" s="415">
        <v>2</v>
      </c>
      <c r="D12" s="720" t="s">
        <v>289</v>
      </c>
      <c r="E12" s="415" t="s">
        <v>284</v>
      </c>
      <c r="F12" s="416" t="s">
        <v>290</v>
      </c>
      <c r="G12" s="721" t="s">
        <v>291</v>
      </c>
      <c r="H12" s="417" t="s">
        <v>287</v>
      </c>
      <c r="I12" s="415" t="s">
        <v>93</v>
      </c>
      <c r="J12" s="417" t="s">
        <v>292</v>
      </c>
      <c r="K12" s="426">
        <v>0.25</v>
      </c>
      <c r="L12" s="426">
        <v>0.25</v>
      </c>
      <c r="M12" s="426">
        <v>0.25</v>
      </c>
      <c r="N12" s="426">
        <v>0.25</v>
      </c>
      <c r="O12" s="722">
        <v>1</v>
      </c>
      <c r="P12" s="436"/>
      <c r="Q12" s="723">
        <v>0.25</v>
      </c>
      <c r="R12" s="419">
        <v>0.25</v>
      </c>
      <c r="S12" s="419">
        <v>0.25</v>
      </c>
      <c r="T12" s="419">
        <v>0.25</v>
      </c>
      <c r="U12" s="724">
        <f t="shared" si="0"/>
        <v>1</v>
      </c>
      <c r="V12" s="451" t="s">
        <v>1014</v>
      </c>
      <c r="W12" s="451"/>
      <c r="X12" s="451"/>
    </row>
    <row r="13" spans="1:24" ht="127.5" x14ac:dyDescent="0.25">
      <c r="A13" s="413"/>
      <c r="B13" s="414" t="s">
        <v>293</v>
      </c>
      <c r="C13" s="415">
        <v>1</v>
      </c>
      <c r="D13" s="720" t="s">
        <v>294</v>
      </c>
      <c r="E13" s="415" t="s">
        <v>295</v>
      </c>
      <c r="F13" s="496" t="s">
        <v>296</v>
      </c>
      <c r="G13" s="496" t="s">
        <v>297</v>
      </c>
      <c r="H13" s="417" t="s">
        <v>298</v>
      </c>
      <c r="I13" s="415" t="s">
        <v>93</v>
      </c>
      <c r="J13" s="417" t="s">
        <v>299</v>
      </c>
      <c r="K13" s="426">
        <v>0.25</v>
      </c>
      <c r="L13" s="426">
        <v>0.25</v>
      </c>
      <c r="M13" s="426">
        <v>0.25</v>
      </c>
      <c r="N13" s="426">
        <v>0.25</v>
      </c>
      <c r="O13" s="722">
        <v>1</v>
      </c>
      <c r="P13" s="436"/>
      <c r="Q13" s="725">
        <v>0.25</v>
      </c>
      <c r="R13" s="420">
        <v>0.25</v>
      </c>
      <c r="S13" s="420">
        <v>0.25</v>
      </c>
      <c r="T13" s="419">
        <v>0.25</v>
      </c>
      <c r="U13" s="724">
        <f t="shared" si="0"/>
        <v>1</v>
      </c>
      <c r="V13" s="451" t="s">
        <v>1015</v>
      </c>
      <c r="W13" s="452"/>
      <c r="X13" s="452"/>
    </row>
    <row r="14" spans="1:24" ht="132.75" customHeight="1" x14ac:dyDescent="0.25">
      <c r="A14" s="413"/>
      <c r="B14" s="428"/>
      <c r="C14" s="415">
        <v>2</v>
      </c>
      <c r="D14" s="720" t="s">
        <v>300</v>
      </c>
      <c r="E14" s="415" t="s">
        <v>301</v>
      </c>
      <c r="F14" s="496" t="s">
        <v>302</v>
      </c>
      <c r="G14" s="496" t="s">
        <v>303</v>
      </c>
      <c r="H14" s="417" t="s">
        <v>304</v>
      </c>
      <c r="I14" s="415" t="s">
        <v>93</v>
      </c>
      <c r="J14" s="417" t="s">
        <v>305</v>
      </c>
      <c r="K14" s="426">
        <v>0.25</v>
      </c>
      <c r="L14" s="426">
        <v>0.25</v>
      </c>
      <c r="M14" s="426">
        <v>0.25</v>
      </c>
      <c r="N14" s="426">
        <v>0.25</v>
      </c>
      <c r="O14" s="722">
        <v>1</v>
      </c>
      <c r="P14" s="436"/>
      <c r="Q14" s="725">
        <v>0.25</v>
      </c>
      <c r="R14" s="420">
        <v>0.25</v>
      </c>
      <c r="S14" s="420">
        <v>0.25</v>
      </c>
      <c r="T14" s="419">
        <v>0.25</v>
      </c>
      <c r="U14" s="724">
        <f t="shared" si="0"/>
        <v>1</v>
      </c>
      <c r="V14" s="451" t="s">
        <v>1016</v>
      </c>
      <c r="W14" s="452"/>
      <c r="X14" s="452"/>
    </row>
    <row r="15" spans="1:24" ht="130.5" customHeight="1" x14ac:dyDescent="0.25">
      <c r="A15" s="413"/>
      <c r="B15" s="487" t="s">
        <v>306</v>
      </c>
      <c r="C15" s="415">
        <v>1</v>
      </c>
      <c r="D15" s="720" t="s">
        <v>307</v>
      </c>
      <c r="E15" s="415" t="s">
        <v>295</v>
      </c>
      <c r="F15" s="496" t="s">
        <v>308</v>
      </c>
      <c r="G15" s="496" t="s">
        <v>309</v>
      </c>
      <c r="H15" s="417" t="s">
        <v>310</v>
      </c>
      <c r="I15" s="415" t="s">
        <v>93</v>
      </c>
      <c r="J15" s="417" t="s">
        <v>299</v>
      </c>
      <c r="K15" s="426">
        <v>0.25</v>
      </c>
      <c r="L15" s="426">
        <v>0.25</v>
      </c>
      <c r="M15" s="426">
        <v>0.25</v>
      </c>
      <c r="N15" s="426">
        <v>0.25</v>
      </c>
      <c r="O15" s="722">
        <v>1</v>
      </c>
      <c r="P15" s="436"/>
      <c r="Q15" s="725">
        <v>0.25</v>
      </c>
      <c r="R15" s="420">
        <v>0.25</v>
      </c>
      <c r="S15" s="420">
        <v>0.25</v>
      </c>
      <c r="T15" s="419">
        <v>0.25</v>
      </c>
      <c r="U15" s="724">
        <f t="shared" si="0"/>
        <v>1</v>
      </c>
      <c r="V15" s="451" t="s">
        <v>1017</v>
      </c>
      <c r="W15" s="452"/>
      <c r="X15" s="452"/>
    </row>
    <row r="16" spans="1:24" ht="409.5" x14ac:dyDescent="0.25">
      <c r="A16" s="413"/>
      <c r="B16" s="487" t="s">
        <v>311</v>
      </c>
      <c r="C16" s="415">
        <v>1</v>
      </c>
      <c r="D16" s="720" t="s">
        <v>312</v>
      </c>
      <c r="E16" s="415" t="s">
        <v>313</v>
      </c>
      <c r="F16" s="496" t="s">
        <v>314</v>
      </c>
      <c r="G16" s="721" t="s">
        <v>315</v>
      </c>
      <c r="H16" s="417" t="s">
        <v>316</v>
      </c>
      <c r="I16" s="415" t="s">
        <v>93</v>
      </c>
      <c r="J16" s="417" t="s">
        <v>317</v>
      </c>
      <c r="K16" s="426">
        <v>0.25</v>
      </c>
      <c r="L16" s="426">
        <v>0.25</v>
      </c>
      <c r="M16" s="426">
        <v>0.25</v>
      </c>
      <c r="N16" s="426">
        <v>0.25</v>
      </c>
      <c r="O16" s="722">
        <v>1</v>
      </c>
      <c r="P16" s="436"/>
      <c r="Q16" s="725">
        <v>0.25</v>
      </c>
      <c r="R16" s="420">
        <v>0.25</v>
      </c>
      <c r="S16" s="420">
        <v>0.25</v>
      </c>
      <c r="T16" s="419">
        <v>0.25</v>
      </c>
      <c r="U16" s="724">
        <f t="shared" si="0"/>
        <v>1</v>
      </c>
      <c r="V16" s="451" t="s">
        <v>1018</v>
      </c>
      <c r="W16" s="452"/>
      <c r="X16" s="452"/>
    </row>
    <row r="17" spans="1:25" ht="94.5" customHeight="1" x14ac:dyDescent="0.25">
      <c r="A17" s="413"/>
      <c r="B17" s="487" t="s">
        <v>318</v>
      </c>
      <c r="C17" s="415">
        <v>1</v>
      </c>
      <c r="D17" s="720" t="s">
        <v>319</v>
      </c>
      <c r="E17" s="415" t="s">
        <v>320</v>
      </c>
      <c r="F17" s="726" t="s">
        <v>321</v>
      </c>
      <c r="G17" s="721" t="s">
        <v>322</v>
      </c>
      <c r="H17" s="417" t="s">
        <v>287</v>
      </c>
      <c r="I17" s="415" t="s">
        <v>93</v>
      </c>
      <c r="J17" s="417" t="s">
        <v>323</v>
      </c>
      <c r="K17" s="426">
        <v>0.25</v>
      </c>
      <c r="L17" s="426">
        <v>0.25</v>
      </c>
      <c r="M17" s="426">
        <v>0.25</v>
      </c>
      <c r="N17" s="426">
        <v>0.25</v>
      </c>
      <c r="O17" s="722">
        <v>1</v>
      </c>
      <c r="P17" s="436"/>
      <c r="Q17" s="725">
        <v>0.25</v>
      </c>
      <c r="R17" s="420">
        <v>0.25</v>
      </c>
      <c r="S17" s="420">
        <v>0.25</v>
      </c>
      <c r="T17" s="419">
        <v>0.25</v>
      </c>
      <c r="U17" s="724">
        <f t="shared" si="0"/>
        <v>1</v>
      </c>
      <c r="V17" s="451" t="s">
        <v>1019</v>
      </c>
      <c r="W17" s="452"/>
      <c r="X17" s="452"/>
    </row>
    <row r="18" spans="1:25" ht="251.25" customHeight="1" x14ac:dyDescent="0.25">
      <c r="A18" s="413"/>
      <c r="B18" s="727" t="s">
        <v>324</v>
      </c>
      <c r="C18" s="415">
        <v>1</v>
      </c>
      <c r="D18" s="487" t="s">
        <v>325</v>
      </c>
      <c r="E18" s="415" t="s">
        <v>326</v>
      </c>
      <c r="F18" s="720" t="s">
        <v>327</v>
      </c>
      <c r="G18" s="496" t="s">
        <v>328</v>
      </c>
      <c r="H18" s="417" t="s">
        <v>329</v>
      </c>
      <c r="I18" s="415" t="s">
        <v>93</v>
      </c>
      <c r="J18" s="417" t="s">
        <v>305</v>
      </c>
      <c r="K18" s="426">
        <v>0.1</v>
      </c>
      <c r="L18" s="426">
        <v>0.3</v>
      </c>
      <c r="M18" s="426">
        <v>0.3</v>
      </c>
      <c r="N18" s="426">
        <v>0.3</v>
      </c>
      <c r="O18" s="728">
        <f>SUM(K18:N18)</f>
        <v>1</v>
      </c>
      <c r="P18" s="436"/>
      <c r="Q18" s="725">
        <v>0.1</v>
      </c>
      <c r="R18" s="420">
        <v>0.3</v>
      </c>
      <c r="S18" s="420">
        <v>0.3</v>
      </c>
      <c r="T18" s="419">
        <v>0.3</v>
      </c>
      <c r="U18" s="724">
        <f t="shared" si="0"/>
        <v>1</v>
      </c>
      <c r="V18" s="489" t="s">
        <v>1020</v>
      </c>
      <c r="W18" s="452"/>
      <c r="X18" s="452"/>
    </row>
    <row r="19" spans="1:25" ht="191.25" x14ac:dyDescent="0.25">
      <c r="A19" s="413"/>
      <c r="B19" s="729"/>
      <c r="C19" s="415">
        <v>2</v>
      </c>
      <c r="D19" s="720" t="s">
        <v>330</v>
      </c>
      <c r="E19" s="415" t="s">
        <v>331</v>
      </c>
      <c r="F19" s="496" t="s">
        <v>669</v>
      </c>
      <c r="G19" s="496" t="s">
        <v>332</v>
      </c>
      <c r="H19" s="730" t="s">
        <v>333</v>
      </c>
      <c r="I19" s="415" t="s">
        <v>93</v>
      </c>
      <c r="J19" s="417" t="s">
        <v>334</v>
      </c>
      <c r="K19" s="455">
        <v>0.25</v>
      </c>
      <c r="L19" s="455">
        <v>0.25</v>
      </c>
      <c r="M19" s="455">
        <v>0.25</v>
      </c>
      <c r="N19" s="455">
        <v>0.25</v>
      </c>
      <c r="O19" s="722">
        <v>1</v>
      </c>
      <c r="P19" s="436"/>
      <c r="Q19" s="725">
        <v>0.25</v>
      </c>
      <c r="R19" s="420">
        <v>0.25</v>
      </c>
      <c r="S19" s="420">
        <v>0.25</v>
      </c>
      <c r="T19" s="419">
        <v>0.25</v>
      </c>
      <c r="U19" s="724">
        <f t="shared" si="0"/>
        <v>1</v>
      </c>
      <c r="V19" s="451" t="s">
        <v>1021</v>
      </c>
      <c r="W19" s="452"/>
      <c r="X19" s="452"/>
    </row>
    <row r="20" spans="1:25" ht="13.5" thickBot="1" x14ac:dyDescent="0.3">
      <c r="A20" s="413"/>
      <c r="B20" s="487"/>
      <c r="C20" s="415"/>
      <c r="D20" s="731"/>
      <c r="E20" s="415"/>
      <c r="F20" s="732"/>
      <c r="G20" s="732"/>
      <c r="H20" s="733"/>
      <c r="I20" s="415"/>
      <c r="J20" s="734"/>
      <c r="K20" s="426"/>
      <c r="L20" s="426"/>
      <c r="M20" s="426"/>
      <c r="N20" s="426"/>
      <c r="O20" s="724"/>
      <c r="P20" s="436"/>
      <c r="Q20" s="735"/>
      <c r="R20" s="736"/>
      <c r="S20" s="736"/>
      <c r="T20" s="419"/>
      <c r="U20" s="724"/>
      <c r="V20" s="737"/>
      <c r="W20" s="452"/>
      <c r="X20" s="452"/>
    </row>
    <row r="21" spans="1:25" s="433" customFormat="1" ht="46.5" customHeight="1" x14ac:dyDescent="0.2">
      <c r="A21" s="436" t="s">
        <v>31</v>
      </c>
      <c r="B21" s="429" t="s">
        <v>670</v>
      </c>
      <c r="C21" s="169" t="s">
        <v>32</v>
      </c>
      <c r="D21" s="170"/>
      <c r="E21" s="67" t="s">
        <v>33</v>
      </c>
      <c r="F21" s="98"/>
      <c r="G21" s="98"/>
      <c r="H21" s="98"/>
      <c r="I21" s="175" t="s">
        <v>34</v>
      </c>
      <c r="J21" s="430" t="s">
        <v>33</v>
      </c>
      <c r="K21" s="431"/>
      <c r="L21" s="431"/>
      <c r="M21" s="431"/>
      <c r="N21" s="431"/>
      <c r="O21" s="431"/>
      <c r="P21" s="431"/>
      <c r="Q21" s="431"/>
      <c r="R21" s="432"/>
      <c r="S21" s="165" t="s">
        <v>35</v>
      </c>
      <c r="T21" s="165"/>
      <c r="U21" s="165"/>
      <c r="V21" s="107"/>
      <c r="W21" s="159"/>
      <c r="X21" s="159"/>
      <c r="Y21" s="388"/>
    </row>
    <row r="22" spans="1:25" s="433" customFormat="1" ht="27" customHeight="1" x14ac:dyDescent="0.2">
      <c r="A22" s="436"/>
      <c r="B22" s="429" t="s">
        <v>37</v>
      </c>
      <c r="C22" s="171"/>
      <c r="D22" s="172"/>
      <c r="E22" s="161" t="s">
        <v>335</v>
      </c>
      <c r="F22" s="160"/>
      <c r="G22" s="160"/>
      <c r="H22" s="162"/>
      <c r="I22" s="175"/>
      <c r="J22" s="161" t="s">
        <v>336</v>
      </c>
      <c r="K22" s="160"/>
      <c r="L22" s="160"/>
      <c r="M22" s="160"/>
      <c r="N22" s="160"/>
      <c r="O22" s="160"/>
      <c r="P22" s="160"/>
      <c r="Q22" s="160"/>
      <c r="R22" s="162"/>
      <c r="S22" s="165"/>
      <c r="T22" s="165"/>
      <c r="U22" s="165"/>
      <c r="V22" s="107"/>
      <c r="W22" s="159"/>
      <c r="X22" s="159"/>
      <c r="Y22" s="388"/>
    </row>
    <row r="23" spans="1:25" s="433" customFormat="1" ht="27" customHeight="1" x14ac:dyDescent="0.2">
      <c r="A23" s="436"/>
      <c r="B23" s="429" t="s">
        <v>1022</v>
      </c>
      <c r="C23" s="173"/>
      <c r="D23" s="174"/>
      <c r="E23" s="67" t="s">
        <v>39</v>
      </c>
      <c r="F23" s="98" t="s">
        <v>337</v>
      </c>
      <c r="G23" s="98"/>
      <c r="H23" s="98"/>
      <c r="I23" s="175"/>
      <c r="J23" s="161" t="s">
        <v>671</v>
      </c>
      <c r="K23" s="160"/>
      <c r="L23" s="160"/>
      <c r="M23" s="160"/>
      <c r="N23" s="160"/>
      <c r="O23" s="160"/>
      <c r="P23" s="160"/>
      <c r="Q23" s="160"/>
      <c r="R23" s="162"/>
      <c r="S23" s="165"/>
      <c r="T23" s="165"/>
      <c r="U23" s="165"/>
      <c r="V23" s="107"/>
      <c r="W23" s="159"/>
      <c r="X23" s="159"/>
      <c r="Y23" s="388"/>
    </row>
    <row r="25" spans="1:25" ht="13.5" thickBot="1" x14ac:dyDescent="0.3"/>
    <row r="26" spans="1:25" x14ac:dyDescent="0.25">
      <c r="V26" s="738"/>
    </row>
  </sheetData>
  <autoFilter ref="A10:Y23" xr:uid="{8B14AA0F-E774-4C62-B021-08691C2DF8BC}"/>
  <mergeCells count="38">
    <mergeCell ref="W21:X21"/>
    <mergeCell ref="E22:H22"/>
    <mergeCell ref="J22:R22"/>
    <mergeCell ref="W22:X22"/>
    <mergeCell ref="J23:R23"/>
    <mergeCell ref="W23:X23"/>
    <mergeCell ref="X9:X10"/>
    <mergeCell ref="A11:A20"/>
    <mergeCell ref="B11:B12"/>
    <mergeCell ref="B13:B14"/>
    <mergeCell ref="B18:B19"/>
    <mergeCell ref="A21:A23"/>
    <mergeCell ref="C21:D23"/>
    <mergeCell ref="I21:I23"/>
    <mergeCell ref="J21:R21"/>
    <mergeCell ref="S21:U23"/>
    <mergeCell ref="J9:J10"/>
    <mergeCell ref="K9:O9"/>
    <mergeCell ref="P9:P20"/>
    <mergeCell ref="Q9:U9"/>
    <mergeCell ref="V9:V10"/>
    <mergeCell ref="W9:W10"/>
    <mergeCell ref="B7:X7"/>
    <mergeCell ref="A9:A10"/>
    <mergeCell ref="B9:B10"/>
    <mergeCell ref="C9:C10"/>
    <mergeCell ref="D9:D10"/>
    <mergeCell ref="E9:E10"/>
    <mergeCell ref="F9:F10"/>
    <mergeCell ref="G9:G10"/>
    <mergeCell ref="H9:H10"/>
    <mergeCell ref="I9:I10"/>
    <mergeCell ref="A1:V1"/>
    <mergeCell ref="A2:A5"/>
    <mergeCell ref="B2:W2"/>
    <mergeCell ref="B3:W3"/>
    <mergeCell ref="B4:W5"/>
    <mergeCell ref="A6:X6"/>
  </mergeCells>
  <printOptions horizontalCentered="1"/>
  <pageMargins left="0.19685039370078741" right="0" top="0.39370078740157483" bottom="0" header="0.31496062992125984" footer="0.31496062992125984"/>
  <pageSetup scale="27" orientation="landscape"/>
  <drawing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D0351-FB32-43FD-8355-08ED66ECCAAB}">
  <dimension ref="A1:X30"/>
  <sheetViews>
    <sheetView zoomScale="70" zoomScaleNormal="70" workbookViewId="0">
      <selection activeCell="X16" sqref="B16:X16"/>
    </sheetView>
  </sheetViews>
  <sheetFormatPr baseColWidth="10" defaultColWidth="8" defaultRowHeight="8.25" x14ac:dyDescent="0.25"/>
  <cols>
    <col min="1" max="1" width="8.5703125" style="505" customWidth="1"/>
    <col min="2" max="2" width="20" style="505" customWidth="1"/>
    <col min="3" max="3" width="15" style="505" customWidth="1"/>
    <col min="4" max="4" width="10.7109375" style="505" customWidth="1"/>
    <col min="5" max="5" width="11" style="505" customWidth="1"/>
    <col min="6" max="7" width="8.42578125" style="505" customWidth="1"/>
    <col min="8" max="9" width="4.7109375" style="505" customWidth="1"/>
    <col min="10" max="10" width="9.140625" style="505" customWidth="1"/>
    <col min="11" max="15" width="5.85546875" style="505" customWidth="1"/>
    <col min="16" max="16" width="1.5703125" style="505" customWidth="1"/>
    <col min="17" max="21" width="5.85546875" style="505" customWidth="1"/>
    <col min="22" max="22" width="61.85546875" style="505" customWidth="1"/>
    <col min="23" max="23" width="10.7109375" style="505" customWidth="1"/>
    <col min="24" max="24" width="10.85546875" style="505" customWidth="1"/>
    <col min="25" max="16384" width="8" style="505"/>
  </cols>
  <sheetData>
    <row r="1" spans="1:24" ht="16.5" x14ac:dyDescent="0.25">
      <c r="A1" s="500"/>
      <c r="B1" s="501" t="s">
        <v>0</v>
      </c>
      <c r="C1" s="502"/>
      <c r="D1" s="502"/>
      <c r="E1" s="502"/>
      <c r="F1" s="502"/>
      <c r="G1" s="502"/>
      <c r="H1" s="502"/>
      <c r="I1" s="502"/>
      <c r="J1" s="502"/>
      <c r="K1" s="502"/>
      <c r="L1" s="502"/>
      <c r="M1" s="502"/>
      <c r="N1" s="502"/>
      <c r="O1" s="502"/>
      <c r="P1" s="502"/>
      <c r="Q1" s="502"/>
      <c r="R1" s="502"/>
      <c r="S1" s="502"/>
      <c r="T1" s="502"/>
      <c r="U1" s="502"/>
      <c r="V1" s="502"/>
      <c r="W1" s="503"/>
      <c r="X1" s="504" t="s">
        <v>1</v>
      </c>
    </row>
    <row r="2" spans="1:24" x14ac:dyDescent="0.25">
      <c r="A2" s="506"/>
      <c r="B2" s="501" t="s">
        <v>689</v>
      </c>
      <c r="C2" s="502"/>
      <c r="D2" s="502"/>
      <c r="E2" s="502"/>
      <c r="F2" s="502"/>
      <c r="G2" s="502"/>
      <c r="H2" s="502"/>
      <c r="I2" s="502"/>
      <c r="J2" s="502"/>
      <c r="K2" s="502"/>
      <c r="L2" s="502"/>
      <c r="M2" s="502"/>
      <c r="N2" s="502"/>
      <c r="O2" s="502"/>
      <c r="P2" s="502"/>
      <c r="Q2" s="502"/>
      <c r="R2" s="502"/>
      <c r="S2" s="502"/>
      <c r="T2" s="502"/>
      <c r="U2" s="502"/>
      <c r="V2" s="502"/>
      <c r="W2" s="503"/>
      <c r="X2" s="504" t="s">
        <v>3</v>
      </c>
    </row>
    <row r="3" spans="1:24" ht="33" x14ac:dyDescent="0.25">
      <c r="A3" s="506"/>
      <c r="B3" s="507" t="s">
        <v>4</v>
      </c>
      <c r="C3" s="508"/>
      <c r="D3" s="508"/>
      <c r="E3" s="508"/>
      <c r="F3" s="508"/>
      <c r="G3" s="508"/>
      <c r="H3" s="508"/>
      <c r="I3" s="508"/>
      <c r="J3" s="508"/>
      <c r="K3" s="508"/>
      <c r="L3" s="508"/>
      <c r="M3" s="508"/>
      <c r="N3" s="508"/>
      <c r="O3" s="508"/>
      <c r="P3" s="508"/>
      <c r="Q3" s="508"/>
      <c r="R3" s="508"/>
      <c r="S3" s="508"/>
      <c r="T3" s="508"/>
      <c r="U3" s="508"/>
      <c r="V3" s="508"/>
      <c r="W3" s="509"/>
      <c r="X3" s="504" t="s">
        <v>5</v>
      </c>
    </row>
    <row r="4" spans="1:24" x14ac:dyDescent="0.25">
      <c r="A4" s="510"/>
      <c r="B4" s="511"/>
      <c r="C4" s="512"/>
      <c r="D4" s="512"/>
      <c r="E4" s="512"/>
      <c r="F4" s="512"/>
      <c r="G4" s="512"/>
      <c r="H4" s="512"/>
      <c r="I4" s="512"/>
      <c r="J4" s="512"/>
      <c r="K4" s="512"/>
      <c r="L4" s="512"/>
      <c r="M4" s="512"/>
      <c r="N4" s="512"/>
      <c r="O4" s="512"/>
      <c r="P4" s="512"/>
      <c r="Q4" s="512"/>
      <c r="R4" s="512"/>
      <c r="S4" s="512"/>
      <c r="T4" s="512"/>
      <c r="U4" s="512"/>
      <c r="V4" s="512"/>
      <c r="W4" s="513"/>
      <c r="X4" s="504" t="s">
        <v>6</v>
      </c>
    </row>
    <row r="5" spans="1:24" x14ac:dyDescent="0.25">
      <c r="A5" s="514"/>
      <c r="B5" s="515"/>
      <c r="C5" s="515"/>
      <c r="D5" s="515"/>
      <c r="E5" s="515"/>
      <c r="F5" s="515"/>
      <c r="G5" s="515"/>
      <c r="H5" s="515"/>
      <c r="I5" s="515"/>
      <c r="J5" s="515"/>
      <c r="K5" s="515"/>
      <c r="L5" s="515"/>
      <c r="M5" s="515"/>
      <c r="N5" s="515"/>
      <c r="O5" s="515"/>
      <c r="P5" s="515"/>
      <c r="Q5" s="515"/>
      <c r="R5" s="515"/>
      <c r="S5" s="515"/>
      <c r="T5" s="515"/>
      <c r="U5" s="515"/>
      <c r="V5" s="515"/>
      <c r="W5" s="515"/>
      <c r="X5" s="739"/>
    </row>
    <row r="6" spans="1:24" x14ac:dyDescent="0.25">
      <c r="A6" s="340" t="s">
        <v>852</v>
      </c>
      <c r="B6" s="363" t="s">
        <v>1023</v>
      </c>
      <c r="C6" s="364"/>
      <c r="D6" s="364"/>
      <c r="E6" s="364"/>
      <c r="F6" s="364"/>
      <c r="G6" s="364"/>
      <c r="H6" s="364"/>
      <c r="I6" s="364"/>
      <c r="J6" s="364"/>
      <c r="K6" s="364"/>
      <c r="L6" s="364"/>
      <c r="M6" s="364"/>
      <c r="N6" s="364"/>
      <c r="O6" s="364"/>
      <c r="P6" s="364"/>
      <c r="Q6" s="364"/>
      <c r="R6" s="364"/>
      <c r="S6" s="364"/>
      <c r="T6" s="364"/>
      <c r="U6" s="364"/>
      <c r="V6" s="364"/>
      <c r="W6" s="364"/>
      <c r="X6" s="365"/>
    </row>
    <row r="7" spans="1:24" x14ac:dyDescent="0.25">
      <c r="A7" s="740" t="s">
        <v>8</v>
      </c>
      <c r="B7" s="740" t="s">
        <v>854</v>
      </c>
      <c r="C7" s="740" t="s">
        <v>10</v>
      </c>
      <c r="D7" s="740" t="s">
        <v>11</v>
      </c>
      <c r="E7" s="740" t="s">
        <v>12</v>
      </c>
      <c r="F7" s="740" t="s">
        <v>855</v>
      </c>
      <c r="G7" s="740" t="s">
        <v>14</v>
      </c>
      <c r="H7" s="741" t="s">
        <v>1024</v>
      </c>
      <c r="I7" s="742" t="s">
        <v>1025</v>
      </c>
      <c r="J7" s="742" t="s">
        <v>1026</v>
      </c>
      <c r="K7" s="743" t="s">
        <v>18</v>
      </c>
      <c r="L7" s="744"/>
      <c r="M7" s="744"/>
      <c r="N7" s="744"/>
      <c r="O7" s="745"/>
      <c r="P7" s="746"/>
      <c r="Q7" s="747" t="s">
        <v>925</v>
      </c>
      <c r="R7" s="748"/>
      <c r="S7" s="748"/>
      <c r="T7" s="748"/>
      <c r="U7" s="749"/>
      <c r="V7" s="742" t="s">
        <v>20</v>
      </c>
      <c r="W7" s="742" t="s">
        <v>21</v>
      </c>
      <c r="X7" s="742" t="s">
        <v>22</v>
      </c>
    </row>
    <row r="8" spans="1:24" ht="16.5" x14ac:dyDescent="0.25">
      <c r="A8" s="337"/>
      <c r="B8" s="337"/>
      <c r="C8" s="337"/>
      <c r="D8" s="337"/>
      <c r="E8" s="337"/>
      <c r="F8" s="337"/>
      <c r="G8" s="337"/>
      <c r="H8" s="750"/>
      <c r="I8" s="338"/>
      <c r="J8" s="338"/>
      <c r="K8" s="340" t="s">
        <v>926</v>
      </c>
      <c r="L8" s="340" t="s">
        <v>927</v>
      </c>
      <c r="M8" s="340" t="s">
        <v>928</v>
      </c>
      <c r="N8" s="340" t="s">
        <v>929</v>
      </c>
      <c r="O8" s="751" t="s">
        <v>27</v>
      </c>
      <c r="P8" s="752"/>
      <c r="Q8" s="340" t="s">
        <v>28</v>
      </c>
      <c r="R8" s="340" t="s">
        <v>24</v>
      </c>
      <c r="S8" s="340" t="s">
        <v>25</v>
      </c>
      <c r="T8" s="340" t="s">
        <v>26</v>
      </c>
      <c r="U8" s="751" t="s">
        <v>27</v>
      </c>
      <c r="V8" s="338"/>
      <c r="W8" s="338"/>
      <c r="X8" s="338"/>
    </row>
    <row r="9" spans="1:24" ht="33" x14ac:dyDescent="0.25">
      <c r="A9" s="531"/>
      <c r="B9" s="531"/>
      <c r="C9" s="531"/>
      <c r="D9" s="531"/>
      <c r="E9" s="531"/>
      <c r="F9" s="531"/>
      <c r="G9" s="531"/>
      <c r="H9" s="531"/>
      <c r="I9" s="531"/>
      <c r="J9" s="531"/>
      <c r="K9" s="531"/>
      <c r="L9" s="531"/>
      <c r="M9" s="531"/>
      <c r="N9" s="531"/>
      <c r="O9" s="531"/>
      <c r="P9" s="500"/>
      <c r="Q9" s="531"/>
      <c r="R9" s="531"/>
      <c r="S9" s="531"/>
      <c r="T9" s="531"/>
      <c r="U9" s="531"/>
      <c r="V9" s="543" t="s">
        <v>1027</v>
      </c>
      <c r="W9" s="500"/>
      <c r="X9" s="500"/>
    </row>
    <row r="10" spans="1:24" ht="41.25" x14ac:dyDescent="0.25">
      <c r="A10" s="539"/>
      <c r="B10" s="539"/>
      <c r="C10" s="539"/>
      <c r="D10" s="539"/>
      <c r="E10" s="539"/>
      <c r="F10" s="539"/>
      <c r="G10" s="539"/>
      <c r="H10" s="539"/>
      <c r="I10" s="539"/>
      <c r="J10" s="539"/>
      <c r="K10" s="539"/>
      <c r="L10" s="539"/>
      <c r="M10" s="539"/>
      <c r="N10" s="539"/>
      <c r="O10" s="539"/>
      <c r="P10" s="506"/>
      <c r="Q10" s="539"/>
      <c r="R10" s="539"/>
      <c r="S10" s="539"/>
      <c r="T10" s="539"/>
      <c r="U10" s="539"/>
      <c r="V10" s="539" t="s">
        <v>1028</v>
      </c>
      <c r="W10" s="506"/>
      <c r="X10" s="506"/>
    </row>
    <row r="11" spans="1:24" x14ac:dyDescent="0.25">
      <c r="A11" s="539"/>
      <c r="B11" s="539"/>
      <c r="C11" s="539"/>
      <c r="D11" s="539"/>
      <c r="E11" s="539"/>
      <c r="F11" s="539"/>
      <c r="G11" s="539"/>
      <c r="H11" s="539"/>
      <c r="I11" s="539"/>
      <c r="J11" s="539"/>
      <c r="K11" s="539"/>
      <c r="L11" s="539"/>
      <c r="M11" s="539"/>
      <c r="N11" s="539"/>
      <c r="O11" s="539"/>
      <c r="P11" s="506"/>
      <c r="Q11" s="539"/>
      <c r="R11" s="539"/>
      <c r="S11" s="539"/>
      <c r="T11" s="539"/>
      <c r="U11" s="539"/>
      <c r="V11" s="545" t="s">
        <v>1029</v>
      </c>
      <c r="W11" s="506"/>
      <c r="X11" s="506"/>
    </row>
    <row r="12" spans="1:24" ht="66" x14ac:dyDescent="0.25">
      <c r="A12" s="539"/>
      <c r="B12" s="546" t="s">
        <v>119</v>
      </c>
      <c r="C12" s="753">
        <v>1</v>
      </c>
      <c r="D12" s="545" t="s">
        <v>1030</v>
      </c>
      <c r="E12" s="545" t="s">
        <v>110</v>
      </c>
      <c r="F12" s="545" t="s">
        <v>338</v>
      </c>
      <c r="G12" s="546" t="s">
        <v>339</v>
      </c>
      <c r="H12" s="754">
        <v>1</v>
      </c>
      <c r="I12" s="545" t="s">
        <v>47</v>
      </c>
      <c r="J12" s="546" t="s">
        <v>1031</v>
      </c>
      <c r="K12" s="755">
        <v>0.25</v>
      </c>
      <c r="L12" s="755">
        <v>0.25</v>
      </c>
      <c r="M12" s="756">
        <v>0.25</v>
      </c>
      <c r="N12" s="756">
        <v>0.25</v>
      </c>
      <c r="O12" s="757">
        <v>1</v>
      </c>
      <c r="P12" s="506"/>
      <c r="Q12" s="756">
        <v>0.25</v>
      </c>
      <c r="R12" s="755">
        <v>0.25</v>
      </c>
      <c r="S12" s="754">
        <v>0.25</v>
      </c>
      <c r="T12" s="756">
        <v>0.25</v>
      </c>
      <c r="U12" s="757">
        <v>1</v>
      </c>
      <c r="V12" s="539" t="s">
        <v>1032</v>
      </c>
      <c r="W12" s="506"/>
      <c r="X12" s="506"/>
    </row>
    <row r="13" spans="1:24" ht="16.5" x14ac:dyDescent="0.25">
      <c r="A13" s="539"/>
      <c r="B13" s="539"/>
      <c r="C13" s="539"/>
      <c r="D13" s="539"/>
      <c r="E13" s="539"/>
      <c r="F13" s="539"/>
      <c r="G13" s="539"/>
      <c r="H13" s="539"/>
      <c r="I13" s="539"/>
      <c r="J13" s="539"/>
      <c r="K13" s="539"/>
      <c r="L13" s="539"/>
      <c r="M13" s="539"/>
      <c r="N13" s="539"/>
      <c r="O13" s="539"/>
      <c r="P13" s="506"/>
      <c r="Q13" s="539"/>
      <c r="R13" s="539"/>
      <c r="S13" s="539"/>
      <c r="T13" s="539"/>
      <c r="U13" s="539"/>
      <c r="V13" s="545" t="s">
        <v>1033</v>
      </c>
      <c r="W13" s="506"/>
      <c r="X13" s="506"/>
    </row>
    <row r="14" spans="1:24" ht="49.5" x14ac:dyDescent="0.25">
      <c r="A14" s="353" t="s">
        <v>1034</v>
      </c>
      <c r="B14" s="552"/>
      <c r="C14" s="552"/>
      <c r="D14" s="552"/>
      <c r="E14" s="552"/>
      <c r="F14" s="552"/>
      <c r="G14" s="552"/>
      <c r="H14" s="552"/>
      <c r="I14" s="552"/>
      <c r="J14" s="552"/>
      <c r="K14" s="552"/>
      <c r="L14" s="552"/>
      <c r="M14" s="552"/>
      <c r="N14" s="552"/>
      <c r="O14" s="552"/>
      <c r="P14" s="510"/>
      <c r="Q14" s="552"/>
      <c r="R14" s="552"/>
      <c r="S14" s="552"/>
      <c r="T14" s="552"/>
      <c r="U14" s="552"/>
      <c r="V14" s="552" t="s">
        <v>1035</v>
      </c>
      <c r="W14" s="510"/>
      <c r="X14" s="510"/>
    </row>
    <row r="15" spans="1:24" ht="66" x14ac:dyDescent="0.25">
      <c r="A15" s="353"/>
      <c r="B15" s="556" t="s">
        <v>340</v>
      </c>
      <c r="C15" s="799">
        <v>2</v>
      </c>
      <c r="D15" s="543" t="s">
        <v>1036</v>
      </c>
      <c r="E15" s="800" t="s">
        <v>1037</v>
      </c>
      <c r="F15" s="543" t="s">
        <v>341</v>
      </c>
      <c r="G15" s="556" t="s">
        <v>622</v>
      </c>
      <c r="H15" s="801" t="s">
        <v>245</v>
      </c>
      <c r="I15" s="543" t="s">
        <v>47</v>
      </c>
      <c r="J15" s="800" t="s">
        <v>1038</v>
      </c>
      <c r="K15" s="761">
        <v>0</v>
      </c>
      <c r="L15" s="761">
        <v>0</v>
      </c>
      <c r="M15" s="762">
        <v>0.5</v>
      </c>
      <c r="N15" s="762">
        <v>0.5</v>
      </c>
      <c r="O15" s="763">
        <v>1</v>
      </c>
      <c r="P15" s="531"/>
      <c r="Q15" s="762">
        <v>0</v>
      </c>
      <c r="R15" s="761">
        <v>0</v>
      </c>
      <c r="S15" s="764">
        <v>0.5</v>
      </c>
      <c r="T15" s="762">
        <v>0.5</v>
      </c>
      <c r="U15" s="763">
        <v>1</v>
      </c>
      <c r="V15" s="531" t="s">
        <v>1039</v>
      </c>
      <c r="W15" s="531"/>
      <c r="X15" s="531"/>
    </row>
    <row r="16" spans="1:24" ht="231" x14ac:dyDescent="0.25">
      <c r="A16" s="779"/>
      <c r="B16" s="766" t="s">
        <v>1040</v>
      </c>
      <c r="C16" s="767">
        <v>3</v>
      </c>
      <c r="D16" s="768" t="s">
        <v>1041</v>
      </c>
      <c r="E16" s="769" t="s">
        <v>1042</v>
      </c>
      <c r="F16" s="766" t="s">
        <v>342</v>
      </c>
      <c r="G16" s="766" t="s">
        <v>343</v>
      </c>
      <c r="H16" s="802">
        <v>1</v>
      </c>
      <c r="I16" s="768" t="s">
        <v>47</v>
      </c>
      <c r="J16" s="769" t="s">
        <v>1043</v>
      </c>
      <c r="K16" s="770">
        <v>0.25</v>
      </c>
      <c r="L16" s="770">
        <v>0.25</v>
      </c>
      <c r="M16" s="803">
        <v>0.25</v>
      </c>
      <c r="N16" s="803">
        <v>0.25</v>
      </c>
      <c r="O16" s="804">
        <v>1</v>
      </c>
      <c r="P16" s="765"/>
      <c r="Q16" s="803">
        <v>0.25</v>
      </c>
      <c r="R16" s="770">
        <v>0.25</v>
      </c>
      <c r="S16" s="802">
        <v>0.25</v>
      </c>
      <c r="T16" s="803">
        <v>0.25</v>
      </c>
      <c r="U16" s="804">
        <v>1</v>
      </c>
      <c r="V16" s="765" t="s">
        <v>1044</v>
      </c>
      <c r="W16" s="765"/>
      <c r="X16" s="765"/>
    </row>
    <row r="17" spans="1:24" ht="74.25" x14ac:dyDescent="0.25">
      <c r="A17" s="500"/>
      <c r="B17" s="539"/>
      <c r="C17" s="539"/>
      <c r="D17" s="539"/>
      <c r="E17" s="539"/>
      <c r="F17" s="539"/>
      <c r="G17" s="539"/>
      <c r="H17" s="539"/>
      <c r="I17" s="539"/>
      <c r="J17" s="539"/>
      <c r="K17" s="539"/>
      <c r="L17" s="539"/>
      <c r="M17" s="539"/>
      <c r="N17" s="539"/>
      <c r="O17" s="539"/>
      <c r="P17" s="506"/>
      <c r="Q17" s="539"/>
      <c r="R17" s="539"/>
      <c r="S17" s="539"/>
      <c r="T17" s="539"/>
      <c r="U17" s="539"/>
      <c r="V17" s="539" t="s">
        <v>1045</v>
      </c>
      <c r="W17" s="506"/>
      <c r="X17" s="506"/>
    </row>
    <row r="18" spans="1:24" ht="206.25" x14ac:dyDescent="0.25">
      <c r="A18" s="506"/>
      <c r="B18" s="546" t="s">
        <v>1040</v>
      </c>
      <c r="C18" s="753">
        <v>3</v>
      </c>
      <c r="D18" s="545" t="s">
        <v>1041</v>
      </c>
      <c r="E18" s="541" t="s">
        <v>1042</v>
      </c>
      <c r="F18" s="546" t="s">
        <v>342</v>
      </c>
      <c r="G18" s="546" t="s">
        <v>343</v>
      </c>
      <c r="H18" s="754">
        <v>1</v>
      </c>
      <c r="I18" s="545" t="s">
        <v>47</v>
      </c>
      <c r="J18" s="541" t="s">
        <v>1043</v>
      </c>
      <c r="K18" s="539"/>
      <c r="L18" s="539"/>
      <c r="M18" s="539"/>
      <c r="N18" s="539"/>
      <c r="O18" s="539"/>
      <c r="P18" s="506"/>
      <c r="Q18" s="539"/>
      <c r="R18" s="539"/>
      <c r="S18" s="539"/>
      <c r="T18" s="539"/>
      <c r="U18" s="539"/>
      <c r="V18" s="539" t="s">
        <v>1046</v>
      </c>
      <c r="W18" s="506"/>
      <c r="X18" s="506"/>
    </row>
    <row r="19" spans="1:24" ht="255.75" x14ac:dyDescent="0.25">
      <c r="A19" s="765"/>
      <c r="B19" s="766" t="s">
        <v>1040</v>
      </c>
      <c r="C19" s="767">
        <v>3</v>
      </c>
      <c r="D19" s="768" t="s">
        <v>1041</v>
      </c>
      <c r="E19" s="769" t="s">
        <v>1042</v>
      </c>
      <c r="F19" s="768" t="s">
        <v>342</v>
      </c>
      <c r="G19" s="766" t="s">
        <v>343</v>
      </c>
      <c r="H19" s="770">
        <v>1</v>
      </c>
      <c r="I19" s="768" t="s">
        <v>47</v>
      </c>
      <c r="J19" s="769" t="s">
        <v>1043</v>
      </c>
      <c r="K19" s="765"/>
      <c r="L19" s="765"/>
      <c r="M19" s="765"/>
      <c r="N19" s="765"/>
      <c r="O19" s="765"/>
      <c r="P19" s="771"/>
      <c r="Q19" s="765"/>
      <c r="R19" s="765"/>
      <c r="S19" s="765"/>
      <c r="T19" s="765"/>
      <c r="U19" s="765"/>
      <c r="V19" s="772" t="s">
        <v>1047</v>
      </c>
      <c r="W19" s="772"/>
      <c r="X19" s="765"/>
    </row>
    <row r="20" spans="1:24" ht="264" x14ac:dyDescent="0.25">
      <c r="A20" s="765"/>
      <c r="B20" s="765"/>
      <c r="C20" s="765"/>
      <c r="D20" s="765"/>
      <c r="E20" s="765"/>
      <c r="F20" s="765"/>
      <c r="G20" s="765"/>
      <c r="H20" s="772"/>
      <c r="I20" s="772"/>
      <c r="J20" s="765"/>
      <c r="K20" s="765"/>
      <c r="L20" s="765"/>
      <c r="M20" s="765"/>
      <c r="N20" s="765"/>
      <c r="O20" s="765"/>
      <c r="P20" s="771"/>
      <c r="Q20" s="765"/>
      <c r="R20" s="765"/>
      <c r="S20" s="765"/>
      <c r="T20" s="765"/>
      <c r="U20" s="765"/>
      <c r="V20" s="772" t="s">
        <v>1048</v>
      </c>
      <c r="W20" s="772"/>
      <c r="X20" s="765"/>
    </row>
    <row r="21" spans="1:24" ht="214.5" x14ac:dyDescent="0.25">
      <c r="A21" s="773"/>
      <c r="B21" s="773"/>
      <c r="C21" s="773"/>
      <c r="D21" s="773"/>
      <c r="E21" s="773"/>
      <c r="F21" s="773"/>
      <c r="G21" s="773"/>
      <c r="H21" s="774"/>
      <c r="I21" s="774"/>
      <c r="J21" s="773"/>
      <c r="K21" s="773"/>
      <c r="L21" s="773"/>
      <c r="M21" s="773"/>
      <c r="N21" s="773"/>
      <c r="O21" s="773"/>
      <c r="P21" s="775"/>
      <c r="Q21" s="773"/>
      <c r="R21" s="773"/>
      <c r="S21" s="773"/>
      <c r="T21" s="773"/>
      <c r="U21" s="773"/>
      <c r="V21" s="774" t="s">
        <v>1049</v>
      </c>
      <c r="W21" s="774"/>
      <c r="X21" s="776"/>
    </row>
    <row r="22" spans="1:24" ht="264" x14ac:dyDescent="0.25">
      <c r="A22" s="765"/>
      <c r="B22" s="765"/>
      <c r="C22" s="765"/>
      <c r="D22" s="765"/>
      <c r="E22" s="765"/>
      <c r="F22" s="765"/>
      <c r="G22" s="765"/>
      <c r="H22" s="772"/>
      <c r="I22" s="772"/>
      <c r="J22" s="765"/>
      <c r="K22" s="765"/>
      <c r="L22" s="765"/>
      <c r="M22" s="765"/>
      <c r="N22" s="765"/>
      <c r="O22" s="765"/>
      <c r="P22" s="771"/>
      <c r="Q22" s="765"/>
      <c r="R22" s="765"/>
      <c r="S22" s="765"/>
      <c r="T22" s="765"/>
      <c r="U22" s="765"/>
      <c r="V22" s="777" t="s">
        <v>1050</v>
      </c>
      <c r="W22" s="777"/>
      <c r="X22" s="778"/>
    </row>
    <row r="23" spans="1:24" ht="272.25" x14ac:dyDescent="0.25">
      <c r="A23" s="779"/>
      <c r="B23" s="766" t="s">
        <v>1040</v>
      </c>
      <c r="C23" s="767">
        <v>3</v>
      </c>
      <c r="D23" s="768" t="s">
        <v>1041</v>
      </c>
      <c r="E23" s="769" t="s">
        <v>1042</v>
      </c>
      <c r="F23" s="766" t="s">
        <v>342</v>
      </c>
      <c r="G23" s="766" t="s">
        <v>343</v>
      </c>
      <c r="H23" s="770">
        <v>1</v>
      </c>
      <c r="I23" s="768" t="s">
        <v>47</v>
      </c>
      <c r="J23" s="769" t="s">
        <v>1043</v>
      </c>
      <c r="K23" s="765"/>
      <c r="L23" s="765"/>
      <c r="M23" s="765"/>
      <c r="N23" s="765"/>
      <c r="O23" s="765"/>
      <c r="P23" s="765"/>
      <c r="Q23" s="765"/>
      <c r="R23" s="765"/>
      <c r="S23" s="765"/>
      <c r="T23" s="765"/>
      <c r="U23" s="765"/>
      <c r="V23" s="772" t="s">
        <v>1051</v>
      </c>
      <c r="W23" s="772"/>
      <c r="X23" s="765"/>
    </row>
    <row r="24" spans="1:24" ht="288.75" x14ac:dyDescent="0.25">
      <c r="A24" s="780"/>
      <c r="B24" s="766" t="s">
        <v>1040</v>
      </c>
      <c r="C24" s="767">
        <v>3</v>
      </c>
      <c r="D24" s="768" t="s">
        <v>1041</v>
      </c>
      <c r="E24" s="769" t="s">
        <v>1042</v>
      </c>
      <c r="F24" s="766" t="s">
        <v>342</v>
      </c>
      <c r="G24" s="766" t="s">
        <v>343</v>
      </c>
      <c r="H24" s="770">
        <v>1</v>
      </c>
      <c r="I24" s="768" t="s">
        <v>47</v>
      </c>
      <c r="J24" s="769" t="s">
        <v>1043</v>
      </c>
      <c r="K24" s="765"/>
      <c r="L24" s="765"/>
      <c r="M24" s="765"/>
      <c r="N24" s="765"/>
      <c r="O24" s="765"/>
      <c r="P24" s="765"/>
      <c r="Q24" s="765"/>
      <c r="R24" s="765"/>
      <c r="S24" s="765"/>
      <c r="T24" s="765"/>
      <c r="U24" s="765"/>
      <c r="V24" s="772" t="s">
        <v>1052</v>
      </c>
      <c r="W24" s="772"/>
      <c r="X24" s="765"/>
    </row>
    <row r="25" spans="1:24" ht="297" x14ac:dyDescent="0.25">
      <c r="A25" s="780"/>
      <c r="B25" s="765"/>
      <c r="C25" s="767">
        <v>3</v>
      </c>
      <c r="D25" s="768" t="s">
        <v>1041</v>
      </c>
      <c r="E25" s="769" t="s">
        <v>1042</v>
      </c>
      <c r="F25" s="766" t="s">
        <v>342</v>
      </c>
      <c r="G25" s="766" t="s">
        <v>343</v>
      </c>
      <c r="H25" s="770">
        <v>1</v>
      </c>
      <c r="I25" s="768" t="s">
        <v>47</v>
      </c>
      <c r="J25" s="769" t="s">
        <v>1043</v>
      </c>
      <c r="K25" s="765"/>
      <c r="L25" s="765"/>
      <c r="M25" s="765"/>
      <c r="N25" s="765"/>
      <c r="O25" s="765"/>
      <c r="P25" s="765"/>
      <c r="Q25" s="765"/>
      <c r="R25" s="765"/>
      <c r="S25" s="765"/>
      <c r="T25" s="765"/>
      <c r="U25" s="765"/>
      <c r="V25" s="772" t="s">
        <v>1053</v>
      </c>
      <c r="W25" s="772"/>
      <c r="X25" s="765"/>
    </row>
    <row r="26" spans="1:24" ht="297" x14ac:dyDescent="0.25">
      <c r="B26" s="552"/>
      <c r="C26" s="500"/>
      <c r="D26" s="758">
        <v>3</v>
      </c>
      <c r="E26" s="345" t="s">
        <v>1041</v>
      </c>
      <c r="F26" s="759" t="s">
        <v>1042</v>
      </c>
      <c r="G26" s="781" t="s">
        <v>342</v>
      </c>
      <c r="H26" s="781" t="s">
        <v>343</v>
      </c>
      <c r="I26" s="760">
        <v>1</v>
      </c>
      <c r="J26" s="345" t="s">
        <v>47</v>
      </c>
      <c r="K26" s="759" t="s">
        <v>1043</v>
      </c>
      <c r="L26" s="506"/>
      <c r="M26" s="506"/>
      <c r="N26" s="506"/>
      <c r="O26" s="506"/>
      <c r="P26" s="506"/>
      <c r="Q26" s="360"/>
      <c r="R26" s="506"/>
      <c r="S26" s="506"/>
      <c r="T26" s="506"/>
      <c r="U26" s="506"/>
      <c r="V26" s="552" t="s">
        <v>1054</v>
      </c>
      <c r="X26" s="360"/>
    </row>
    <row r="27" spans="1:24" ht="222.75" x14ac:dyDescent="0.25">
      <c r="B27" s="360"/>
      <c r="C27" s="510"/>
      <c r="D27" s="758">
        <v>3</v>
      </c>
      <c r="E27" s="345" t="s">
        <v>1041</v>
      </c>
      <c r="F27" s="759" t="s">
        <v>1042</v>
      </c>
      <c r="G27" s="344" t="s">
        <v>342</v>
      </c>
      <c r="H27" s="344" t="s">
        <v>343</v>
      </c>
      <c r="I27" s="760">
        <v>1</v>
      </c>
      <c r="J27" s="345" t="s">
        <v>47</v>
      </c>
      <c r="K27" s="759" t="s">
        <v>1043</v>
      </c>
      <c r="L27" s="510"/>
      <c r="M27" s="510"/>
      <c r="N27" s="510"/>
      <c r="O27" s="510"/>
      <c r="P27" s="510"/>
      <c r="Q27" s="360"/>
      <c r="R27" s="510"/>
      <c r="S27" s="510"/>
      <c r="T27" s="510"/>
      <c r="U27" s="510"/>
      <c r="V27" s="531" t="s">
        <v>1055</v>
      </c>
      <c r="X27" s="360"/>
    </row>
    <row r="28" spans="1:24" x14ac:dyDescent="0.25">
      <c r="A28" s="742" t="s">
        <v>1056</v>
      </c>
      <c r="B28" s="360" t="s">
        <v>871</v>
      </c>
      <c r="C28" s="782" t="s">
        <v>32</v>
      </c>
      <c r="D28" s="783"/>
      <c r="E28" s="784" t="s">
        <v>33</v>
      </c>
      <c r="F28" s="785"/>
      <c r="G28" s="785"/>
      <c r="H28" s="786"/>
      <c r="I28" s="742" t="s">
        <v>34</v>
      </c>
      <c r="J28" s="501" t="s">
        <v>33</v>
      </c>
      <c r="K28" s="502"/>
      <c r="L28" s="502"/>
      <c r="M28" s="502"/>
      <c r="N28" s="502"/>
      <c r="O28" s="502"/>
      <c r="P28" s="502"/>
      <c r="Q28" s="502"/>
      <c r="R28" s="503"/>
      <c r="S28" s="782" t="s">
        <v>35</v>
      </c>
      <c r="T28" s="787"/>
      <c r="U28" s="787"/>
      <c r="V28" s="788" t="s">
        <v>873</v>
      </c>
      <c r="W28" s="789"/>
    </row>
    <row r="29" spans="1:24" x14ac:dyDescent="0.25">
      <c r="A29" s="327"/>
      <c r="B29" s="360" t="s">
        <v>874</v>
      </c>
      <c r="C29" s="790"/>
      <c r="D29" s="791"/>
      <c r="E29" s="784" t="s">
        <v>38</v>
      </c>
      <c r="F29" s="792" t="s">
        <v>1057</v>
      </c>
      <c r="G29" s="792"/>
      <c r="H29" s="793"/>
      <c r="I29" s="327"/>
      <c r="J29" s="794" t="s">
        <v>1058</v>
      </c>
      <c r="K29" s="792"/>
      <c r="L29" s="792"/>
      <c r="M29" s="792"/>
      <c r="N29" s="792"/>
      <c r="O29" s="792"/>
      <c r="P29" s="792"/>
      <c r="Q29" s="792"/>
      <c r="R29" s="793"/>
      <c r="S29" s="790"/>
      <c r="T29" s="795"/>
      <c r="U29" s="795"/>
      <c r="V29" s="788" t="s">
        <v>686</v>
      </c>
      <c r="W29" s="789"/>
    </row>
    <row r="30" spans="1:24" ht="16.5" x14ac:dyDescent="0.25">
      <c r="A30" s="338"/>
      <c r="B30" s="360" t="s">
        <v>1059</v>
      </c>
      <c r="C30" s="796"/>
      <c r="D30" s="797"/>
      <c r="E30" s="784" t="s">
        <v>39</v>
      </c>
      <c r="F30" s="502" t="s">
        <v>1060</v>
      </c>
      <c r="G30" s="502"/>
      <c r="H30" s="503"/>
      <c r="I30" s="338"/>
      <c r="J30" s="501" t="s">
        <v>1061</v>
      </c>
      <c r="K30" s="502"/>
      <c r="L30" s="502"/>
      <c r="M30" s="502"/>
      <c r="N30" s="502"/>
      <c r="O30" s="502"/>
      <c r="P30" s="502"/>
      <c r="Q30" s="502"/>
      <c r="R30" s="503"/>
      <c r="S30" s="796"/>
      <c r="T30" s="798"/>
      <c r="U30" s="798"/>
      <c r="V30" s="788" t="s">
        <v>40</v>
      </c>
      <c r="W30" s="789"/>
    </row>
  </sheetData>
  <mergeCells count="54">
    <mergeCell ref="V28:W28"/>
    <mergeCell ref="F29:H29"/>
    <mergeCell ref="J29:R29"/>
    <mergeCell ref="V29:W29"/>
    <mergeCell ref="F30:H30"/>
    <mergeCell ref="J30:R30"/>
    <mergeCell ref="V30:W30"/>
    <mergeCell ref="R26:R27"/>
    <mergeCell ref="S26:S27"/>
    <mergeCell ref="T26:T27"/>
    <mergeCell ref="U26:U27"/>
    <mergeCell ref="A28:A30"/>
    <mergeCell ref="C28:D30"/>
    <mergeCell ref="I28:I30"/>
    <mergeCell ref="J28:R28"/>
    <mergeCell ref="S28:U30"/>
    <mergeCell ref="P21:P22"/>
    <mergeCell ref="C26:C27"/>
    <mergeCell ref="L26:L27"/>
    <mergeCell ref="M26:M27"/>
    <mergeCell ref="N26:N27"/>
    <mergeCell ref="O26:O27"/>
    <mergeCell ref="P26:P27"/>
    <mergeCell ref="A14:A15"/>
    <mergeCell ref="A17:A18"/>
    <mergeCell ref="P17:P18"/>
    <mergeCell ref="W17:W18"/>
    <mergeCell ref="X17:X18"/>
    <mergeCell ref="P19:P20"/>
    <mergeCell ref="Q7:U7"/>
    <mergeCell ref="V7:V8"/>
    <mergeCell ref="W7:W8"/>
    <mergeCell ref="X7:X8"/>
    <mergeCell ref="P9:P14"/>
    <mergeCell ref="W9:W14"/>
    <mergeCell ref="X9:X14"/>
    <mergeCell ref="G7:G8"/>
    <mergeCell ref="H7:H8"/>
    <mergeCell ref="I7:I8"/>
    <mergeCell ref="J7:J8"/>
    <mergeCell ref="K7:O7"/>
    <mergeCell ref="P7:P8"/>
    <mergeCell ref="A7:A8"/>
    <mergeCell ref="B7:B8"/>
    <mergeCell ref="C7:C8"/>
    <mergeCell ref="D7:D8"/>
    <mergeCell ref="E7:E8"/>
    <mergeCell ref="F7:F8"/>
    <mergeCell ref="A1:A4"/>
    <mergeCell ref="B1:W1"/>
    <mergeCell ref="B2:W2"/>
    <mergeCell ref="B3:W4"/>
    <mergeCell ref="A5:X5"/>
    <mergeCell ref="B6:X6"/>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2149EC-3475-4A17-AD45-A273024128B3}">
  <dimension ref="A1:Y25"/>
  <sheetViews>
    <sheetView zoomScale="85" zoomScaleNormal="85" zoomScaleSheetLayoutView="41" workbookViewId="0">
      <selection activeCell="J23" sqref="J23:R23"/>
    </sheetView>
  </sheetViews>
  <sheetFormatPr baseColWidth="10" defaultColWidth="10.28515625" defaultRowHeight="12.75" x14ac:dyDescent="0.25"/>
  <cols>
    <col min="1" max="1" width="17.85546875" style="412" customWidth="1"/>
    <col min="2" max="2" width="24.7109375" style="412" customWidth="1"/>
    <col min="3" max="3" width="5.42578125" style="412" customWidth="1"/>
    <col min="4" max="4" width="17.42578125" style="860" customWidth="1"/>
    <col min="5" max="5" width="17.85546875" style="412" customWidth="1"/>
    <col min="6" max="6" width="12" style="412" customWidth="1"/>
    <col min="7" max="8" width="16.140625" style="412" customWidth="1"/>
    <col min="9" max="9" width="12.5703125" style="412" customWidth="1"/>
    <col min="10" max="10" width="13.85546875" style="412" customWidth="1"/>
    <col min="11" max="14" width="5.85546875" style="412" customWidth="1"/>
    <col min="15" max="15" width="9.28515625" style="412" customWidth="1"/>
    <col min="16" max="16" width="1.42578125" style="412" customWidth="1"/>
    <col min="17" max="20" width="6.140625" style="412" customWidth="1"/>
    <col min="21" max="21" width="7.85546875" style="412" customWidth="1"/>
    <col min="22" max="22" width="110.5703125" style="412" customWidth="1"/>
    <col min="23" max="23" width="37.85546875" style="412" customWidth="1"/>
    <col min="24" max="24" width="34.140625" style="412" customWidth="1"/>
    <col min="25" max="16384" width="10.28515625" style="412"/>
  </cols>
  <sheetData>
    <row r="1" spans="1:24" ht="32.25" customHeight="1" x14ac:dyDescent="0.25">
      <c r="A1" s="805"/>
      <c r="B1" s="806" t="s">
        <v>0</v>
      </c>
      <c r="C1" s="806"/>
      <c r="D1" s="806"/>
      <c r="E1" s="806"/>
      <c r="F1" s="806"/>
      <c r="G1" s="806"/>
      <c r="H1" s="806"/>
      <c r="I1" s="806"/>
      <c r="J1" s="806"/>
      <c r="K1" s="806"/>
      <c r="L1" s="806"/>
      <c r="M1" s="806"/>
      <c r="N1" s="806"/>
      <c r="O1" s="806"/>
      <c r="P1" s="806"/>
      <c r="Q1" s="806"/>
      <c r="R1" s="806"/>
      <c r="S1" s="806"/>
      <c r="T1" s="806"/>
      <c r="U1" s="806"/>
      <c r="V1" s="806"/>
      <c r="W1" s="807"/>
      <c r="X1" s="808" t="s">
        <v>1</v>
      </c>
    </row>
    <row r="2" spans="1:24" ht="21" customHeight="1" x14ac:dyDescent="0.25">
      <c r="A2" s="809"/>
      <c r="B2" s="810" t="s">
        <v>2</v>
      </c>
      <c r="C2" s="810"/>
      <c r="D2" s="810"/>
      <c r="E2" s="810"/>
      <c r="F2" s="810"/>
      <c r="G2" s="810"/>
      <c r="H2" s="810"/>
      <c r="I2" s="810"/>
      <c r="J2" s="810"/>
      <c r="K2" s="810"/>
      <c r="L2" s="810"/>
      <c r="M2" s="810"/>
      <c r="N2" s="810"/>
      <c r="O2" s="810"/>
      <c r="P2" s="810"/>
      <c r="Q2" s="810"/>
      <c r="R2" s="810"/>
      <c r="S2" s="810"/>
      <c r="T2" s="810"/>
      <c r="U2" s="810"/>
      <c r="V2" s="810"/>
      <c r="W2" s="811"/>
      <c r="X2" s="812" t="s">
        <v>3</v>
      </c>
    </row>
    <row r="3" spans="1:24" ht="23.1" customHeight="1" x14ac:dyDescent="0.25">
      <c r="A3" s="809"/>
      <c r="B3" s="813" t="s">
        <v>4</v>
      </c>
      <c r="C3" s="813"/>
      <c r="D3" s="813"/>
      <c r="E3" s="813"/>
      <c r="F3" s="813"/>
      <c r="G3" s="813"/>
      <c r="H3" s="813"/>
      <c r="I3" s="813"/>
      <c r="J3" s="813"/>
      <c r="K3" s="813"/>
      <c r="L3" s="813"/>
      <c r="M3" s="813"/>
      <c r="N3" s="813"/>
      <c r="O3" s="813"/>
      <c r="P3" s="813"/>
      <c r="Q3" s="813"/>
      <c r="R3" s="813"/>
      <c r="S3" s="813"/>
      <c r="T3" s="813"/>
      <c r="U3" s="813"/>
      <c r="V3" s="813"/>
      <c r="W3" s="814"/>
      <c r="X3" s="815" t="s">
        <v>5</v>
      </c>
    </row>
    <row r="4" spans="1:24" ht="15.75" customHeight="1" thickBot="1" x14ac:dyDescent="0.3">
      <c r="A4" s="816"/>
      <c r="B4" s="817"/>
      <c r="C4" s="817"/>
      <c r="D4" s="817"/>
      <c r="E4" s="817"/>
      <c r="F4" s="817"/>
      <c r="G4" s="817"/>
      <c r="H4" s="817"/>
      <c r="I4" s="817"/>
      <c r="J4" s="817"/>
      <c r="K4" s="817"/>
      <c r="L4" s="817"/>
      <c r="M4" s="817"/>
      <c r="N4" s="817"/>
      <c r="O4" s="817"/>
      <c r="P4" s="817"/>
      <c r="Q4" s="817"/>
      <c r="R4" s="817"/>
      <c r="S4" s="817"/>
      <c r="T4" s="817"/>
      <c r="U4" s="817"/>
      <c r="V4" s="817"/>
      <c r="W4" s="818"/>
      <c r="X4" s="819" t="s">
        <v>6</v>
      </c>
    </row>
    <row r="5" spans="1:24" ht="6.75" customHeight="1" thickBot="1" x14ac:dyDescent="0.3">
      <c r="A5" s="404"/>
      <c r="B5" s="405"/>
      <c r="C5" s="405"/>
      <c r="D5" s="405"/>
      <c r="E5" s="405"/>
      <c r="F5" s="405"/>
      <c r="G5" s="405"/>
      <c r="H5" s="405"/>
      <c r="I5" s="405"/>
      <c r="J5" s="405"/>
      <c r="K5" s="405"/>
      <c r="L5" s="405"/>
      <c r="M5" s="405"/>
      <c r="N5" s="405"/>
      <c r="O5" s="405"/>
      <c r="P5" s="405"/>
      <c r="Q5" s="405"/>
      <c r="R5" s="405"/>
      <c r="S5" s="405"/>
      <c r="T5" s="405"/>
      <c r="U5" s="405"/>
      <c r="V5" s="405"/>
      <c r="W5" s="405"/>
      <c r="X5" s="406"/>
    </row>
    <row r="6" spans="1:24" ht="15.95" customHeight="1" thickBot="1" x14ac:dyDescent="0.3">
      <c r="A6" s="458" t="s">
        <v>7</v>
      </c>
      <c r="B6" s="408" t="s">
        <v>769</v>
      </c>
      <c r="C6" s="409"/>
      <c r="D6" s="409"/>
      <c r="E6" s="409"/>
      <c r="F6" s="409"/>
      <c r="G6" s="409"/>
      <c r="H6" s="409"/>
      <c r="I6" s="409"/>
      <c r="J6" s="409"/>
      <c r="K6" s="409"/>
      <c r="L6" s="409"/>
      <c r="M6" s="409"/>
      <c r="N6" s="409"/>
      <c r="O6" s="409"/>
      <c r="P6" s="409"/>
      <c r="Q6" s="409"/>
      <c r="R6" s="409"/>
      <c r="S6" s="409"/>
      <c r="T6" s="409"/>
      <c r="U6" s="409"/>
      <c r="V6" s="409"/>
      <c r="W6" s="409"/>
      <c r="X6" s="410"/>
    </row>
    <row r="7" spans="1:24" ht="5.25" customHeight="1" thickBot="1" x14ac:dyDescent="0.3">
      <c r="A7" s="411"/>
      <c r="B7" s="411"/>
      <c r="C7" s="411"/>
      <c r="D7" s="411"/>
      <c r="E7" s="411"/>
      <c r="F7" s="411"/>
      <c r="G7" s="411"/>
      <c r="H7" s="411"/>
      <c r="I7" s="411"/>
      <c r="J7" s="411"/>
      <c r="K7" s="820"/>
      <c r="L7" s="820"/>
      <c r="M7" s="820"/>
      <c r="N7" s="820"/>
      <c r="O7" s="820"/>
      <c r="P7" s="820"/>
      <c r="Q7" s="820"/>
      <c r="R7" s="820"/>
      <c r="S7" s="820"/>
      <c r="T7" s="411"/>
      <c r="U7" s="411"/>
      <c r="V7" s="411"/>
    </row>
    <row r="8" spans="1:24" ht="36" customHeight="1" x14ac:dyDescent="0.25">
      <c r="A8" s="821" t="s">
        <v>8</v>
      </c>
      <c r="B8" s="822" t="s">
        <v>9</v>
      </c>
      <c r="C8" s="822" t="s">
        <v>10</v>
      </c>
      <c r="D8" s="822" t="s">
        <v>770</v>
      </c>
      <c r="E8" s="822" t="s">
        <v>12</v>
      </c>
      <c r="F8" s="822" t="s">
        <v>13</v>
      </c>
      <c r="G8" s="822" t="s">
        <v>14</v>
      </c>
      <c r="H8" s="822" t="s">
        <v>15</v>
      </c>
      <c r="I8" s="822" t="s">
        <v>16</v>
      </c>
      <c r="J8" s="822" t="s">
        <v>17</v>
      </c>
      <c r="K8" s="861" t="s">
        <v>18</v>
      </c>
      <c r="L8" s="861"/>
      <c r="M8" s="861"/>
      <c r="N8" s="861"/>
      <c r="O8" s="862"/>
      <c r="P8" s="863"/>
      <c r="Q8" s="864" t="s">
        <v>19</v>
      </c>
      <c r="R8" s="864"/>
      <c r="S8" s="864"/>
      <c r="T8" s="864"/>
      <c r="U8" s="864"/>
      <c r="V8" s="822" t="s">
        <v>20</v>
      </c>
      <c r="W8" s="822" t="s">
        <v>21</v>
      </c>
      <c r="X8" s="865" t="s">
        <v>22</v>
      </c>
    </row>
    <row r="9" spans="1:24" ht="30" customHeight="1" x14ac:dyDescent="0.25">
      <c r="A9" s="823"/>
      <c r="B9" s="485"/>
      <c r="C9" s="485"/>
      <c r="D9" s="485"/>
      <c r="E9" s="485"/>
      <c r="F9" s="485"/>
      <c r="G9" s="485"/>
      <c r="H9" s="866"/>
      <c r="I9" s="485"/>
      <c r="J9" s="485"/>
      <c r="K9" s="867" t="s">
        <v>23</v>
      </c>
      <c r="L9" s="867" t="s">
        <v>24</v>
      </c>
      <c r="M9" s="867" t="s">
        <v>25</v>
      </c>
      <c r="N9" s="867" t="s">
        <v>26</v>
      </c>
      <c r="O9" s="868" t="s">
        <v>27</v>
      </c>
      <c r="P9" s="869"/>
      <c r="Q9" s="438" t="s">
        <v>771</v>
      </c>
      <c r="R9" s="438" t="s">
        <v>24</v>
      </c>
      <c r="S9" s="438" t="s">
        <v>25</v>
      </c>
      <c r="T9" s="438" t="s">
        <v>26</v>
      </c>
      <c r="U9" s="438" t="s">
        <v>27</v>
      </c>
      <c r="V9" s="485"/>
      <c r="W9" s="485"/>
      <c r="X9" s="870"/>
    </row>
    <row r="10" spans="1:24" ht="134.1" customHeight="1" x14ac:dyDescent="0.25">
      <c r="A10" s="825" t="s">
        <v>772</v>
      </c>
      <c r="B10" s="414" t="s">
        <v>773</v>
      </c>
      <c r="C10" s="414">
        <v>1</v>
      </c>
      <c r="D10" s="727" t="s">
        <v>774</v>
      </c>
      <c r="E10" s="414" t="s">
        <v>775</v>
      </c>
      <c r="F10" s="414" t="s">
        <v>776</v>
      </c>
      <c r="G10" s="414" t="s">
        <v>777</v>
      </c>
      <c r="H10" s="826" t="s">
        <v>778</v>
      </c>
      <c r="I10" s="414" t="s">
        <v>168</v>
      </c>
      <c r="J10" s="727" t="s">
        <v>779</v>
      </c>
      <c r="K10" s="464">
        <v>0.12</v>
      </c>
      <c r="L10" s="464">
        <v>0.3</v>
      </c>
      <c r="M10" s="464">
        <v>0.3</v>
      </c>
      <c r="N10" s="464">
        <v>0.28000000000000003</v>
      </c>
      <c r="O10" s="827">
        <f>SUM(K10:N11)</f>
        <v>1</v>
      </c>
      <c r="P10" s="871"/>
      <c r="Q10" s="464">
        <v>0.12</v>
      </c>
      <c r="R10" s="464">
        <v>0.3</v>
      </c>
      <c r="S10" s="464">
        <v>0.3</v>
      </c>
      <c r="T10" s="464">
        <v>0.28000000000000003</v>
      </c>
      <c r="U10" s="464">
        <f>+Q10+R10+S10+T10</f>
        <v>1</v>
      </c>
      <c r="V10" s="727" t="s">
        <v>1062</v>
      </c>
      <c r="W10" s="828"/>
      <c r="X10" s="829"/>
    </row>
    <row r="11" spans="1:24" ht="60.95" customHeight="1" x14ac:dyDescent="0.25">
      <c r="A11" s="830"/>
      <c r="B11" s="423"/>
      <c r="C11" s="428"/>
      <c r="D11" s="729"/>
      <c r="E11" s="428"/>
      <c r="F11" s="428"/>
      <c r="G11" s="428"/>
      <c r="H11" s="470"/>
      <c r="I11" s="428"/>
      <c r="J11" s="729"/>
      <c r="K11" s="470"/>
      <c r="L11" s="470"/>
      <c r="M11" s="470"/>
      <c r="N11" s="470"/>
      <c r="O11" s="831"/>
      <c r="P11" s="872"/>
      <c r="Q11" s="470"/>
      <c r="R11" s="470"/>
      <c r="S11" s="470"/>
      <c r="T11" s="470"/>
      <c r="U11" s="470"/>
      <c r="V11" s="729"/>
      <c r="W11" s="832"/>
      <c r="X11" s="833"/>
    </row>
    <row r="12" spans="1:24" ht="183.95" customHeight="1" x14ac:dyDescent="0.25">
      <c r="A12" s="830"/>
      <c r="B12" s="423"/>
      <c r="C12" s="414">
        <v>2</v>
      </c>
      <c r="D12" s="727" t="s">
        <v>780</v>
      </c>
      <c r="E12" s="414" t="s">
        <v>775</v>
      </c>
      <c r="F12" s="414" t="s">
        <v>781</v>
      </c>
      <c r="G12" s="414" t="s">
        <v>782</v>
      </c>
      <c r="H12" s="464" t="s">
        <v>778</v>
      </c>
      <c r="I12" s="414" t="s">
        <v>168</v>
      </c>
      <c r="J12" s="727" t="s">
        <v>783</v>
      </c>
      <c r="K12" s="834">
        <v>0.28999999999999998</v>
      </c>
      <c r="L12" s="834">
        <v>0.435</v>
      </c>
      <c r="M12" s="834">
        <v>0.13500000000000001</v>
      </c>
      <c r="N12" s="834">
        <v>0.13500000000000001</v>
      </c>
      <c r="O12" s="827">
        <f>SUM(K12:N13)</f>
        <v>0.995</v>
      </c>
      <c r="P12" s="483"/>
      <c r="Q12" s="834">
        <v>0.28999999999999998</v>
      </c>
      <c r="R12" s="834">
        <v>0.435</v>
      </c>
      <c r="S12" s="834">
        <v>0.13500000000000001</v>
      </c>
      <c r="T12" s="834">
        <v>0.13500000000000001</v>
      </c>
      <c r="U12" s="464">
        <f>+Q12+R12+S12+T12</f>
        <v>0.995</v>
      </c>
      <c r="V12" s="727" t="s">
        <v>1063</v>
      </c>
      <c r="W12" s="835"/>
      <c r="X12" s="836"/>
    </row>
    <row r="13" spans="1:24" ht="291.95" customHeight="1" x14ac:dyDescent="0.25">
      <c r="A13" s="830"/>
      <c r="B13" s="423"/>
      <c r="C13" s="428"/>
      <c r="D13" s="729"/>
      <c r="E13" s="428"/>
      <c r="F13" s="428"/>
      <c r="G13" s="428"/>
      <c r="H13" s="470"/>
      <c r="I13" s="428"/>
      <c r="J13" s="729"/>
      <c r="K13" s="837"/>
      <c r="L13" s="837"/>
      <c r="M13" s="837"/>
      <c r="N13" s="837"/>
      <c r="O13" s="831"/>
      <c r="P13" s="485"/>
      <c r="Q13" s="837"/>
      <c r="R13" s="837"/>
      <c r="S13" s="837"/>
      <c r="T13" s="837"/>
      <c r="U13" s="470"/>
      <c r="V13" s="729"/>
      <c r="W13" s="838"/>
      <c r="X13" s="839"/>
    </row>
    <row r="14" spans="1:24" ht="99.75" customHeight="1" x14ac:dyDescent="0.25">
      <c r="A14" s="830"/>
      <c r="B14" s="428"/>
      <c r="C14" s="415">
        <v>3</v>
      </c>
      <c r="D14" s="424" t="s">
        <v>784</v>
      </c>
      <c r="E14" s="415" t="s">
        <v>775</v>
      </c>
      <c r="F14" s="415" t="s">
        <v>785</v>
      </c>
      <c r="G14" s="415" t="s">
        <v>786</v>
      </c>
      <c r="H14" s="415" t="s">
        <v>787</v>
      </c>
      <c r="I14" s="415" t="s">
        <v>168</v>
      </c>
      <c r="J14" s="840" t="s">
        <v>788</v>
      </c>
      <c r="K14" s="426">
        <v>0.3</v>
      </c>
      <c r="L14" s="426">
        <v>0.7</v>
      </c>
      <c r="M14" s="426">
        <v>0</v>
      </c>
      <c r="N14" s="426">
        <v>0</v>
      </c>
      <c r="O14" s="841">
        <f t="shared" ref="O14:O22" si="0">SUM(K14:N14)</f>
        <v>1</v>
      </c>
      <c r="P14" s="869"/>
      <c r="Q14" s="420">
        <v>0.3</v>
      </c>
      <c r="R14" s="420">
        <v>0.4</v>
      </c>
      <c r="S14" s="420">
        <v>0.3</v>
      </c>
      <c r="T14" s="415">
        <v>0</v>
      </c>
      <c r="U14" s="842">
        <f>+Q14+R14+S14+T14</f>
        <v>1</v>
      </c>
      <c r="V14" s="424" t="s">
        <v>789</v>
      </c>
      <c r="W14" s="451"/>
      <c r="X14" s="843"/>
    </row>
    <row r="15" spans="1:24" ht="132.94999999999999" customHeight="1" x14ac:dyDescent="0.25">
      <c r="A15" s="830"/>
      <c r="B15" s="415" t="s">
        <v>790</v>
      </c>
      <c r="C15" s="415">
        <v>1</v>
      </c>
      <c r="D15" s="424" t="s">
        <v>791</v>
      </c>
      <c r="E15" s="415" t="s">
        <v>775</v>
      </c>
      <c r="F15" s="415" t="s">
        <v>792</v>
      </c>
      <c r="G15" s="415" t="s">
        <v>793</v>
      </c>
      <c r="H15" s="415">
        <f>12+4</f>
        <v>16</v>
      </c>
      <c r="I15" s="415" t="s">
        <v>93</v>
      </c>
      <c r="J15" s="840" t="s">
        <v>794</v>
      </c>
      <c r="K15" s="844">
        <f>3+1</f>
        <v>4</v>
      </c>
      <c r="L15" s="844">
        <f>3+1</f>
        <v>4</v>
      </c>
      <c r="M15" s="844">
        <f>3+1</f>
        <v>4</v>
      </c>
      <c r="N15" s="844">
        <f>3+1</f>
        <v>4</v>
      </c>
      <c r="O15" s="845">
        <f t="shared" si="0"/>
        <v>16</v>
      </c>
      <c r="P15" s="869"/>
      <c r="Q15" s="415">
        <v>5</v>
      </c>
      <c r="R15" s="415">
        <v>4</v>
      </c>
      <c r="S15" s="415">
        <v>5</v>
      </c>
      <c r="T15" s="415">
        <v>5</v>
      </c>
      <c r="U15" s="846">
        <f>+Q15+R15+S15+T15</f>
        <v>19</v>
      </c>
      <c r="V15" s="424" t="s">
        <v>1064</v>
      </c>
      <c r="W15" s="452"/>
      <c r="X15" s="847"/>
    </row>
    <row r="16" spans="1:24" ht="89.25" customHeight="1" x14ac:dyDescent="0.25">
      <c r="A16" s="830"/>
      <c r="B16" s="414" t="s">
        <v>795</v>
      </c>
      <c r="C16" s="415">
        <v>1</v>
      </c>
      <c r="D16" s="424" t="s">
        <v>796</v>
      </c>
      <c r="E16" s="415" t="s">
        <v>775</v>
      </c>
      <c r="F16" s="415" t="s">
        <v>797</v>
      </c>
      <c r="G16" s="415" t="s">
        <v>798</v>
      </c>
      <c r="H16" s="415" t="s">
        <v>799</v>
      </c>
      <c r="I16" s="415" t="s">
        <v>168</v>
      </c>
      <c r="J16" s="840" t="s">
        <v>800</v>
      </c>
      <c r="K16" s="415">
        <v>1</v>
      </c>
      <c r="L16" s="415">
        <v>0</v>
      </c>
      <c r="M16" s="415">
        <v>0</v>
      </c>
      <c r="N16" s="415">
        <v>0</v>
      </c>
      <c r="O16" s="845">
        <f t="shared" si="0"/>
        <v>1</v>
      </c>
      <c r="P16" s="869"/>
      <c r="Q16" s="415">
        <v>1</v>
      </c>
      <c r="R16" s="415">
        <v>0</v>
      </c>
      <c r="S16" s="415">
        <v>0</v>
      </c>
      <c r="T16" s="415">
        <v>0</v>
      </c>
      <c r="U16" s="848">
        <f t="shared" ref="U16:U22" si="1">+Q16+R16</f>
        <v>1</v>
      </c>
      <c r="V16" s="424" t="s">
        <v>1065</v>
      </c>
      <c r="W16" s="452"/>
      <c r="X16" s="847"/>
    </row>
    <row r="17" spans="1:25" ht="321.95" customHeight="1" x14ac:dyDescent="0.25">
      <c r="A17" s="830"/>
      <c r="B17" s="428"/>
      <c r="C17" s="415">
        <v>2</v>
      </c>
      <c r="D17" s="424" t="s">
        <v>801</v>
      </c>
      <c r="E17" s="415" t="s">
        <v>775</v>
      </c>
      <c r="F17" s="415" t="s">
        <v>802</v>
      </c>
      <c r="G17" s="415" t="s">
        <v>803</v>
      </c>
      <c r="H17" s="420" t="s">
        <v>778</v>
      </c>
      <c r="I17" s="415" t="s">
        <v>168</v>
      </c>
      <c r="J17" s="840" t="s">
        <v>804</v>
      </c>
      <c r="K17" s="426">
        <v>0.3</v>
      </c>
      <c r="L17" s="426">
        <v>0.3</v>
      </c>
      <c r="M17" s="426">
        <v>0.3</v>
      </c>
      <c r="N17" s="426">
        <v>0.1</v>
      </c>
      <c r="O17" s="849">
        <f t="shared" si="0"/>
        <v>0.99999999999999989</v>
      </c>
      <c r="P17" s="869"/>
      <c r="Q17" s="420">
        <v>0.3</v>
      </c>
      <c r="R17" s="420">
        <v>0.3</v>
      </c>
      <c r="S17" s="420">
        <v>0.3</v>
      </c>
      <c r="T17" s="420">
        <v>0.1</v>
      </c>
      <c r="U17" s="420">
        <f>+Q17+R17+S17+T17</f>
        <v>0.99999999999999989</v>
      </c>
      <c r="V17" s="424" t="s">
        <v>1066</v>
      </c>
      <c r="W17" s="452"/>
      <c r="X17" s="847"/>
    </row>
    <row r="18" spans="1:25" ht="153" customHeight="1" x14ac:dyDescent="0.25">
      <c r="A18" s="830"/>
      <c r="B18" s="415" t="s">
        <v>805</v>
      </c>
      <c r="C18" s="415">
        <v>1</v>
      </c>
      <c r="D18" s="424" t="s">
        <v>806</v>
      </c>
      <c r="E18" s="415" t="s">
        <v>775</v>
      </c>
      <c r="F18" s="415" t="s">
        <v>807</v>
      </c>
      <c r="G18" s="415" t="s">
        <v>808</v>
      </c>
      <c r="H18" s="420" t="s">
        <v>809</v>
      </c>
      <c r="I18" s="415" t="s">
        <v>168</v>
      </c>
      <c r="J18" s="424" t="s">
        <v>810</v>
      </c>
      <c r="K18" s="415">
        <v>2</v>
      </c>
      <c r="L18" s="415">
        <v>0</v>
      </c>
      <c r="M18" s="415">
        <v>0</v>
      </c>
      <c r="N18" s="415">
        <v>0</v>
      </c>
      <c r="O18" s="824">
        <f t="shared" si="0"/>
        <v>2</v>
      </c>
      <c r="P18" s="869"/>
      <c r="Q18" s="415">
        <v>2</v>
      </c>
      <c r="R18" s="415">
        <v>0</v>
      </c>
      <c r="S18" s="415">
        <v>0</v>
      </c>
      <c r="T18" s="415">
        <v>0</v>
      </c>
      <c r="U18" s="848">
        <f t="shared" si="1"/>
        <v>2</v>
      </c>
      <c r="V18" s="424" t="s">
        <v>1067</v>
      </c>
      <c r="W18" s="452"/>
      <c r="X18" s="847"/>
    </row>
    <row r="19" spans="1:25" ht="132.94999999999999" customHeight="1" x14ac:dyDescent="0.25">
      <c r="A19" s="830"/>
      <c r="B19" s="414" t="s">
        <v>811</v>
      </c>
      <c r="C19" s="415">
        <v>1</v>
      </c>
      <c r="D19" s="424" t="s">
        <v>812</v>
      </c>
      <c r="E19" s="415" t="s">
        <v>775</v>
      </c>
      <c r="F19" s="415" t="s">
        <v>813</v>
      </c>
      <c r="G19" s="415" t="s">
        <v>814</v>
      </c>
      <c r="H19" s="420" t="s">
        <v>778</v>
      </c>
      <c r="I19" s="415" t="s">
        <v>168</v>
      </c>
      <c r="J19" s="840" t="s">
        <v>788</v>
      </c>
      <c r="K19" s="426">
        <v>0.3</v>
      </c>
      <c r="L19" s="426">
        <v>0.5</v>
      </c>
      <c r="M19" s="426">
        <v>0.2</v>
      </c>
      <c r="N19" s="426">
        <v>0</v>
      </c>
      <c r="O19" s="841">
        <f t="shared" si="0"/>
        <v>1</v>
      </c>
      <c r="P19" s="869"/>
      <c r="Q19" s="420">
        <v>0.3</v>
      </c>
      <c r="R19" s="420">
        <v>0.5</v>
      </c>
      <c r="S19" s="420">
        <v>0.2</v>
      </c>
      <c r="T19" s="426">
        <v>0</v>
      </c>
      <c r="U19" s="842">
        <v>1</v>
      </c>
      <c r="V19" s="424" t="s">
        <v>815</v>
      </c>
      <c r="W19" s="452"/>
      <c r="X19" s="847"/>
    </row>
    <row r="20" spans="1:25" ht="246.95" customHeight="1" x14ac:dyDescent="0.25">
      <c r="A20" s="830"/>
      <c r="B20" s="428"/>
      <c r="C20" s="415">
        <v>2</v>
      </c>
      <c r="D20" s="424" t="s">
        <v>816</v>
      </c>
      <c r="E20" s="415" t="s">
        <v>775</v>
      </c>
      <c r="F20" s="415" t="s">
        <v>817</v>
      </c>
      <c r="G20" s="415" t="s">
        <v>818</v>
      </c>
      <c r="H20" s="420" t="s">
        <v>819</v>
      </c>
      <c r="I20" s="415" t="s">
        <v>168</v>
      </c>
      <c r="J20" s="424" t="s">
        <v>820</v>
      </c>
      <c r="K20" s="415">
        <v>2</v>
      </c>
      <c r="L20" s="415">
        <v>0</v>
      </c>
      <c r="M20" s="415">
        <v>0</v>
      </c>
      <c r="N20" s="415">
        <v>0</v>
      </c>
      <c r="O20" s="824">
        <f t="shared" si="0"/>
        <v>2</v>
      </c>
      <c r="P20" s="869"/>
      <c r="Q20" s="415">
        <v>1</v>
      </c>
      <c r="R20" s="415">
        <v>1</v>
      </c>
      <c r="S20" s="415">
        <v>0</v>
      </c>
      <c r="T20" s="415">
        <v>0</v>
      </c>
      <c r="U20" s="848">
        <f t="shared" si="1"/>
        <v>2</v>
      </c>
      <c r="V20" s="424" t="s">
        <v>1068</v>
      </c>
      <c r="W20" s="447"/>
      <c r="X20" s="847"/>
    </row>
    <row r="21" spans="1:25" ht="212.1" customHeight="1" x14ac:dyDescent="0.25">
      <c r="A21" s="830"/>
      <c r="B21" s="415" t="s">
        <v>821</v>
      </c>
      <c r="C21" s="415">
        <v>1</v>
      </c>
      <c r="D21" s="424" t="s">
        <v>822</v>
      </c>
      <c r="E21" s="415" t="s">
        <v>775</v>
      </c>
      <c r="F21" s="415" t="s">
        <v>823</v>
      </c>
      <c r="G21" s="415" t="s">
        <v>824</v>
      </c>
      <c r="H21" s="420" t="s">
        <v>799</v>
      </c>
      <c r="I21" s="415" t="s">
        <v>168</v>
      </c>
      <c r="J21" s="840" t="s">
        <v>825</v>
      </c>
      <c r="K21" s="415">
        <v>1</v>
      </c>
      <c r="L21" s="415">
        <v>0</v>
      </c>
      <c r="M21" s="415">
        <v>0</v>
      </c>
      <c r="N21" s="415">
        <v>0</v>
      </c>
      <c r="O21" s="824">
        <f t="shared" si="0"/>
        <v>1</v>
      </c>
      <c r="P21" s="477"/>
      <c r="Q21" s="415">
        <v>0</v>
      </c>
      <c r="R21" s="415">
        <v>1</v>
      </c>
      <c r="S21" s="415">
        <v>0</v>
      </c>
      <c r="T21" s="415">
        <v>0</v>
      </c>
      <c r="U21" s="846">
        <f>+Q21+R21+S21</f>
        <v>1</v>
      </c>
      <c r="V21" s="424" t="s">
        <v>826</v>
      </c>
      <c r="W21" s="452"/>
      <c r="X21" s="847"/>
    </row>
    <row r="22" spans="1:25" ht="143.1" customHeight="1" x14ac:dyDescent="0.25">
      <c r="A22" s="850"/>
      <c r="B22" s="415" t="s">
        <v>827</v>
      </c>
      <c r="C22" s="415">
        <v>1</v>
      </c>
      <c r="D22" s="424" t="s">
        <v>828</v>
      </c>
      <c r="E22" s="415" t="s">
        <v>775</v>
      </c>
      <c r="F22" s="415" t="s">
        <v>829</v>
      </c>
      <c r="G22" s="415" t="s">
        <v>786</v>
      </c>
      <c r="H22" s="420" t="s">
        <v>830</v>
      </c>
      <c r="I22" s="415" t="s">
        <v>168</v>
      </c>
      <c r="J22" s="840" t="s">
        <v>788</v>
      </c>
      <c r="K22" s="415">
        <v>0</v>
      </c>
      <c r="L22" s="415">
        <v>1</v>
      </c>
      <c r="M22" s="415">
        <v>1</v>
      </c>
      <c r="N22" s="415">
        <v>0</v>
      </c>
      <c r="O22" s="824">
        <f t="shared" si="0"/>
        <v>2</v>
      </c>
      <c r="P22" s="477"/>
      <c r="Q22" s="415">
        <v>0</v>
      </c>
      <c r="R22" s="447">
        <v>1</v>
      </c>
      <c r="S22" s="415">
        <v>0</v>
      </c>
      <c r="T22" s="415">
        <v>0</v>
      </c>
      <c r="U22" s="846">
        <f t="shared" si="1"/>
        <v>1</v>
      </c>
      <c r="V22" s="424" t="s">
        <v>1069</v>
      </c>
      <c r="W22" s="451" t="s">
        <v>1070</v>
      </c>
      <c r="X22" s="847"/>
    </row>
    <row r="23" spans="1:25" s="854" customFormat="1" ht="90" customHeight="1" x14ac:dyDescent="0.2">
      <c r="A23" s="823" t="s">
        <v>31</v>
      </c>
      <c r="B23" s="851" t="s">
        <v>831</v>
      </c>
      <c r="C23" s="171" t="s">
        <v>32</v>
      </c>
      <c r="D23" s="172"/>
      <c r="E23" s="118" t="s">
        <v>33</v>
      </c>
      <c r="F23" s="119"/>
      <c r="G23" s="119"/>
      <c r="H23" s="119"/>
      <c r="I23" s="204" t="s">
        <v>34</v>
      </c>
      <c r="J23" s="852" t="s">
        <v>33</v>
      </c>
      <c r="K23" s="853"/>
      <c r="L23" s="853"/>
      <c r="M23" s="853"/>
      <c r="N23" s="853"/>
      <c r="O23" s="853"/>
      <c r="P23" s="431"/>
      <c r="Q23" s="431"/>
      <c r="R23" s="432"/>
      <c r="S23" s="165" t="s">
        <v>35</v>
      </c>
      <c r="T23" s="165"/>
      <c r="U23" s="165"/>
      <c r="V23" s="159" t="s">
        <v>36</v>
      </c>
      <c r="W23" s="159"/>
      <c r="X23" s="198"/>
      <c r="Y23" s="412"/>
    </row>
    <row r="24" spans="1:25" s="854" customFormat="1" ht="27" customHeight="1" x14ac:dyDescent="0.2">
      <c r="A24" s="855"/>
      <c r="B24" s="429" t="s">
        <v>832</v>
      </c>
      <c r="C24" s="171"/>
      <c r="D24" s="172"/>
      <c r="E24" s="67" t="s">
        <v>38</v>
      </c>
      <c r="F24" s="160" t="s">
        <v>833</v>
      </c>
      <c r="G24" s="160"/>
      <c r="H24" s="162"/>
      <c r="I24" s="175"/>
      <c r="J24" s="161" t="s">
        <v>834</v>
      </c>
      <c r="K24" s="160"/>
      <c r="L24" s="160"/>
      <c r="M24" s="160"/>
      <c r="N24" s="160"/>
      <c r="O24" s="160"/>
      <c r="P24" s="160"/>
      <c r="Q24" s="160"/>
      <c r="R24" s="162"/>
      <c r="S24" s="165"/>
      <c r="T24" s="165"/>
      <c r="U24" s="165"/>
      <c r="V24" s="159" t="s">
        <v>686</v>
      </c>
      <c r="W24" s="159"/>
      <c r="X24" s="198"/>
      <c r="Y24" s="412"/>
    </row>
    <row r="25" spans="1:25" s="854" customFormat="1" ht="44.1" customHeight="1" thickBot="1" x14ac:dyDescent="0.25">
      <c r="A25" s="856"/>
      <c r="B25" s="857" t="s">
        <v>1071</v>
      </c>
      <c r="C25" s="196"/>
      <c r="D25" s="197"/>
      <c r="E25" s="106" t="s">
        <v>39</v>
      </c>
      <c r="F25" s="199" t="s">
        <v>1072</v>
      </c>
      <c r="G25" s="199"/>
      <c r="H25" s="200"/>
      <c r="I25" s="858"/>
      <c r="J25" s="201" t="s">
        <v>1073</v>
      </c>
      <c r="K25" s="199"/>
      <c r="L25" s="199"/>
      <c r="M25" s="199"/>
      <c r="N25" s="199"/>
      <c r="O25" s="199"/>
      <c r="P25" s="199"/>
      <c r="Q25" s="199"/>
      <c r="R25" s="200"/>
      <c r="S25" s="859"/>
      <c r="T25" s="859"/>
      <c r="U25" s="859"/>
      <c r="V25" s="202" t="s">
        <v>40</v>
      </c>
      <c r="W25" s="202"/>
      <c r="X25" s="203"/>
      <c r="Y25" s="412"/>
    </row>
  </sheetData>
  <mergeCells count="81">
    <mergeCell ref="V23:X23"/>
    <mergeCell ref="F24:H24"/>
    <mergeCell ref="J24:R24"/>
    <mergeCell ref="V24:X24"/>
    <mergeCell ref="F25:H25"/>
    <mergeCell ref="J25:R25"/>
    <mergeCell ref="V25:X25"/>
    <mergeCell ref="B19:B20"/>
    <mergeCell ref="A23:A25"/>
    <mergeCell ref="C23:D25"/>
    <mergeCell ref="I23:I25"/>
    <mergeCell ref="J23:R23"/>
    <mergeCell ref="S23:U25"/>
    <mergeCell ref="T12:T13"/>
    <mergeCell ref="U12:U13"/>
    <mergeCell ref="V12:V13"/>
    <mergeCell ref="W12:W13"/>
    <mergeCell ref="X12:X13"/>
    <mergeCell ref="B16:B17"/>
    <mergeCell ref="N12:N13"/>
    <mergeCell ref="O12:O13"/>
    <mergeCell ref="P12:P13"/>
    <mergeCell ref="Q12:Q13"/>
    <mergeCell ref="R12:R13"/>
    <mergeCell ref="S12:S13"/>
    <mergeCell ref="H12:H13"/>
    <mergeCell ref="I12:I13"/>
    <mergeCell ref="J12:J13"/>
    <mergeCell ref="K12:K13"/>
    <mergeCell ref="L12:L13"/>
    <mergeCell ref="M12:M13"/>
    <mergeCell ref="T10:T11"/>
    <mergeCell ref="U10:U11"/>
    <mergeCell ref="V10:V11"/>
    <mergeCell ref="W10:W11"/>
    <mergeCell ref="X10:X11"/>
    <mergeCell ref="C12:C13"/>
    <mergeCell ref="D12:D13"/>
    <mergeCell ref="E12:E13"/>
    <mergeCell ref="F12:F13"/>
    <mergeCell ref="G12:G13"/>
    <mergeCell ref="N10:N11"/>
    <mergeCell ref="O10:O11"/>
    <mergeCell ref="P10:P11"/>
    <mergeCell ref="Q10:Q11"/>
    <mergeCell ref="R10:R11"/>
    <mergeCell ref="S10:S11"/>
    <mergeCell ref="H10:H11"/>
    <mergeCell ref="I10:I11"/>
    <mergeCell ref="J10:J11"/>
    <mergeCell ref="K10:K11"/>
    <mergeCell ref="L10:L11"/>
    <mergeCell ref="M10:M11"/>
    <mergeCell ref="V8:V9"/>
    <mergeCell ref="W8:W9"/>
    <mergeCell ref="X8:X9"/>
    <mergeCell ref="A10:A22"/>
    <mergeCell ref="B10:B14"/>
    <mergeCell ref="C10:C11"/>
    <mergeCell ref="D10:D11"/>
    <mergeCell ref="E10:E11"/>
    <mergeCell ref="F10:F11"/>
    <mergeCell ref="G10:G11"/>
    <mergeCell ref="G8:G9"/>
    <mergeCell ref="H8:H9"/>
    <mergeCell ref="I8:I9"/>
    <mergeCell ref="J8:J9"/>
    <mergeCell ref="K8:O8"/>
    <mergeCell ref="Q8:U8"/>
    <mergeCell ref="A8:A9"/>
    <mergeCell ref="B8:B9"/>
    <mergeCell ref="C8:C9"/>
    <mergeCell ref="D8:D9"/>
    <mergeCell ref="E8:E9"/>
    <mergeCell ref="F8:F9"/>
    <mergeCell ref="A1:A4"/>
    <mergeCell ref="B1:W1"/>
    <mergeCell ref="B2:W2"/>
    <mergeCell ref="B3:W4"/>
    <mergeCell ref="A5:X5"/>
    <mergeCell ref="B6:X6"/>
  </mergeCells>
  <printOptions horizontalCentered="1" verticalCentered="1"/>
  <pageMargins left="0.19685039370078741" right="0.19685039370078741" top="0.19685039370078741" bottom="0.19685039370078741" header="0" footer="0"/>
  <pageSetup paperSize="5" scale="34" orientation="landscape"/>
  <rowBreaks count="1" manualBreakCount="1">
    <brk id="18" max="16383" man="1"/>
  </rowBreaks>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906C2-72BB-420C-94A4-A6150F137F5B}">
  <sheetPr>
    <pageSetUpPr fitToPage="1"/>
  </sheetPr>
  <dimension ref="A1:X17"/>
  <sheetViews>
    <sheetView zoomScale="85" zoomScaleNormal="85" workbookViewId="0">
      <selection activeCell="V13" sqref="V13"/>
    </sheetView>
  </sheetViews>
  <sheetFormatPr baseColWidth="10" defaultColWidth="10.28515625" defaultRowHeight="15" x14ac:dyDescent="0.25"/>
  <cols>
    <col min="1" max="1" width="17.85546875" style="1" customWidth="1"/>
    <col min="2" max="2" width="18.85546875" style="1" customWidth="1"/>
    <col min="3" max="3" width="5.42578125" style="1" customWidth="1"/>
    <col min="4" max="4" width="25.85546875" style="1" customWidth="1"/>
    <col min="5" max="5" width="23.85546875" style="1" bestFit="1" customWidth="1"/>
    <col min="6" max="6" width="19.140625" style="1" customWidth="1"/>
    <col min="7" max="7" width="28.42578125" style="1" customWidth="1"/>
    <col min="8" max="8" width="16.140625" style="1" customWidth="1"/>
    <col min="9" max="9" width="11.7109375" style="1" customWidth="1"/>
    <col min="10" max="10" width="18.85546875" style="1" customWidth="1"/>
    <col min="11" max="14" width="5.85546875" style="1" customWidth="1"/>
    <col min="15" max="15" width="7.7109375" style="1" customWidth="1"/>
    <col min="16" max="16" width="1.42578125" style="3" customWidth="1"/>
    <col min="17" max="20" width="6.140625" style="1" customWidth="1"/>
    <col min="21" max="21" width="7.85546875" style="1" customWidth="1"/>
    <col min="22" max="22" width="109.42578125" style="1" customWidth="1"/>
    <col min="23" max="24" width="25.42578125" style="1" customWidth="1"/>
    <col min="25" max="16384" width="10.28515625" style="1"/>
  </cols>
  <sheetData>
    <row r="1" spans="1:24" ht="38.25" customHeight="1" thickBot="1" x14ac:dyDescent="0.3">
      <c r="A1" s="144"/>
      <c r="B1" s="144"/>
      <c r="C1" s="144"/>
      <c r="D1" s="144"/>
      <c r="E1" s="144"/>
      <c r="F1" s="144"/>
      <c r="G1" s="144"/>
      <c r="H1" s="144"/>
      <c r="I1" s="144"/>
      <c r="J1" s="144"/>
      <c r="K1" s="144"/>
      <c r="L1" s="144"/>
      <c r="M1" s="144"/>
      <c r="N1" s="144"/>
      <c r="O1" s="144"/>
      <c r="P1" s="144"/>
      <c r="Q1" s="144"/>
      <c r="R1" s="144"/>
      <c r="S1" s="144"/>
      <c r="T1" s="144"/>
      <c r="U1" s="144"/>
      <c r="V1" s="144"/>
    </row>
    <row r="2" spans="1:24" x14ac:dyDescent="0.25">
      <c r="A2" s="145"/>
      <c r="B2" s="148" t="s">
        <v>0</v>
      </c>
      <c r="C2" s="148"/>
      <c r="D2" s="148"/>
      <c r="E2" s="148"/>
      <c r="F2" s="148"/>
      <c r="G2" s="148"/>
      <c r="H2" s="148"/>
      <c r="I2" s="148"/>
      <c r="J2" s="148"/>
      <c r="K2" s="148"/>
      <c r="L2" s="148"/>
      <c r="M2" s="148"/>
      <c r="N2" s="148"/>
      <c r="O2" s="148"/>
      <c r="P2" s="148"/>
      <c r="Q2" s="148"/>
      <c r="R2" s="148"/>
      <c r="S2" s="148"/>
      <c r="T2" s="148"/>
      <c r="U2" s="148"/>
      <c r="V2" s="148"/>
      <c r="W2" s="149"/>
      <c r="X2" s="4" t="s">
        <v>1</v>
      </c>
    </row>
    <row r="3" spans="1:24" x14ac:dyDescent="0.25">
      <c r="A3" s="146"/>
      <c r="B3" s="150" t="s">
        <v>2</v>
      </c>
      <c r="C3" s="150"/>
      <c r="D3" s="150"/>
      <c r="E3" s="150"/>
      <c r="F3" s="150"/>
      <c r="G3" s="150"/>
      <c r="H3" s="150"/>
      <c r="I3" s="150"/>
      <c r="J3" s="150"/>
      <c r="K3" s="150"/>
      <c r="L3" s="150"/>
      <c r="M3" s="150"/>
      <c r="N3" s="150"/>
      <c r="O3" s="150"/>
      <c r="P3" s="150"/>
      <c r="Q3" s="150"/>
      <c r="R3" s="150"/>
      <c r="S3" s="150"/>
      <c r="T3" s="150"/>
      <c r="U3" s="150"/>
      <c r="V3" s="150"/>
      <c r="W3" s="151"/>
      <c r="X3" s="5" t="s">
        <v>3</v>
      </c>
    </row>
    <row r="4" spans="1:24" ht="28.5" x14ac:dyDescent="0.25">
      <c r="A4" s="146"/>
      <c r="B4" s="152" t="s">
        <v>4</v>
      </c>
      <c r="C4" s="152"/>
      <c r="D4" s="152"/>
      <c r="E4" s="152"/>
      <c r="F4" s="152"/>
      <c r="G4" s="152"/>
      <c r="H4" s="152"/>
      <c r="I4" s="152"/>
      <c r="J4" s="152"/>
      <c r="K4" s="152"/>
      <c r="L4" s="152"/>
      <c r="M4" s="152"/>
      <c r="N4" s="152"/>
      <c r="O4" s="152"/>
      <c r="P4" s="152"/>
      <c r="Q4" s="152"/>
      <c r="R4" s="152"/>
      <c r="S4" s="152"/>
      <c r="T4" s="152"/>
      <c r="U4" s="152"/>
      <c r="V4" s="152"/>
      <c r="W4" s="153"/>
      <c r="X4" s="6" t="s">
        <v>5</v>
      </c>
    </row>
    <row r="5" spans="1:24" ht="15.75" customHeight="1" thickBot="1" x14ac:dyDescent="0.3">
      <c r="A5" s="147"/>
      <c r="B5" s="154"/>
      <c r="C5" s="154"/>
      <c r="D5" s="154"/>
      <c r="E5" s="154"/>
      <c r="F5" s="154"/>
      <c r="G5" s="154"/>
      <c r="H5" s="154"/>
      <c r="I5" s="154"/>
      <c r="J5" s="154"/>
      <c r="K5" s="154"/>
      <c r="L5" s="154"/>
      <c r="M5" s="154"/>
      <c r="N5" s="154"/>
      <c r="O5" s="154"/>
      <c r="P5" s="154"/>
      <c r="Q5" s="154"/>
      <c r="R5" s="154"/>
      <c r="S5" s="154"/>
      <c r="T5" s="154"/>
      <c r="U5" s="154"/>
      <c r="V5" s="154"/>
      <c r="W5" s="155"/>
      <c r="X5" s="7" t="s">
        <v>6</v>
      </c>
    </row>
    <row r="6" spans="1:24" ht="6.75" customHeight="1" thickBot="1" x14ac:dyDescent="0.3">
      <c r="A6" s="156"/>
      <c r="B6" s="157"/>
      <c r="C6" s="157"/>
      <c r="D6" s="157"/>
      <c r="E6" s="157"/>
      <c r="F6" s="157"/>
      <c r="G6" s="157"/>
      <c r="H6" s="157"/>
      <c r="I6" s="157"/>
      <c r="J6" s="157"/>
      <c r="K6" s="157"/>
      <c r="L6" s="157"/>
      <c r="M6" s="157"/>
      <c r="N6" s="157"/>
      <c r="O6" s="157"/>
      <c r="P6" s="157"/>
      <c r="Q6" s="157"/>
      <c r="R6" s="157"/>
      <c r="S6" s="157"/>
      <c r="T6" s="157"/>
      <c r="U6" s="157"/>
      <c r="V6" s="157"/>
      <c r="W6" s="157"/>
      <c r="X6" s="158"/>
    </row>
    <row r="7" spans="1:24" ht="15.95" customHeight="1" thickBot="1" x14ac:dyDescent="0.3">
      <c r="A7" s="8" t="s">
        <v>7</v>
      </c>
      <c r="B7" s="141" t="s">
        <v>613</v>
      </c>
      <c r="C7" s="142"/>
      <c r="D7" s="142"/>
      <c r="E7" s="142"/>
      <c r="F7" s="142"/>
      <c r="G7" s="142"/>
      <c r="H7" s="142"/>
      <c r="I7" s="142"/>
      <c r="J7" s="142"/>
      <c r="K7" s="142"/>
      <c r="L7" s="142"/>
      <c r="M7" s="142"/>
      <c r="N7" s="142"/>
      <c r="O7" s="142"/>
      <c r="P7" s="142"/>
      <c r="Q7" s="142"/>
      <c r="R7" s="142"/>
      <c r="S7" s="142"/>
      <c r="T7" s="142"/>
      <c r="U7" s="142"/>
      <c r="V7" s="142"/>
      <c r="W7" s="142"/>
      <c r="X7" s="143"/>
    </row>
    <row r="8" spans="1:24" x14ac:dyDescent="0.25">
      <c r="A8" s="9"/>
      <c r="B8" s="9"/>
      <c r="C8" s="9"/>
      <c r="D8" s="9"/>
      <c r="E8" s="9"/>
      <c r="F8" s="9"/>
      <c r="G8" s="9"/>
      <c r="H8" s="9"/>
      <c r="I8" s="9"/>
      <c r="J8" s="9"/>
      <c r="K8" s="9"/>
      <c r="L8" s="9"/>
      <c r="M8" s="9"/>
      <c r="N8" s="9"/>
      <c r="O8" s="9"/>
      <c r="P8" s="9"/>
      <c r="Q8" s="9"/>
      <c r="R8" s="9"/>
      <c r="S8" s="9"/>
      <c r="T8" s="9"/>
      <c r="U8" s="9"/>
      <c r="V8" s="9"/>
    </row>
    <row r="9" spans="1:24" x14ac:dyDescent="0.25">
      <c r="A9" s="124" t="s">
        <v>8</v>
      </c>
      <c r="B9" s="124" t="s">
        <v>9</v>
      </c>
      <c r="C9" s="124" t="s">
        <v>10</v>
      </c>
      <c r="D9" s="124" t="s">
        <v>11</v>
      </c>
      <c r="E9" s="124" t="s">
        <v>12</v>
      </c>
      <c r="F9" s="124" t="s">
        <v>13</v>
      </c>
      <c r="G9" s="124" t="s">
        <v>14</v>
      </c>
      <c r="H9" s="124" t="s">
        <v>15</v>
      </c>
      <c r="I9" s="124" t="s">
        <v>16</v>
      </c>
      <c r="J9" s="124" t="s">
        <v>17</v>
      </c>
      <c r="K9" s="140" t="s">
        <v>18</v>
      </c>
      <c r="L9" s="140"/>
      <c r="M9" s="140"/>
      <c r="N9" s="140"/>
      <c r="O9" s="140"/>
      <c r="P9" s="124"/>
      <c r="Q9" s="124" t="s">
        <v>19</v>
      </c>
      <c r="R9" s="124"/>
      <c r="S9" s="124"/>
      <c r="T9" s="124"/>
      <c r="U9" s="124"/>
      <c r="V9" s="124" t="s">
        <v>20</v>
      </c>
      <c r="W9" s="124" t="s">
        <v>21</v>
      </c>
      <c r="X9" s="124" t="s">
        <v>22</v>
      </c>
    </row>
    <row r="10" spans="1:24" ht="42.75" x14ac:dyDescent="0.25">
      <c r="A10" s="124"/>
      <c r="B10" s="124"/>
      <c r="C10" s="124"/>
      <c r="D10" s="124"/>
      <c r="E10" s="124"/>
      <c r="F10" s="124"/>
      <c r="G10" s="124"/>
      <c r="H10" s="124"/>
      <c r="I10" s="124"/>
      <c r="J10" s="124"/>
      <c r="K10" s="109" t="s">
        <v>23</v>
      </c>
      <c r="L10" s="109" t="s">
        <v>24</v>
      </c>
      <c r="M10" s="109" t="s">
        <v>25</v>
      </c>
      <c r="N10" s="109" t="s">
        <v>26</v>
      </c>
      <c r="O10" s="109" t="s">
        <v>27</v>
      </c>
      <c r="P10" s="124"/>
      <c r="Q10" s="109" t="s">
        <v>28</v>
      </c>
      <c r="R10" s="109" t="s">
        <v>24</v>
      </c>
      <c r="S10" s="109" t="s">
        <v>25</v>
      </c>
      <c r="T10" s="109" t="s">
        <v>26</v>
      </c>
      <c r="U10" s="109" t="s">
        <v>27</v>
      </c>
      <c r="V10" s="124"/>
      <c r="W10" s="124"/>
      <c r="X10" s="124"/>
    </row>
    <row r="11" spans="1:24" ht="96.75" customHeight="1" x14ac:dyDescent="0.25">
      <c r="A11" s="125" t="s">
        <v>29</v>
      </c>
      <c r="B11" s="125" t="s">
        <v>344</v>
      </c>
      <c r="C11" s="113">
        <v>1</v>
      </c>
      <c r="D11" s="113" t="s">
        <v>345</v>
      </c>
      <c r="E11" s="113" t="s">
        <v>346</v>
      </c>
      <c r="F11" s="113" t="s">
        <v>347</v>
      </c>
      <c r="G11" s="62" t="s">
        <v>348</v>
      </c>
      <c r="H11" s="31" t="s">
        <v>349</v>
      </c>
      <c r="I11" s="113" t="s">
        <v>93</v>
      </c>
      <c r="J11" s="113" t="s">
        <v>350</v>
      </c>
      <c r="K11" s="115">
        <v>0.8</v>
      </c>
      <c r="L11" s="115">
        <v>0.2</v>
      </c>
      <c r="M11" s="115">
        <v>0</v>
      </c>
      <c r="N11" s="115">
        <v>0</v>
      </c>
      <c r="O11" s="115">
        <f>+K11+L11+M11+N11</f>
        <v>1</v>
      </c>
      <c r="P11" s="124"/>
      <c r="Q11" s="19">
        <v>0.8</v>
      </c>
      <c r="R11" s="19">
        <v>0.2</v>
      </c>
      <c r="S11" s="19">
        <v>0</v>
      </c>
      <c r="T11" s="19">
        <v>0</v>
      </c>
      <c r="U11" s="19">
        <f>+Q11+R11+S11+T11</f>
        <v>1</v>
      </c>
      <c r="V11" s="66" t="s">
        <v>1074</v>
      </c>
      <c r="W11" s="11"/>
      <c r="X11" s="11"/>
    </row>
    <row r="12" spans="1:24" ht="183" customHeight="1" x14ac:dyDescent="0.25">
      <c r="A12" s="126"/>
      <c r="B12" s="126"/>
      <c r="C12" s="113">
        <v>2</v>
      </c>
      <c r="D12" s="113" t="s">
        <v>351</v>
      </c>
      <c r="E12" s="113" t="s">
        <v>346</v>
      </c>
      <c r="F12" s="113" t="s">
        <v>352</v>
      </c>
      <c r="G12" s="62" t="s">
        <v>353</v>
      </c>
      <c r="H12" s="31" t="s">
        <v>349</v>
      </c>
      <c r="I12" s="113" t="s">
        <v>93</v>
      </c>
      <c r="J12" s="113" t="s">
        <v>354</v>
      </c>
      <c r="K12" s="115">
        <v>0.25</v>
      </c>
      <c r="L12" s="115">
        <v>0.25</v>
      </c>
      <c r="M12" s="115">
        <v>0.25</v>
      </c>
      <c r="N12" s="115">
        <v>0.25</v>
      </c>
      <c r="O12" s="115">
        <f>+K12+L12+M12+N12</f>
        <v>1</v>
      </c>
      <c r="P12" s="124"/>
      <c r="Q12" s="19">
        <v>0.25</v>
      </c>
      <c r="R12" s="19">
        <v>0.25</v>
      </c>
      <c r="S12" s="19">
        <v>0.25</v>
      </c>
      <c r="T12" s="19">
        <v>0.25</v>
      </c>
      <c r="U12" s="19">
        <f>+Q12+R12+S12+T12</f>
        <v>1</v>
      </c>
      <c r="V12" s="30" t="s">
        <v>1075</v>
      </c>
      <c r="W12" s="11"/>
      <c r="X12" s="11"/>
    </row>
    <row r="13" spans="1:24" ht="75.75" customHeight="1" x14ac:dyDescent="0.25">
      <c r="A13" s="126"/>
      <c r="B13" s="126"/>
      <c r="C13" s="113">
        <v>3</v>
      </c>
      <c r="D13" s="113" t="s">
        <v>355</v>
      </c>
      <c r="E13" s="113" t="s">
        <v>346</v>
      </c>
      <c r="F13" s="113" t="s">
        <v>356</v>
      </c>
      <c r="G13" s="113" t="s">
        <v>357</v>
      </c>
      <c r="H13" s="31" t="s">
        <v>358</v>
      </c>
      <c r="I13" s="113" t="s">
        <v>93</v>
      </c>
      <c r="J13" s="113" t="s">
        <v>359</v>
      </c>
      <c r="K13" s="10">
        <v>0.15</v>
      </c>
      <c r="L13" s="10">
        <v>0.3</v>
      </c>
      <c r="M13" s="10">
        <v>0.3</v>
      </c>
      <c r="N13" s="10">
        <v>0.25</v>
      </c>
      <c r="O13" s="115">
        <f>+K13+L13+M13+N13</f>
        <v>1</v>
      </c>
      <c r="P13" s="124"/>
      <c r="Q13" s="19">
        <v>0.15</v>
      </c>
      <c r="R13" s="19">
        <v>0.3</v>
      </c>
      <c r="S13" s="19">
        <v>0.3</v>
      </c>
      <c r="T13" s="19">
        <v>0.25</v>
      </c>
      <c r="U13" s="19">
        <f>+Q13+R13+S13+T13</f>
        <v>1</v>
      </c>
      <c r="V13" s="66" t="s">
        <v>1076</v>
      </c>
      <c r="W13" s="11"/>
      <c r="X13" s="11"/>
    </row>
    <row r="14" spans="1:24" ht="81" customHeight="1" x14ac:dyDescent="0.25">
      <c r="A14" s="127"/>
      <c r="B14" s="127"/>
      <c r="C14" s="113">
        <v>4</v>
      </c>
      <c r="D14" s="113" t="s">
        <v>360</v>
      </c>
      <c r="E14" s="113" t="s">
        <v>346</v>
      </c>
      <c r="F14" s="113" t="s">
        <v>361</v>
      </c>
      <c r="G14" s="113" t="s">
        <v>362</v>
      </c>
      <c r="H14" s="31">
        <v>1</v>
      </c>
      <c r="I14" s="113" t="s">
        <v>93</v>
      </c>
      <c r="J14" s="113" t="s">
        <v>363</v>
      </c>
      <c r="K14" s="10">
        <v>0.1</v>
      </c>
      <c r="L14" s="10">
        <v>0.15</v>
      </c>
      <c r="M14" s="10">
        <v>0.25</v>
      </c>
      <c r="N14" s="10">
        <v>0.5</v>
      </c>
      <c r="O14" s="10">
        <f>+K14+L14+M14+N14</f>
        <v>1</v>
      </c>
      <c r="P14" s="124"/>
      <c r="Q14" s="10">
        <v>0.1</v>
      </c>
      <c r="R14" s="10">
        <v>0.15</v>
      </c>
      <c r="S14" s="10">
        <v>0.25</v>
      </c>
      <c r="T14" s="10">
        <v>0.5</v>
      </c>
      <c r="U14" s="10">
        <f>+Q14+R14+S14+T14</f>
        <v>1</v>
      </c>
      <c r="V14" s="66" t="s">
        <v>1077</v>
      </c>
      <c r="W14" s="11"/>
      <c r="X14" s="11"/>
    </row>
    <row r="15" spans="1:24" s="2" customFormat="1" ht="44.25" customHeight="1" x14ac:dyDescent="0.25">
      <c r="A15" s="124" t="s">
        <v>728</v>
      </c>
      <c r="B15" s="12" t="s">
        <v>673</v>
      </c>
      <c r="C15" s="129" t="s">
        <v>32</v>
      </c>
      <c r="D15" s="130"/>
      <c r="E15" s="13" t="s">
        <v>33</v>
      </c>
      <c r="F15" s="14"/>
      <c r="G15" s="14"/>
      <c r="H15" s="14"/>
      <c r="I15" s="135" t="s">
        <v>34</v>
      </c>
      <c r="J15" s="136" t="s">
        <v>33</v>
      </c>
      <c r="K15" s="137"/>
      <c r="L15" s="137"/>
      <c r="M15" s="137"/>
      <c r="N15" s="137"/>
      <c r="O15" s="137"/>
      <c r="P15" s="137"/>
      <c r="Q15" s="137"/>
      <c r="R15" s="138"/>
      <c r="S15" s="139" t="s">
        <v>35</v>
      </c>
      <c r="T15" s="139"/>
      <c r="U15" s="139"/>
      <c r="V15" s="123" t="s">
        <v>36</v>
      </c>
      <c r="W15" s="123"/>
      <c r="X15" s="123"/>
    </row>
    <row r="16" spans="1:24" s="2" customFormat="1" ht="28.5" x14ac:dyDescent="0.25">
      <c r="A16" s="124"/>
      <c r="B16" s="12" t="s">
        <v>37</v>
      </c>
      <c r="C16" s="131"/>
      <c r="D16" s="132"/>
      <c r="E16" s="13" t="s">
        <v>38</v>
      </c>
      <c r="F16" s="205" t="s">
        <v>365</v>
      </c>
      <c r="G16" s="205"/>
      <c r="H16" s="206"/>
      <c r="I16" s="135"/>
      <c r="J16" s="120" t="s">
        <v>758</v>
      </c>
      <c r="K16" s="121"/>
      <c r="L16" s="121"/>
      <c r="M16" s="121"/>
      <c r="N16" s="121"/>
      <c r="O16" s="121"/>
      <c r="P16" s="121"/>
      <c r="Q16" s="121"/>
      <c r="R16" s="122"/>
      <c r="S16" s="139"/>
      <c r="T16" s="139"/>
      <c r="U16" s="139"/>
      <c r="V16" s="123" t="s">
        <v>726</v>
      </c>
      <c r="W16" s="123"/>
      <c r="X16" s="123"/>
    </row>
    <row r="17" spans="1:24" s="2" customFormat="1" ht="28.5" x14ac:dyDescent="0.25">
      <c r="A17" s="124"/>
      <c r="B17" s="12" t="s">
        <v>729</v>
      </c>
      <c r="C17" s="133"/>
      <c r="D17" s="134"/>
      <c r="E17" s="13" t="s">
        <v>39</v>
      </c>
      <c r="F17" s="205" t="s">
        <v>366</v>
      </c>
      <c r="G17" s="205"/>
      <c r="H17" s="206"/>
      <c r="I17" s="135"/>
      <c r="J17" s="120" t="s">
        <v>367</v>
      </c>
      <c r="K17" s="121"/>
      <c r="L17" s="121"/>
      <c r="M17" s="121"/>
      <c r="N17" s="121"/>
      <c r="O17" s="121"/>
      <c r="P17" s="121"/>
      <c r="Q17" s="121"/>
      <c r="R17" s="122"/>
      <c r="S17" s="139"/>
      <c r="T17" s="139"/>
      <c r="U17" s="139"/>
      <c r="V17" s="123" t="s">
        <v>40</v>
      </c>
      <c r="W17" s="123"/>
      <c r="X17" s="123"/>
    </row>
  </sheetData>
  <mergeCells count="37">
    <mergeCell ref="J16:R16"/>
    <mergeCell ref="V16:X16"/>
    <mergeCell ref="F17:H17"/>
    <mergeCell ref="J17:R17"/>
    <mergeCell ref="V17:X17"/>
    <mergeCell ref="X9:X10"/>
    <mergeCell ref="A11:A14"/>
    <mergeCell ref="B11:B14"/>
    <mergeCell ref="A15:A17"/>
    <mergeCell ref="C15:D17"/>
    <mergeCell ref="I15:I17"/>
    <mergeCell ref="J15:R15"/>
    <mergeCell ref="S15:U17"/>
    <mergeCell ref="V15:X15"/>
    <mergeCell ref="F16:H16"/>
    <mergeCell ref="J9:J10"/>
    <mergeCell ref="K9:O9"/>
    <mergeCell ref="P9:P14"/>
    <mergeCell ref="Q9:U9"/>
    <mergeCell ref="V9:V10"/>
    <mergeCell ref="W9:W10"/>
    <mergeCell ref="B7:X7"/>
    <mergeCell ref="A9:A10"/>
    <mergeCell ref="B9:B10"/>
    <mergeCell ref="C9:C10"/>
    <mergeCell ref="D9:D10"/>
    <mergeCell ref="E9:E10"/>
    <mergeCell ref="F9:F10"/>
    <mergeCell ref="G9:G10"/>
    <mergeCell ref="H9:H10"/>
    <mergeCell ref="I9:I10"/>
    <mergeCell ref="A1:V1"/>
    <mergeCell ref="A2:A5"/>
    <mergeCell ref="B2:W2"/>
    <mergeCell ref="B3:W3"/>
    <mergeCell ref="B4:W5"/>
    <mergeCell ref="A6:X6"/>
  </mergeCells>
  <pageMargins left="0.7" right="0.7" top="0.75" bottom="0.75" header="0.3" footer="0.3"/>
  <pageSetup scale="22" orientation="portrait" r:id="rId1"/>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B0A11-E753-4A42-A4F7-A46BF977C44C}">
  <sheetPr>
    <pageSetUpPr fitToPage="1"/>
  </sheetPr>
  <dimension ref="A1:AB20"/>
  <sheetViews>
    <sheetView topLeftCell="A4" zoomScaleNormal="100" workbookViewId="0">
      <selection activeCell="V13" sqref="V13"/>
    </sheetView>
  </sheetViews>
  <sheetFormatPr baseColWidth="10" defaultColWidth="10.28515625" defaultRowHeight="15" x14ac:dyDescent="0.25"/>
  <cols>
    <col min="1" max="1" width="17.85546875" style="1" customWidth="1"/>
    <col min="2" max="2" width="17.140625" style="1" customWidth="1"/>
    <col min="3" max="3" width="5.42578125" style="1" customWidth="1"/>
    <col min="4" max="4" width="25.85546875" style="1" customWidth="1"/>
    <col min="5" max="5" width="20.28515625" style="1" customWidth="1"/>
    <col min="6" max="6" width="18.140625" style="1" customWidth="1"/>
    <col min="7" max="7" width="28.42578125" style="1" customWidth="1"/>
    <col min="8" max="8" width="16.140625" style="1" customWidth="1"/>
    <col min="9" max="9" width="13.42578125" style="1" customWidth="1"/>
    <col min="10" max="10" width="18.85546875" style="1" customWidth="1"/>
    <col min="11" max="14" width="7.42578125" style="1" customWidth="1"/>
    <col min="15" max="15" width="9.7109375" style="1" customWidth="1"/>
    <col min="16" max="16" width="1.42578125" style="3" customWidth="1"/>
    <col min="17" max="17" width="6.28515625" style="1" customWidth="1"/>
    <col min="18" max="20" width="7.7109375" style="1" customWidth="1"/>
    <col min="21" max="21" width="9.7109375" style="1" customWidth="1"/>
    <col min="22" max="22" width="100.85546875" style="1" customWidth="1"/>
    <col min="23" max="24" width="25.42578125" style="1" customWidth="1"/>
    <col min="25" max="25" width="57.140625" style="1" customWidth="1"/>
    <col min="26" max="16384" width="10.28515625" style="1"/>
  </cols>
  <sheetData>
    <row r="1" spans="1:28" ht="38.25" customHeight="1" thickBot="1" x14ac:dyDescent="0.3">
      <c r="A1" s="144"/>
      <c r="B1" s="144"/>
      <c r="C1" s="144"/>
      <c r="D1" s="144"/>
      <c r="E1" s="144"/>
      <c r="F1" s="144"/>
      <c r="G1" s="144"/>
      <c r="H1" s="144"/>
      <c r="I1" s="144"/>
      <c r="J1" s="144"/>
      <c r="K1" s="144"/>
      <c r="L1" s="144"/>
      <c r="M1" s="144"/>
      <c r="N1" s="144"/>
      <c r="O1" s="144"/>
      <c r="P1" s="144"/>
      <c r="Q1" s="144"/>
      <c r="R1" s="144"/>
      <c r="S1" s="144"/>
      <c r="T1" s="144"/>
      <c r="U1" s="144"/>
      <c r="V1" s="144"/>
    </row>
    <row r="2" spans="1:28" x14ac:dyDescent="0.25">
      <c r="A2" s="145"/>
      <c r="B2" s="148" t="s">
        <v>0</v>
      </c>
      <c r="C2" s="148"/>
      <c r="D2" s="148"/>
      <c r="E2" s="148"/>
      <c r="F2" s="148"/>
      <c r="G2" s="148"/>
      <c r="H2" s="148"/>
      <c r="I2" s="148"/>
      <c r="J2" s="148"/>
      <c r="K2" s="148"/>
      <c r="L2" s="148"/>
      <c r="M2" s="148"/>
      <c r="N2" s="148"/>
      <c r="O2" s="148"/>
      <c r="P2" s="148"/>
      <c r="Q2" s="148"/>
      <c r="R2" s="148"/>
      <c r="S2" s="148"/>
      <c r="T2" s="148"/>
      <c r="U2" s="148"/>
      <c r="V2" s="148"/>
      <c r="W2" s="149"/>
      <c r="X2" s="4" t="s">
        <v>1</v>
      </c>
    </row>
    <row r="3" spans="1:28" x14ac:dyDescent="0.25">
      <c r="A3" s="146"/>
      <c r="B3" s="150" t="s">
        <v>2</v>
      </c>
      <c r="C3" s="150"/>
      <c r="D3" s="150"/>
      <c r="E3" s="150"/>
      <c r="F3" s="150"/>
      <c r="G3" s="150"/>
      <c r="H3" s="150"/>
      <c r="I3" s="150"/>
      <c r="J3" s="150"/>
      <c r="K3" s="150"/>
      <c r="L3" s="150"/>
      <c r="M3" s="150"/>
      <c r="N3" s="150"/>
      <c r="O3" s="150"/>
      <c r="P3" s="150"/>
      <c r="Q3" s="150"/>
      <c r="R3" s="150"/>
      <c r="S3" s="150"/>
      <c r="T3" s="150"/>
      <c r="U3" s="150"/>
      <c r="V3" s="150"/>
      <c r="W3" s="151"/>
      <c r="X3" s="5" t="s">
        <v>3</v>
      </c>
    </row>
    <row r="4" spans="1:28" ht="28.5" x14ac:dyDescent="0.25">
      <c r="A4" s="146"/>
      <c r="B4" s="152" t="s">
        <v>4</v>
      </c>
      <c r="C4" s="152"/>
      <c r="D4" s="152"/>
      <c r="E4" s="152"/>
      <c r="F4" s="152"/>
      <c r="G4" s="152"/>
      <c r="H4" s="152"/>
      <c r="I4" s="152"/>
      <c r="J4" s="152"/>
      <c r="K4" s="152"/>
      <c r="L4" s="152"/>
      <c r="M4" s="152"/>
      <c r="N4" s="152"/>
      <c r="O4" s="152"/>
      <c r="P4" s="152"/>
      <c r="Q4" s="152"/>
      <c r="R4" s="152"/>
      <c r="S4" s="152"/>
      <c r="T4" s="152"/>
      <c r="U4" s="152"/>
      <c r="V4" s="152"/>
      <c r="W4" s="153"/>
      <c r="X4" s="6" t="s">
        <v>5</v>
      </c>
    </row>
    <row r="5" spans="1:28" ht="15.75" customHeight="1" thickBot="1" x14ac:dyDescent="0.3">
      <c r="A5" s="147"/>
      <c r="B5" s="154"/>
      <c r="C5" s="154"/>
      <c r="D5" s="154"/>
      <c r="E5" s="154"/>
      <c r="F5" s="154"/>
      <c r="G5" s="154"/>
      <c r="H5" s="154"/>
      <c r="I5" s="154"/>
      <c r="J5" s="154"/>
      <c r="K5" s="154"/>
      <c r="L5" s="154"/>
      <c r="M5" s="154"/>
      <c r="N5" s="154"/>
      <c r="O5" s="154"/>
      <c r="P5" s="154"/>
      <c r="Q5" s="154"/>
      <c r="R5" s="154"/>
      <c r="S5" s="154"/>
      <c r="T5" s="154"/>
      <c r="U5" s="154"/>
      <c r="V5" s="154"/>
      <c r="W5" s="155"/>
      <c r="X5" s="7" t="s">
        <v>6</v>
      </c>
    </row>
    <row r="6" spans="1:28" ht="6.75" customHeight="1" thickBot="1" x14ac:dyDescent="0.3">
      <c r="A6" s="156"/>
      <c r="B6" s="157"/>
      <c r="C6" s="157"/>
      <c r="D6" s="157"/>
      <c r="E6" s="157"/>
      <c r="F6" s="157"/>
      <c r="G6" s="157"/>
      <c r="H6" s="157"/>
      <c r="I6" s="157"/>
      <c r="J6" s="157"/>
      <c r="K6" s="157"/>
      <c r="L6" s="157"/>
      <c r="M6" s="157"/>
      <c r="N6" s="157"/>
      <c r="O6" s="157"/>
      <c r="P6" s="157"/>
      <c r="Q6" s="157"/>
      <c r="R6" s="157"/>
      <c r="S6" s="157"/>
      <c r="T6" s="157"/>
      <c r="U6" s="157"/>
      <c r="V6" s="157"/>
      <c r="W6" s="157"/>
      <c r="X6" s="158"/>
    </row>
    <row r="7" spans="1:28" ht="15.95" customHeight="1" thickBot="1" x14ac:dyDescent="0.3">
      <c r="A7" s="8" t="s">
        <v>7</v>
      </c>
      <c r="B7" s="141" t="s">
        <v>614</v>
      </c>
      <c r="C7" s="142"/>
      <c r="D7" s="142"/>
      <c r="E7" s="142"/>
      <c r="F7" s="142"/>
      <c r="G7" s="142"/>
      <c r="H7" s="142"/>
      <c r="I7" s="142"/>
      <c r="J7" s="142"/>
      <c r="K7" s="142"/>
      <c r="L7" s="142"/>
      <c r="M7" s="142"/>
      <c r="N7" s="142"/>
      <c r="O7" s="142"/>
      <c r="P7" s="142"/>
      <c r="Q7" s="142"/>
      <c r="R7" s="142"/>
      <c r="S7" s="142"/>
      <c r="T7" s="142"/>
      <c r="U7" s="142"/>
      <c r="V7" s="142"/>
      <c r="W7" s="142"/>
      <c r="X7" s="143"/>
    </row>
    <row r="8" spans="1:28" x14ac:dyDescent="0.25">
      <c r="A8" s="9"/>
      <c r="B8" s="9"/>
      <c r="C8" s="9"/>
      <c r="D8" s="9"/>
      <c r="E8" s="9"/>
      <c r="F8" s="9"/>
      <c r="G8" s="9"/>
      <c r="H8" s="9"/>
      <c r="I8" s="9"/>
      <c r="J8" s="9"/>
      <c r="K8" s="9"/>
      <c r="L8" s="9"/>
      <c r="M8" s="9"/>
      <c r="N8" s="9"/>
      <c r="O8" s="9"/>
      <c r="P8" s="9"/>
      <c r="Q8" s="9"/>
      <c r="R8" s="9"/>
      <c r="S8" s="9"/>
      <c r="T8" s="9"/>
      <c r="U8" s="9"/>
      <c r="V8" s="9"/>
    </row>
    <row r="9" spans="1:28" x14ac:dyDescent="0.25">
      <c r="A9" s="124" t="s">
        <v>8</v>
      </c>
      <c r="B9" s="124" t="s">
        <v>9</v>
      </c>
      <c r="C9" s="124" t="s">
        <v>10</v>
      </c>
      <c r="D9" s="124" t="s">
        <v>11</v>
      </c>
      <c r="E9" s="124" t="s">
        <v>12</v>
      </c>
      <c r="F9" s="124" t="s">
        <v>13</v>
      </c>
      <c r="G9" s="124" t="s">
        <v>14</v>
      </c>
      <c r="H9" s="124" t="s">
        <v>15</v>
      </c>
      <c r="I9" s="124" t="s">
        <v>16</v>
      </c>
      <c r="J9" s="124" t="s">
        <v>17</v>
      </c>
      <c r="K9" s="140" t="s">
        <v>18</v>
      </c>
      <c r="L9" s="140"/>
      <c r="M9" s="140"/>
      <c r="N9" s="140"/>
      <c r="O9" s="140"/>
      <c r="P9" s="124"/>
      <c r="Q9" s="124" t="s">
        <v>19</v>
      </c>
      <c r="R9" s="124"/>
      <c r="S9" s="124"/>
      <c r="T9" s="124"/>
      <c r="U9" s="124"/>
      <c r="V9" s="124" t="s">
        <v>20</v>
      </c>
      <c r="W9" s="124" t="s">
        <v>21</v>
      </c>
      <c r="X9" s="124" t="s">
        <v>22</v>
      </c>
    </row>
    <row r="10" spans="1:28" ht="28.5" x14ac:dyDescent="0.25">
      <c r="A10" s="124"/>
      <c r="B10" s="124"/>
      <c r="C10" s="124"/>
      <c r="D10" s="124"/>
      <c r="E10" s="124"/>
      <c r="F10" s="124"/>
      <c r="G10" s="124"/>
      <c r="H10" s="124"/>
      <c r="I10" s="124"/>
      <c r="J10" s="124"/>
      <c r="K10" s="109" t="s">
        <v>23</v>
      </c>
      <c r="L10" s="109" t="s">
        <v>24</v>
      </c>
      <c r="M10" s="109" t="s">
        <v>25</v>
      </c>
      <c r="N10" s="109" t="s">
        <v>26</v>
      </c>
      <c r="O10" s="109" t="s">
        <v>27</v>
      </c>
      <c r="P10" s="124"/>
      <c r="Q10" s="109" t="s">
        <v>28</v>
      </c>
      <c r="R10" s="109" t="s">
        <v>24</v>
      </c>
      <c r="S10" s="109" t="s">
        <v>25</v>
      </c>
      <c r="T10" s="109" t="s">
        <v>26</v>
      </c>
      <c r="U10" s="109" t="s">
        <v>27</v>
      </c>
      <c r="V10" s="124"/>
      <c r="W10" s="124"/>
      <c r="X10" s="124"/>
      <c r="Y10" s="79"/>
    </row>
    <row r="11" spans="1:28" ht="75.75" customHeight="1" x14ac:dyDescent="0.25">
      <c r="A11" s="125" t="s">
        <v>29</v>
      </c>
      <c r="B11" s="125" t="s">
        <v>344</v>
      </c>
      <c r="C11" s="113">
        <v>1</v>
      </c>
      <c r="D11" s="113" t="s">
        <v>368</v>
      </c>
      <c r="E11" s="113" t="s">
        <v>346</v>
      </c>
      <c r="F11" s="113" t="s">
        <v>369</v>
      </c>
      <c r="G11" s="62" t="s">
        <v>348</v>
      </c>
      <c r="H11" s="31" t="s">
        <v>349</v>
      </c>
      <c r="I11" s="113" t="s">
        <v>93</v>
      </c>
      <c r="J11" s="113" t="s">
        <v>350</v>
      </c>
      <c r="K11" s="115">
        <v>0.8</v>
      </c>
      <c r="L11" s="115">
        <v>0.2</v>
      </c>
      <c r="M11" s="115">
        <v>0</v>
      </c>
      <c r="N11" s="115">
        <v>0</v>
      </c>
      <c r="O11" s="115">
        <v>1</v>
      </c>
      <c r="P11" s="124"/>
      <c r="Q11" s="19">
        <v>0.8</v>
      </c>
      <c r="R11" s="19">
        <v>0.2</v>
      </c>
      <c r="S11" s="115">
        <v>0</v>
      </c>
      <c r="T11" s="115">
        <v>0</v>
      </c>
      <c r="U11" s="19">
        <f>+Q11+R11+S11+T11</f>
        <v>1</v>
      </c>
      <c r="V11" s="66" t="s">
        <v>1078</v>
      </c>
      <c r="W11" s="11"/>
      <c r="X11" s="11"/>
      <c r="Y11" s="80"/>
    </row>
    <row r="12" spans="1:28" ht="77.25" customHeight="1" x14ac:dyDescent="0.25">
      <c r="A12" s="126"/>
      <c r="B12" s="126"/>
      <c r="C12" s="113">
        <v>2</v>
      </c>
      <c r="D12" s="113" t="s">
        <v>370</v>
      </c>
      <c r="E12" s="113" t="s">
        <v>346</v>
      </c>
      <c r="F12" s="113" t="s">
        <v>371</v>
      </c>
      <c r="G12" s="62" t="s">
        <v>372</v>
      </c>
      <c r="H12" s="31" t="s">
        <v>349</v>
      </c>
      <c r="I12" s="113" t="s">
        <v>186</v>
      </c>
      <c r="J12" s="113" t="s">
        <v>373</v>
      </c>
      <c r="K12" s="115">
        <v>0.1</v>
      </c>
      <c r="L12" s="115">
        <v>0.35</v>
      </c>
      <c r="M12" s="115">
        <v>0.35</v>
      </c>
      <c r="N12" s="115">
        <v>0.2</v>
      </c>
      <c r="O12" s="115">
        <f t="shared" ref="O12:O17" si="0">+K12+L12+M12+N12</f>
        <v>1</v>
      </c>
      <c r="P12" s="124"/>
      <c r="Q12" s="19">
        <v>0.1</v>
      </c>
      <c r="R12" s="19">
        <v>0.35</v>
      </c>
      <c r="S12" s="115">
        <v>0.35</v>
      </c>
      <c r="T12" s="115">
        <v>0.67</v>
      </c>
      <c r="U12" s="19">
        <f>+Q12+R12+S12+T12</f>
        <v>1.47</v>
      </c>
      <c r="V12" s="66" t="s">
        <v>1079</v>
      </c>
      <c r="W12" s="11"/>
      <c r="X12" s="11"/>
      <c r="Y12" s="80"/>
    </row>
    <row r="13" spans="1:28" ht="96.6" customHeight="1" x14ac:dyDescent="0.25">
      <c r="A13" s="126"/>
      <c r="B13" s="126"/>
      <c r="C13" s="113">
        <v>3</v>
      </c>
      <c r="D13" s="113" t="s">
        <v>374</v>
      </c>
      <c r="E13" s="113" t="s">
        <v>346</v>
      </c>
      <c r="F13" s="113" t="s">
        <v>730</v>
      </c>
      <c r="G13" s="62" t="s">
        <v>375</v>
      </c>
      <c r="H13" s="31" t="s">
        <v>349</v>
      </c>
      <c r="I13" s="113" t="s">
        <v>93</v>
      </c>
      <c r="J13" s="113" t="s">
        <v>609</v>
      </c>
      <c r="K13" s="115">
        <v>0.25</v>
      </c>
      <c r="L13" s="115">
        <v>0.25</v>
      </c>
      <c r="M13" s="115">
        <v>0.25</v>
      </c>
      <c r="N13" s="115">
        <v>0.25</v>
      </c>
      <c r="O13" s="115">
        <f t="shared" si="0"/>
        <v>1</v>
      </c>
      <c r="P13" s="124"/>
      <c r="Q13" s="19">
        <v>0.25</v>
      </c>
      <c r="R13" s="19">
        <v>0.25</v>
      </c>
      <c r="S13" s="115">
        <v>0.25</v>
      </c>
      <c r="T13" s="115">
        <v>0.87</v>
      </c>
      <c r="U13" s="19">
        <f t="shared" ref="U13:U17" si="1">+Q13+R13+S13+T13</f>
        <v>1.62</v>
      </c>
      <c r="V13" s="66" t="s">
        <v>1080</v>
      </c>
      <c r="W13" s="11"/>
      <c r="X13" s="11"/>
      <c r="Y13" s="32"/>
      <c r="Z13" s="1">
        <v>75</v>
      </c>
      <c r="AA13" s="1">
        <v>100</v>
      </c>
      <c r="AB13" s="1">
        <f>112.5-75</f>
        <v>37.5</v>
      </c>
    </row>
    <row r="14" spans="1:28" ht="105" x14ac:dyDescent="0.25">
      <c r="A14" s="126"/>
      <c r="B14" s="126"/>
      <c r="C14" s="113">
        <v>4</v>
      </c>
      <c r="D14" s="113" t="s">
        <v>376</v>
      </c>
      <c r="E14" s="113" t="s">
        <v>346</v>
      </c>
      <c r="F14" s="113" t="s">
        <v>731</v>
      </c>
      <c r="G14" s="62" t="s">
        <v>377</v>
      </c>
      <c r="H14" s="31" t="s">
        <v>349</v>
      </c>
      <c r="I14" s="113" t="s">
        <v>93</v>
      </c>
      <c r="J14" s="113" t="s">
        <v>732</v>
      </c>
      <c r="K14" s="115">
        <v>0.25</v>
      </c>
      <c r="L14" s="115">
        <v>0.25</v>
      </c>
      <c r="M14" s="115">
        <v>0.25</v>
      </c>
      <c r="N14" s="115">
        <v>0.25</v>
      </c>
      <c r="O14" s="115">
        <f t="shared" si="0"/>
        <v>1</v>
      </c>
      <c r="P14" s="124"/>
      <c r="Q14" s="19">
        <v>0.1</v>
      </c>
      <c r="R14" s="19">
        <v>0.4</v>
      </c>
      <c r="S14" s="115">
        <v>0.25</v>
      </c>
      <c r="T14" s="115">
        <v>0.25</v>
      </c>
      <c r="U14" s="19">
        <f t="shared" si="1"/>
        <v>1</v>
      </c>
      <c r="V14" s="873" t="s">
        <v>1081</v>
      </c>
      <c r="W14" s="11"/>
      <c r="X14" s="11"/>
      <c r="Y14" s="32"/>
      <c r="Z14" s="1">
        <v>37.5</v>
      </c>
      <c r="AA14" s="1">
        <f>+Z14*AA13/Z13</f>
        <v>50</v>
      </c>
    </row>
    <row r="15" spans="1:28" ht="114.75" x14ac:dyDescent="0.25">
      <c r="A15" s="126"/>
      <c r="B15" s="126"/>
      <c r="C15" s="113">
        <v>5</v>
      </c>
      <c r="D15" s="113" t="s">
        <v>378</v>
      </c>
      <c r="E15" s="113" t="s">
        <v>346</v>
      </c>
      <c r="F15" s="113" t="s">
        <v>379</v>
      </c>
      <c r="G15" s="113" t="s">
        <v>380</v>
      </c>
      <c r="H15" s="31" t="s">
        <v>349</v>
      </c>
      <c r="I15" s="113" t="s">
        <v>93</v>
      </c>
      <c r="J15" s="113" t="s">
        <v>381</v>
      </c>
      <c r="K15" s="10">
        <v>0.1</v>
      </c>
      <c r="L15" s="10">
        <v>0.2</v>
      </c>
      <c r="M15" s="10">
        <v>0.45</v>
      </c>
      <c r="N15" s="10">
        <v>0.25</v>
      </c>
      <c r="O15" s="115">
        <f t="shared" si="0"/>
        <v>1</v>
      </c>
      <c r="P15" s="124"/>
      <c r="Q15" s="19">
        <v>0.1</v>
      </c>
      <c r="R15" s="19">
        <v>0.2</v>
      </c>
      <c r="S15" s="115">
        <v>0.45</v>
      </c>
      <c r="T15" s="115">
        <v>0.25</v>
      </c>
      <c r="U15" s="19">
        <f t="shared" si="1"/>
        <v>1</v>
      </c>
      <c r="V15" s="66" t="s">
        <v>1082</v>
      </c>
      <c r="W15" s="11"/>
      <c r="X15" s="11"/>
      <c r="Y15" s="80"/>
    </row>
    <row r="16" spans="1:28" ht="105" x14ac:dyDescent="0.25">
      <c r="A16" s="126"/>
      <c r="B16" s="126"/>
      <c r="C16" s="113">
        <v>6</v>
      </c>
      <c r="D16" s="113" t="s">
        <v>382</v>
      </c>
      <c r="E16" s="113" t="s">
        <v>346</v>
      </c>
      <c r="F16" s="113" t="s">
        <v>383</v>
      </c>
      <c r="G16" s="113" t="s">
        <v>384</v>
      </c>
      <c r="H16" s="31" t="s">
        <v>349</v>
      </c>
      <c r="I16" s="113" t="s">
        <v>93</v>
      </c>
      <c r="J16" s="113" t="s">
        <v>385</v>
      </c>
      <c r="K16" s="10">
        <v>0.25</v>
      </c>
      <c r="L16" s="10">
        <v>0.25</v>
      </c>
      <c r="M16" s="10">
        <v>0.25</v>
      </c>
      <c r="N16" s="10">
        <v>0.25</v>
      </c>
      <c r="O16" s="115">
        <f t="shared" si="0"/>
        <v>1</v>
      </c>
      <c r="P16" s="124"/>
      <c r="Q16" s="19">
        <v>0.25</v>
      </c>
      <c r="R16" s="19">
        <v>0.25</v>
      </c>
      <c r="S16" s="115">
        <v>0.25</v>
      </c>
      <c r="T16" s="115">
        <v>0.25</v>
      </c>
      <c r="U16" s="19">
        <f t="shared" si="1"/>
        <v>1</v>
      </c>
      <c r="V16" s="66" t="s">
        <v>1083</v>
      </c>
      <c r="W16" s="11"/>
      <c r="X16" s="11"/>
      <c r="Y16" s="80"/>
    </row>
    <row r="17" spans="1:25" ht="75" x14ac:dyDescent="0.25">
      <c r="A17" s="127"/>
      <c r="B17" s="127"/>
      <c r="C17" s="113">
        <v>7</v>
      </c>
      <c r="D17" s="113" t="s">
        <v>386</v>
      </c>
      <c r="E17" s="113" t="s">
        <v>346</v>
      </c>
      <c r="F17" s="113" t="s">
        <v>387</v>
      </c>
      <c r="G17" s="113" t="s">
        <v>384</v>
      </c>
      <c r="H17" s="31" t="s">
        <v>349</v>
      </c>
      <c r="I17" s="113" t="s">
        <v>93</v>
      </c>
      <c r="J17" s="113" t="s">
        <v>388</v>
      </c>
      <c r="K17" s="10">
        <v>0.25</v>
      </c>
      <c r="L17" s="10">
        <v>0.25</v>
      </c>
      <c r="M17" s="10">
        <v>0.25</v>
      </c>
      <c r="N17" s="10">
        <v>0.25</v>
      </c>
      <c r="O17" s="10">
        <f t="shared" si="0"/>
        <v>1</v>
      </c>
      <c r="P17" s="124"/>
      <c r="Q17" s="19">
        <v>0.25</v>
      </c>
      <c r="R17" s="19">
        <v>0.25</v>
      </c>
      <c r="S17" s="115">
        <v>0.25</v>
      </c>
      <c r="T17" s="115">
        <v>0.25</v>
      </c>
      <c r="U17" s="19">
        <f t="shared" si="1"/>
        <v>1</v>
      </c>
      <c r="V17" s="66" t="s">
        <v>1084</v>
      </c>
      <c r="W17" s="11"/>
      <c r="X17" s="11"/>
      <c r="Y17" s="32"/>
    </row>
    <row r="18" spans="1:25" s="2" customFormat="1" ht="46.7" customHeight="1" x14ac:dyDescent="0.25">
      <c r="A18" s="124" t="s">
        <v>733</v>
      </c>
      <c r="B18" s="12" t="s">
        <v>673</v>
      </c>
      <c r="C18" s="129" t="s">
        <v>32</v>
      </c>
      <c r="D18" s="130"/>
      <c r="E18" s="13" t="s">
        <v>33</v>
      </c>
      <c r="F18" s="14"/>
      <c r="G18" s="14"/>
      <c r="H18" s="14"/>
      <c r="I18" s="135" t="s">
        <v>34</v>
      </c>
      <c r="J18" s="136" t="s">
        <v>33</v>
      </c>
      <c r="K18" s="137"/>
      <c r="L18" s="137"/>
      <c r="M18" s="137"/>
      <c r="N18" s="137"/>
      <c r="O18" s="137"/>
      <c r="P18" s="137"/>
      <c r="Q18" s="137"/>
      <c r="R18" s="138"/>
      <c r="S18" s="139" t="s">
        <v>35</v>
      </c>
      <c r="T18" s="139"/>
      <c r="U18" s="139"/>
      <c r="V18" s="123" t="s">
        <v>36</v>
      </c>
      <c r="W18" s="123"/>
      <c r="X18" s="123"/>
      <c r="Y18" s="1"/>
    </row>
    <row r="19" spans="1:25" s="2" customFormat="1" ht="28.5" x14ac:dyDescent="0.25">
      <c r="A19" s="124"/>
      <c r="B19" s="12" t="s">
        <v>37</v>
      </c>
      <c r="C19" s="131"/>
      <c r="D19" s="132"/>
      <c r="E19" s="13" t="s">
        <v>38</v>
      </c>
      <c r="F19" s="205" t="s">
        <v>365</v>
      </c>
      <c r="G19" s="205"/>
      <c r="H19" s="206"/>
      <c r="I19" s="135"/>
      <c r="J19" s="120" t="s">
        <v>758</v>
      </c>
      <c r="K19" s="121"/>
      <c r="L19" s="121"/>
      <c r="M19" s="121"/>
      <c r="N19" s="121"/>
      <c r="O19" s="121"/>
      <c r="P19" s="121"/>
      <c r="Q19" s="121"/>
      <c r="R19" s="122"/>
      <c r="S19" s="139"/>
      <c r="T19" s="139"/>
      <c r="U19" s="139"/>
      <c r="V19" s="123" t="s">
        <v>726</v>
      </c>
      <c r="W19" s="123"/>
      <c r="X19" s="123"/>
      <c r="Y19" s="1"/>
    </row>
    <row r="20" spans="1:25" s="2" customFormat="1" ht="28.5" x14ac:dyDescent="0.25">
      <c r="A20" s="124"/>
      <c r="B20" s="12" t="s">
        <v>729</v>
      </c>
      <c r="C20" s="133"/>
      <c r="D20" s="134"/>
      <c r="E20" s="13" t="s">
        <v>39</v>
      </c>
      <c r="F20" s="205" t="s">
        <v>366</v>
      </c>
      <c r="G20" s="205"/>
      <c r="H20" s="206"/>
      <c r="I20" s="135"/>
      <c r="J20" s="120" t="s">
        <v>367</v>
      </c>
      <c r="K20" s="121"/>
      <c r="L20" s="121"/>
      <c r="M20" s="121"/>
      <c r="N20" s="121"/>
      <c r="O20" s="121"/>
      <c r="P20" s="121"/>
      <c r="Q20" s="121"/>
      <c r="R20" s="122"/>
      <c r="S20" s="139"/>
      <c r="T20" s="139"/>
      <c r="U20" s="139"/>
      <c r="V20" s="123" t="s">
        <v>40</v>
      </c>
      <c r="W20" s="123"/>
      <c r="X20" s="123"/>
      <c r="Y20" s="1"/>
    </row>
  </sheetData>
  <mergeCells count="37">
    <mergeCell ref="J19:R19"/>
    <mergeCell ref="V19:X19"/>
    <mergeCell ref="F20:H20"/>
    <mergeCell ref="J20:R20"/>
    <mergeCell ref="V20:X20"/>
    <mergeCell ref="X9:X10"/>
    <mergeCell ref="A11:A17"/>
    <mergeCell ref="B11:B17"/>
    <mergeCell ref="A18:A20"/>
    <mergeCell ref="C18:D20"/>
    <mergeCell ref="I18:I20"/>
    <mergeCell ref="J18:R18"/>
    <mergeCell ref="S18:U20"/>
    <mergeCell ref="V18:X18"/>
    <mergeCell ref="F19:H19"/>
    <mergeCell ref="J9:J10"/>
    <mergeCell ref="K9:O9"/>
    <mergeCell ref="P9:P17"/>
    <mergeCell ref="Q9:U9"/>
    <mergeCell ref="V9:V10"/>
    <mergeCell ref="W9:W10"/>
    <mergeCell ref="B7:X7"/>
    <mergeCell ref="A9:A10"/>
    <mergeCell ref="B9:B10"/>
    <mergeCell ref="C9:C10"/>
    <mergeCell ref="D9:D10"/>
    <mergeCell ref="E9:E10"/>
    <mergeCell ref="F9:F10"/>
    <mergeCell ref="G9:G10"/>
    <mergeCell ref="H9:H10"/>
    <mergeCell ref="I9:I10"/>
    <mergeCell ref="A1:V1"/>
    <mergeCell ref="A2:A5"/>
    <mergeCell ref="B2:W2"/>
    <mergeCell ref="B3:W3"/>
    <mergeCell ref="B4:W5"/>
    <mergeCell ref="A6:X6"/>
  </mergeCells>
  <pageMargins left="0.7" right="0.7" top="0.75" bottom="0.75" header="0.3" footer="0.3"/>
  <pageSetup scale="21" orientation="portrait" r:id="rId1"/>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0091C-A93B-48BD-ADC9-90230B796F3C}">
  <sheetPr>
    <pageSetUpPr fitToPage="1"/>
  </sheetPr>
  <dimension ref="A1:X18"/>
  <sheetViews>
    <sheetView topLeftCell="D1" zoomScale="55" zoomScaleNormal="55" workbookViewId="0">
      <selection activeCell="V12" sqref="V12"/>
    </sheetView>
  </sheetViews>
  <sheetFormatPr baseColWidth="10" defaultColWidth="10.28515625" defaultRowHeight="15.75" x14ac:dyDescent="0.25"/>
  <cols>
    <col min="1" max="1" width="17.85546875" style="20" customWidth="1"/>
    <col min="2" max="2" width="18.85546875" style="20" customWidth="1"/>
    <col min="3" max="3" width="5.42578125" style="20" customWidth="1"/>
    <col min="4" max="4" width="25.85546875" style="20" customWidth="1"/>
    <col min="5" max="5" width="24.42578125" style="20" bestFit="1" customWidth="1"/>
    <col min="6" max="6" width="17.28515625" style="20" customWidth="1"/>
    <col min="7" max="7" width="28.42578125" style="42" customWidth="1"/>
    <col min="8" max="8" width="16.140625" style="42" customWidth="1"/>
    <col min="9" max="9" width="11.7109375" style="42" customWidth="1"/>
    <col min="10" max="10" width="18.85546875" style="20" customWidth="1"/>
    <col min="11" max="14" width="5.85546875" style="20" customWidth="1"/>
    <col min="15" max="15" width="7.7109375" style="20" customWidth="1"/>
    <col min="16" max="16" width="1.42578125" style="27" customWidth="1"/>
    <col min="17" max="20" width="6.140625" style="20" customWidth="1"/>
    <col min="21" max="21" width="7.85546875" style="20" customWidth="1"/>
    <col min="22" max="22" width="133.28515625" style="20" customWidth="1"/>
    <col min="23" max="24" width="25.42578125" style="20" customWidth="1"/>
    <col min="25" max="16384" width="10.28515625" style="20"/>
  </cols>
  <sheetData>
    <row r="1" spans="1:24" ht="38.25" customHeight="1" thickBot="1" x14ac:dyDescent="0.3">
      <c r="A1" s="256"/>
      <c r="B1" s="256"/>
      <c r="C1" s="256"/>
      <c r="D1" s="256"/>
      <c r="E1" s="256"/>
      <c r="F1" s="256"/>
      <c r="G1" s="256"/>
      <c r="H1" s="256"/>
      <c r="I1" s="256"/>
      <c r="J1" s="256"/>
      <c r="K1" s="256"/>
      <c r="L1" s="256"/>
      <c r="M1" s="256"/>
      <c r="N1" s="256"/>
      <c r="O1" s="256"/>
      <c r="P1" s="256"/>
      <c r="Q1" s="256"/>
      <c r="R1" s="256"/>
      <c r="S1" s="256"/>
      <c r="T1" s="256"/>
      <c r="U1" s="256"/>
      <c r="V1" s="256"/>
    </row>
    <row r="2" spans="1:24" x14ac:dyDescent="0.25">
      <c r="A2" s="257"/>
      <c r="B2" s="176" t="s">
        <v>0</v>
      </c>
      <c r="C2" s="176"/>
      <c r="D2" s="176"/>
      <c r="E2" s="176"/>
      <c r="F2" s="176"/>
      <c r="G2" s="176"/>
      <c r="H2" s="176"/>
      <c r="I2" s="176"/>
      <c r="J2" s="176"/>
      <c r="K2" s="176"/>
      <c r="L2" s="176"/>
      <c r="M2" s="176"/>
      <c r="N2" s="176"/>
      <c r="O2" s="176"/>
      <c r="P2" s="176"/>
      <c r="Q2" s="176"/>
      <c r="R2" s="176"/>
      <c r="S2" s="176"/>
      <c r="T2" s="176"/>
      <c r="U2" s="176"/>
      <c r="V2" s="176"/>
      <c r="W2" s="177"/>
      <c r="X2" s="21" t="s">
        <v>1</v>
      </c>
    </row>
    <row r="3" spans="1:24" x14ac:dyDescent="0.25">
      <c r="A3" s="258"/>
      <c r="B3" s="193" t="s">
        <v>2</v>
      </c>
      <c r="C3" s="193"/>
      <c r="D3" s="193"/>
      <c r="E3" s="193"/>
      <c r="F3" s="193"/>
      <c r="G3" s="193"/>
      <c r="H3" s="193"/>
      <c r="I3" s="193"/>
      <c r="J3" s="193"/>
      <c r="K3" s="193"/>
      <c r="L3" s="193"/>
      <c r="M3" s="193"/>
      <c r="N3" s="193"/>
      <c r="O3" s="193"/>
      <c r="P3" s="193"/>
      <c r="Q3" s="193"/>
      <c r="R3" s="193"/>
      <c r="S3" s="193"/>
      <c r="T3" s="193"/>
      <c r="U3" s="193"/>
      <c r="V3" s="193"/>
      <c r="W3" s="260"/>
      <c r="X3" s="22" t="s">
        <v>3</v>
      </c>
    </row>
    <row r="4" spans="1:24" ht="31.5" x14ac:dyDescent="0.25">
      <c r="A4" s="258"/>
      <c r="B4" s="261" t="s">
        <v>4</v>
      </c>
      <c r="C4" s="261"/>
      <c r="D4" s="261"/>
      <c r="E4" s="261"/>
      <c r="F4" s="261"/>
      <c r="G4" s="261"/>
      <c r="H4" s="261"/>
      <c r="I4" s="261"/>
      <c r="J4" s="261"/>
      <c r="K4" s="261"/>
      <c r="L4" s="261"/>
      <c r="M4" s="261"/>
      <c r="N4" s="261"/>
      <c r="O4" s="261"/>
      <c r="P4" s="261"/>
      <c r="Q4" s="261"/>
      <c r="R4" s="261"/>
      <c r="S4" s="261"/>
      <c r="T4" s="261"/>
      <c r="U4" s="261"/>
      <c r="V4" s="261"/>
      <c r="W4" s="262"/>
      <c r="X4" s="23" t="s">
        <v>5</v>
      </c>
    </row>
    <row r="5" spans="1:24" ht="15.75" customHeight="1" thickBot="1" x14ac:dyDescent="0.3">
      <c r="A5" s="259"/>
      <c r="B5" s="263"/>
      <c r="C5" s="263"/>
      <c r="D5" s="263"/>
      <c r="E5" s="263"/>
      <c r="F5" s="263"/>
      <c r="G5" s="263"/>
      <c r="H5" s="263"/>
      <c r="I5" s="263"/>
      <c r="J5" s="263"/>
      <c r="K5" s="263"/>
      <c r="L5" s="263"/>
      <c r="M5" s="263"/>
      <c r="N5" s="263"/>
      <c r="O5" s="263"/>
      <c r="P5" s="263"/>
      <c r="Q5" s="263"/>
      <c r="R5" s="263"/>
      <c r="S5" s="263"/>
      <c r="T5" s="263"/>
      <c r="U5" s="263"/>
      <c r="V5" s="263"/>
      <c r="W5" s="264"/>
      <c r="X5" s="24" t="s">
        <v>6</v>
      </c>
    </row>
    <row r="6" spans="1:24" ht="6.75" customHeight="1" thickBot="1" x14ac:dyDescent="0.3">
      <c r="A6" s="253"/>
      <c r="B6" s="254"/>
      <c r="C6" s="254"/>
      <c r="D6" s="254"/>
      <c r="E6" s="254"/>
      <c r="F6" s="254"/>
      <c r="G6" s="254"/>
      <c r="H6" s="254"/>
      <c r="I6" s="254"/>
      <c r="J6" s="254"/>
      <c r="K6" s="254"/>
      <c r="L6" s="254"/>
      <c r="M6" s="254"/>
      <c r="N6" s="254"/>
      <c r="O6" s="254"/>
      <c r="P6" s="254"/>
      <c r="Q6" s="254"/>
      <c r="R6" s="254"/>
      <c r="S6" s="254"/>
      <c r="T6" s="254"/>
      <c r="U6" s="254"/>
      <c r="V6" s="254"/>
      <c r="W6" s="254"/>
      <c r="X6" s="255"/>
    </row>
    <row r="7" spans="1:24" ht="15.95" customHeight="1" thickBot="1" x14ac:dyDescent="0.3">
      <c r="A7" s="33" t="s">
        <v>7</v>
      </c>
      <c r="B7" s="250" t="s">
        <v>612</v>
      </c>
      <c r="C7" s="251"/>
      <c r="D7" s="251"/>
      <c r="E7" s="251"/>
      <c r="F7" s="251"/>
      <c r="G7" s="251"/>
      <c r="H7" s="251"/>
      <c r="I7" s="251"/>
      <c r="J7" s="251"/>
      <c r="K7" s="251"/>
      <c r="L7" s="251"/>
      <c r="M7" s="251"/>
      <c r="N7" s="251"/>
      <c r="O7" s="251"/>
      <c r="P7" s="251"/>
      <c r="Q7" s="251"/>
      <c r="R7" s="251"/>
      <c r="S7" s="251"/>
      <c r="T7" s="251"/>
      <c r="U7" s="251"/>
      <c r="V7" s="251"/>
      <c r="W7" s="251"/>
      <c r="X7" s="252"/>
    </row>
    <row r="8" spans="1:24" x14ac:dyDescent="0.25">
      <c r="A8" s="25"/>
      <c r="B8" s="25"/>
      <c r="C8" s="25"/>
      <c r="D8" s="25"/>
      <c r="E8" s="25"/>
      <c r="F8" s="25"/>
      <c r="G8" s="40"/>
      <c r="H8" s="25"/>
      <c r="I8" s="25"/>
      <c r="J8" s="25"/>
      <c r="K8" s="25"/>
      <c r="L8" s="25"/>
      <c r="M8" s="25"/>
      <c r="N8" s="25"/>
      <c r="O8" s="25"/>
      <c r="P8" s="25"/>
      <c r="Q8" s="25"/>
      <c r="R8" s="25"/>
      <c r="S8" s="25"/>
      <c r="T8" s="25"/>
      <c r="U8" s="25"/>
      <c r="V8" s="25"/>
    </row>
    <row r="9" spans="1:24" x14ac:dyDescent="0.25">
      <c r="A9" s="236" t="s">
        <v>8</v>
      </c>
      <c r="B9" s="236" t="s">
        <v>9</v>
      </c>
      <c r="C9" s="236" t="s">
        <v>10</v>
      </c>
      <c r="D9" s="236" t="s">
        <v>11</v>
      </c>
      <c r="E9" s="236" t="s">
        <v>12</v>
      </c>
      <c r="F9" s="236" t="s">
        <v>13</v>
      </c>
      <c r="G9" s="236" t="s">
        <v>14</v>
      </c>
      <c r="H9" s="236" t="s">
        <v>15</v>
      </c>
      <c r="I9" s="236" t="s">
        <v>16</v>
      </c>
      <c r="J9" s="236" t="s">
        <v>17</v>
      </c>
      <c r="K9" s="237" t="s">
        <v>18</v>
      </c>
      <c r="L9" s="237"/>
      <c r="M9" s="237"/>
      <c r="N9" s="237"/>
      <c r="O9" s="237"/>
      <c r="P9" s="236"/>
      <c r="Q9" s="236" t="s">
        <v>19</v>
      </c>
      <c r="R9" s="236"/>
      <c r="S9" s="236"/>
      <c r="T9" s="236"/>
      <c r="U9" s="236"/>
      <c r="V9" s="236" t="s">
        <v>20</v>
      </c>
      <c r="W9" s="236" t="s">
        <v>21</v>
      </c>
      <c r="X9" s="236" t="s">
        <v>22</v>
      </c>
    </row>
    <row r="10" spans="1:24" ht="60.75" customHeight="1" x14ac:dyDescent="0.25">
      <c r="A10" s="236"/>
      <c r="B10" s="236"/>
      <c r="C10" s="236"/>
      <c r="D10" s="236"/>
      <c r="E10" s="236"/>
      <c r="F10" s="236"/>
      <c r="G10" s="236"/>
      <c r="H10" s="236"/>
      <c r="I10" s="236"/>
      <c r="J10" s="236"/>
      <c r="K10" s="114" t="s">
        <v>23</v>
      </c>
      <c r="L10" s="114" t="s">
        <v>24</v>
      </c>
      <c r="M10" s="114" t="s">
        <v>25</v>
      </c>
      <c r="N10" s="114" t="s">
        <v>26</v>
      </c>
      <c r="O10" s="114" t="s">
        <v>27</v>
      </c>
      <c r="P10" s="236"/>
      <c r="Q10" s="114" t="s">
        <v>28</v>
      </c>
      <c r="R10" s="114" t="s">
        <v>24</v>
      </c>
      <c r="S10" s="114" t="s">
        <v>25</v>
      </c>
      <c r="T10" s="114" t="s">
        <v>26</v>
      </c>
      <c r="U10" s="114" t="s">
        <v>27</v>
      </c>
      <c r="V10" s="236"/>
      <c r="W10" s="236"/>
      <c r="X10" s="236"/>
    </row>
    <row r="11" spans="1:24" ht="82.5" customHeight="1" x14ac:dyDescent="0.25">
      <c r="A11" s="241" t="s">
        <v>29</v>
      </c>
      <c r="B11" s="241" t="s">
        <v>344</v>
      </c>
      <c r="C11" s="77">
        <v>1</v>
      </c>
      <c r="D11" s="77" t="s">
        <v>345</v>
      </c>
      <c r="E11" s="77" t="s">
        <v>346</v>
      </c>
      <c r="F11" s="77" t="s">
        <v>369</v>
      </c>
      <c r="G11" s="77" t="s">
        <v>389</v>
      </c>
      <c r="H11" s="34">
        <v>1</v>
      </c>
      <c r="I11" s="77" t="s">
        <v>93</v>
      </c>
      <c r="J11" s="77" t="s">
        <v>350</v>
      </c>
      <c r="K11" s="34">
        <v>0.8</v>
      </c>
      <c r="L11" s="34">
        <v>0.2</v>
      </c>
      <c r="M11" s="34">
        <v>0</v>
      </c>
      <c r="N11" s="34">
        <v>0</v>
      </c>
      <c r="O11" s="34">
        <f>+K11+L11+M11+N11</f>
        <v>1</v>
      </c>
      <c r="P11" s="236"/>
      <c r="Q11" s="65">
        <v>0.8</v>
      </c>
      <c r="R11" s="65">
        <v>0.2</v>
      </c>
      <c r="S11" s="34">
        <v>0</v>
      </c>
      <c r="T11" s="34">
        <v>0</v>
      </c>
      <c r="U11" s="65">
        <f>+Q11+R11+S11+T11</f>
        <v>1</v>
      </c>
      <c r="V11" s="30" t="s">
        <v>1085</v>
      </c>
      <c r="W11" s="35"/>
      <c r="X11" s="35"/>
    </row>
    <row r="12" spans="1:24" ht="238.5" customHeight="1" x14ac:dyDescent="0.25">
      <c r="A12" s="242"/>
      <c r="B12" s="242"/>
      <c r="C12" s="77">
        <v>2</v>
      </c>
      <c r="D12" s="77" t="s">
        <v>390</v>
      </c>
      <c r="E12" s="77" t="s">
        <v>346</v>
      </c>
      <c r="F12" s="77" t="s">
        <v>391</v>
      </c>
      <c r="G12" s="77" t="s">
        <v>392</v>
      </c>
      <c r="H12" s="34">
        <v>1</v>
      </c>
      <c r="I12" s="77" t="s">
        <v>93</v>
      </c>
      <c r="J12" s="77" t="s">
        <v>393</v>
      </c>
      <c r="K12" s="34">
        <v>0.25</v>
      </c>
      <c r="L12" s="34">
        <v>0.25</v>
      </c>
      <c r="M12" s="34">
        <v>0.25</v>
      </c>
      <c r="N12" s="34">
        <v>0.25</v>
      </c>
      <c r="O12" s="34">
        <f>+K12+L12+M12+N12</f>
        <v>1</v>
      </c>
      <c r="P12" s="236"/>
      <c r="Q12" s="65">
        <v>0.25</v>
      </c>
      <c r="R12" s="65">
        <v>0.25</v>
      </c>
      <c r="S12" s="65">
        <v>0.25</v>
      </c>
      <c r="T12" s="65">
        <v>0.25</v>
      </c>
      <c r="U12" s="65">
        <f>+Q12+R12+S12+T12</f>
        <v>1</v>
      </c>
      <c r="V12" s="30" t="s">
        <v>1086</v>
      </c>
      <c r="W12" s="35"/>
      <c r="X12" s="35"/>
    </row>
    <row r="13" spans="1:24" ht="78.75" customHeight="1" x14ac:dyDescent="0.25">
      <c r="A13" s="242"/>
      <c r="B13" s="242"/>
      <c r="C13" s="77">
        <v>3</v>
      </c>
      <c r="D13" s="77" t="s">
        <v>394</v>
      </c>
      <c r="E13" s="77" t="s">
        <v>346</v>
      </c>
      <c r="F13" s="77" t="s">
        <v>610</v>
      </c>
      <c r="G13" s="77" t="s">
        <v>395</v>
      </c>
      <c r="H13" s="34">
        <v>1</v>
      </c>
      <c r="I13" s="77" t="s">
        <v>93</v>
      </c>
      <c r="J13" s="77" t="s">
        <v>396</v>
      </c>
      <c r="K13" s="26">
        <v>0.75</v>
      </c>
      <c r="L13" s="26">
        <v>0</v>
      </c>
      <c r="M13" s="26">
        <v>0.25</v>
      </c>
      <c r="N13" s="26">
        <v>0</v>
      </c>
      <c r="O13" s="34">
        <f>+K13+L13+M13+N13</f>
        <v>1</v>
      </c>
      <c r="P13" s="236"/>
      <c r="Q13" s="34">
        <v>0.75</v>
      </c>
      <c r="R13" s="34">
        <v>0.02</v>
      </c>
      <c r="S13" s="65">
        <v>0.23</v>
      </c>
      <c r="T13" s="34">
        <v>0</v>
      </c>
      <c r="U13" s="34">
        <f>+Q13+R13+S13+T13</f>
        <v>1</v>
      </c>
      <c r="V13" s="30" t="s">
        <v>1087</v>
      </c>
      <c r="W13" s="35"/>
      <c r="X13" s="35"/>
    </row>
    <row r="14" spans="1:24" ht="139.5" customHeight="1" x14ac:dyDescent="0.25">
      <c r="A14" s="242"/>
      <c r="B14" s="242"/>
      <c r="C14" s="77">
        <v>4</v>
      </c>
      <c r="D14" s="77" t="s">
        <v>397</v>
      </c>
      <c r="E14" s="77" t="s">
        <v>346</v>
      </c>
      <c r="F14" s="77" t="s">
        <v>398</v>
      </c>
      <c r="G14" s="77" t="s">
        <v>399</v>
      </c>
      <c r="H14" s="34">
        <v>1</v>
      </c>
      <c r="I14" s="77" t="s">
        <v>93</v>
      </c>
      <c r="J14" s="77" t="s">
        <v>400</v>
      </c>
      <c r="K14" s="26">
        <v>0.25</v>
      </c>
      <c r="L14" s="26">
        <v>0.25</v>
      </c>
      <c r="M14" s="26">
        <v>0.25</v>
      </c>
      <c r="N14" s="26">
        <v>0.25</v>
      </c>
      <c r="O14" s="34">
        <f>+K14+L14+M14+N14</f>
        <v>1</v>
      </c>
      <c r="P14" s="236"/>
      <c r="Q14" s="65">
        <v>0.25</v>
      </c>
      <c r="R14" s="65">
        <v>0.25</v>
      </c>
      <c r="S14" s="65">
        <v>0.25</v>
      </c>
      <c r="T14" s="65">
        <v>0.25</v>
      </c>
      <c r="U14" s="65">
        <f t="shared" ref="U14:U15" si="0">+Q14+R14+S14+T14</f>
        <v>1</v>
      </c>
      <c r="V14" s="30" t="s">
        <v>1088</v>
      </c>
      <c r="W14" s="35"/>
      <c r="X14" s="35"/>
    </row>
    <row r="15" spans="1:24" ht="217.5" customHeight="1" x14ac:dyDescent="0.25">
      <c r="A15" s="242"/>
      <c r="B15" s="242"/>
      <c r="C15" s="77">
        <v>5</v>
      </c>
      <c r="D15" s="77" t="s">
        <v>401</v>
      </c>
      <c r="E15" s="77" t="s">
        <v>346</v>
      </c>
      <c r="F15" s="77" t="s">
        <v>402</v>
      </c>
      <c r="G15" s="77" t="s">
        <v>403</v>
      </c>
      <c r="H15" s="34">
        <v>1</v>
      </c>
      <c r="I15" s="77" t="s">
        <v>93</v>
      </c>
      <c r="J15" s="77" t="s">
        <v>404</v>
      </c>
      <c r="K15" s="26">
        <v>0.25</v>
      </c>
      <c r="L15" s="26">
        <v>0.25</v>
      </c>
      <c r="M15" s="26">
        <v>0.25</v>
      </c>
      <c r="N15" s="26">
        <v>0.25</v>
      </c>
      <c r="O15" s="34">
        <f>+K15+L15+M15+N15</f>
        <v>1</v>
      </c>
      <c r="P15" s="236"/>
      <c r="Q15" s="65">
        <v>0.25</v>
      </c>
      <c r="R15" s="65">
        <v>0.25</v>
      </c>
      <c r="S15" s="65">
        <v>0.25</v>
      </c>
      <c r="T15" s="65">
        <v>0.25</v>
      </c>
      <c r="U15" s="65">
        <f t="shared" si="0"/>
        <v>1</v>
      </c>
      <c r="V15" s="30" t="s">
        <v>1089</v>
      </c>
      <c r="W15" s="35"/>
      <c r="X15" s="35"/>
    </row>
    <row r="16" spans="1:24" s="39" customFormat="1" ht="47.45" customHeight="1" x14ac:dyDescent="0.25">
      <c r="A16" s="236" t="s">
        <v>364</v>
      </c>
      <c r="B16" s="36" t="s">
        <v>673</v>
      </c>
      <c r="C16" s="243" t="s">
        <v>32</v>
      </c>
      <c r="D16" s="244"/>
      <c r="E16" s="37" t="s">
        <v>33</v>
      </c>
      <c r="F16" s="38"/>
      <c r="G16" s="41"/>
      <c r="H16" s="38"/>
      <c r="I16" s="249" t="s">
        <v>34</v>
      </c>
      <c r="J16" s="229" t="s">
        <v>33</v>
      </c>
      <c r="K16" s="230"/>
      <c r="L16" s="230"/>
      <c r="M16" s="230"/>
      <c r="N16" s="230"/>
      <c r="O16" s="230"/>
      <c r="P16" s="230"/>
      <c r="Q16" s="230"/>
      <c r="R16" s="231"/>
      <c r="S16" s="232" t="s">
        <v>35</v>
      </c>
      <c r="T16" s="232"/>
      <c r="U16" s="232"/>
      <c r="V16" s="233" t="s">
        <v>36</v>
      </c>
      <c r="W16" s="233"/>
      <c r="X16" s="233"/>
    </row>
    <row r="17" spans="1:24" s="39" customFormat="1" ht="31.5" x14ac:dyDescent="0.25">
      <c r="A17" s="236"/>
      <c r="B17" s="36" t="s">
        <v>37</v>
      </c>
      <c r="C17" s="245"/>
      <c r="D17" s="246"/>
      <c r="E17" s="37" t="s">
        <v>38</v>
      </c>
      <c r="F17" s="234" t="s">
        <v>365</v>
      </c>
      <c r="G17" s="234"/>
      <c r="H17" s="235"/>
      <c r="I17" s="249"/>
      <c r="J17" s="238" t="s">
        <v>758</v>
      </c>
      <c r="K17" s="239"/>
      <c r="L17" s="239"/>
      <c r="M17" s="239"/>
      <c r="N17" s="239"/>
      <c r="O17" s="239"/>
      <c r="P17" s="239"/>
      <c r="Q17" s="239"/>
      <c r="R17" s="240"/>
      <c r="S17" s="232"/>
      <c r="T17" s="232"/>
      <c r="U17" s="232"/>
      <c r="V17" s="233" t="s">
        <v>764</v>
      </c>
      <c r="W17" s="233"/>
      <c r="X17" s="233"/>
    </row>
    <row r="18" spans="1:24" s="39" customFormat="1" ht="31.5" x14ac:dyDescent="0.25">
      <c r="A18" s="236"/>
      <c r="B18" s="36" t="s">
        <v>735</v>
      </c>
      <c r="C18" s="247"/>
      <c r="D18" s="248"/>
      <c r="E18" s="37" t="s">
        <v>39</v>
      </c>
      <c r="F18" s="234" t="s">
        <v>366</v>
      </c>
      <c r="G18" s="234"/>
      <c r="H18" s="235"/>
      <c r="I18" s="249"/>
      <c r="J18" s="238" t="s">
        <v>367</v>
      </c>
      <c r="K18" s="239"/>
      <c r="L18" s="239"/>
      <c r="M18" s="239"/>
      <c r="N18" s="239"/>
      <c r="O18" s="239"/>
      <c r="P18" s="239"/>
      <c r="Q18" s="239"/>
      <c r="R18" s="240"/>
      <c r="S18" s="232"/>
      <c r="T18" s="232"/>
      <c r="U18" s="232"/>
      <c r="V18" s="233" t="s">
        <v>40</v>
      </c>
      <c r="W18" s="233"/>
      <c r="X18" s="233"/>
    </row>
  </sheetData>
  <mergeCells count="37">
    <mergeCell ref="J17:R17"/>
    <mergeCell ref="V17:X17"/>
    <mergeCell ref="F18:H18"/>
    <mergeCell ref="J18:R18"/>
    <mergeCell ref="V18:X18"/>
    <mergeCell ref="X9:X10"/>
    <mergeCell ref="A11:A15"/>
    <mergeCell ref="B11:B15"/>
    <mergeCell ref="A16:A18"/>
    <mergeCell ref="C16:D18"/>
    <mergeCell ref="I16:I18"/>
    <mergeCell ref="J16:R16"/>
    <mergeCell ref="S16:U18"/>
    <mergeCell ref="V16:X16"/>
    <mergeCell ref="F17:H17"/>
    <mergeCell ref="J9:J10"/>
    <mergeCell ref="K9:O9"/>
    <mergeCell ref="P9:P15"/>
    <mergeCell ref="Q9:U9"/>
    <mergeCell ref="V9:V10"/>
    <mergeCell ref="W9:W10"/>
    <mergeCell ref="B7:X7"/>
    <mergeCell ref="A9:A10"/>
    <mergeCell ref="B9:B10"/>
    <mergeCell ref="C9:C10"/>
    <mergeCell ref="D9:D10"/>
    <mergeCell ref="E9:E10"/>
    <mergeCell ref="F9:F10"/>
    <mergeCell ref="G9:G10"/>
    <mergeCell ref="H9:H10"/>
    <mergeCell ref="I9:I10"/>
    <mergeCell ref="A1:V1"/>
    <mergeCell ref="A2:A5"/>
    <mergeCell ref="B2:W2"/>
    <mergeCell ref="B3:W3"/>
    <mergeCell ref="B4:W5"/>
    <mergeCell ref="A6:X6"/>
  </mergeCells>
  <pageMargins left="0.7" right="0.7" top="0.75" bottom="0.75" header="0.3" footer="0.3"/>
  <pageSetup scale="22" orientation="portrait" r:id="rId1"/>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2E473-C19C-4EA9-978A-2981CBEF2D52}">
  <sheetPr>
    <pageSetUpPr fitToPage="1"/>
  </sheetPr>
  <dimension ref="A1:AD22"/>
  <sheetViews>
    <sheetView showGridLines="0" zoomScale="40" zoomScaleNormal="40" workbookViewId="0">
      <selection activeCell="F9" sqref="F9:F10"/>
    </sheetView>
  </sheetViews>
  <sheetFormatPr baseColWidth="10" defaultColWidth="11.42578125" defaultRowHeight="15" x14ac:dyDescent="0.25"/>
  <cols>
    <col min="1" max="1" width="17.7109375" style="1" customWidth="1"/>
    <col min="2" max="2" width="18.7109375" style="1" customWidth="1"/>
    <col min="3" max="3" width="5.42578125" style="1" customWidth="1"/>
    <col min="4" max="4" width="25.7109375" style="1" customWidth="1"/>
    <col min="5" max="5" width="23.7109375" style="1" bestFit="1" customWidth="1"/>
    <col min="6" max="6" width="21.7109375" style="1" bestFit="1" customWidth="1"/>
    <col min="7" max="7" width="28.42578125" style="1" customWidth="1"/>
    <col min="8" max="8" width="16" style="1" customWidth="1"/>
    <col min="9" max="9" width="15.140625" style="1" customWidth="1"/>
    <col min="10" max="10" width="32.42578125" style="1" customWidth="1"/>
    <col min="11" max="12" width="5.7109375" style="1" customWidth="1"/>
    <col min="13" max="13" width="7.42578125" style="1" customWidth="1"/>
    <col min="14" max="14" width="5.7109375" style="1" customWidth="1"/>
    <col min="15" max="15" width="9.7109375" style="1" customWidth="1"/>
    <col min="16" max="16" width="1.42578125" style="3" customWidth="1"/>
    <col min="17" max="19" width="7.42578125" style="1" customWidth="1"/>
    <col min="20" max="20" width="8" style="1" customWidth="1"/>
    <col min="21" max="21" width="10.42578125" style="1" customWidth="1"/>
    <col min="22" max="22" width="49.7109375" style="1" customWidth="1"/>
    <col min="23" max="24" width="25.42578125" style="1" customWidth="1"/>
    <col min="25" max="250" width="11.42578125" style="1"/>
    <col min="251" max="251" width="17.7109375" style="1" customWidth="1"/>
    <col min="252" max="252" width="18.7109375" style="1" customWidth="1"/>
    <col min="253" max="253" width="5.42578125" style="1" customWidth="1"/>
    <col min="254" max="254" width="25.7109375" style="1" customWidth="1"/>
    <col min="255" max="255" width="15.42578125" style="1" customWidth="1"/>
    <col min="256" max="256" width="21.7109375" style="1" bestFit="1" customWidth="1"/>
    <col min="257" max="257" width="28.42578125" style="1" customWidth="1"/>
    <col min="258" max="258" width="16" style="1" customWidth="1"/>
    <col min="259" max="259" width="12.28515625" style="1" customWidth="1"/>
    <col min="260" max="260" width="27.7109375" style="1" customWidth="1"/>
    <col min="261" max="264" width="5.7109375" style="1" customWidth="1"/>
    <col min="265" max="265" width="7.7109375" style="1" customWidth="1"/>
    <col min="266" max="266" width="1.42578125" style="1" customWidth="1"/>
    <col min="267" max="270" width="6.140625" style="1" customWidth="1"/>
    <col min="271" max="271" width="7.7109375" style="1" customWidth="1"/>
    <col min="272" max="272" width="34" style="1" customWidth="1"/>
    <col min="273" max="274" width="25.42578125" style="1" customWidth="1"/>
    <col min="275" max="275" width="51.42578125" style="1" customWidth="1"/>
    <col min="276" max="506" width="11.42578125" style="1"/>
    <col min="507" max="507" width="17.7109375" style="1" customWidth="1"/>
    <col min="508" max="508" width="18.7109375" style="1" customWidth="1"/>
    <col min="509" max="509" width="5.42578125" style="1" customWidth="1"/>
    <col min="510" max="510" width="25.7109375" style="1" customWidth="1"/>
    <col min="511" max="511" width="15.42578125" style="1" customWidth="1"/>
    <col min="512" max="512" width="21.7109375" style="1" bestFit="1" customWidth="1"/>
    <col min="513" max="513" width="28.42578125" style="1" customWidth="1"/>
    <col min="514" max="514" width="16" style="1" customWidth="1"/>
    <col min="515" max="515" width="12.28515625" style="1" customWidth="1"/>
    <col min="516" max="516" width="27.7109375" style="1" customWidth="1"/>
    <col min="517" max="520" width="5.7109375" style="1" customWidth="1"/>
    <col min="521" max="521" width="7.7109375" style="1" customWidth="1"/>
    <col min="522" max="522" width="1.42578125" style="1" customWidth="1"/>
    <col min="523" max="526" width="6.140625" style="1" customWidth="1"/>
    <col min="527" max="527" width="7.7109375" style="1" customWidth="1"/>
    <col min="528" max="528" width="34" style="1" customWidth="1"/>
    <col min="529" max="530" width="25.42578125" style="1" customWidth="1"/>
    <col min="531" max="531" width="51.42578125" style="1" customWidth="1"/>
    <col min="532" max="762" width="11.42578125" style="1"/>
    <col min="763" max="763" width="17.7109375" style="1" customWidth="1"/>
    <col min="764" max="764" width="18.7109375" style="1" customWidth="1"/>
    <col min="765" max="765" width="5.42578125" style="1" customWidth="1"/>
    <col min="766" max="766" width="25.7109375" style="1" customWidth="1"/>
    <col min="767" max="767" width="15.42578125" style="1" customWidth="1"/>
    <col min="768" max="768" width="21.7109375" style="1" bestFit="1" customWidth="1"/>
    <col min="769" max="769" width="28.42578125" style="1" customWidth="1"/>
    <col min="770" max="770" width="16" style="1" customWidth="1"/>
    <col min="771" max="771" width="12.28515625" style="1" customWidth="1"/>
    <col min="772" max="772" width="27.7109375" style="1" customWidth="1"/>
    <col min="773" max="776" width="5.7109375" style="1" customWidth="1"/>
    <col min="777" max="777" width="7.7109375" style="1" customWidth="1"/>
    <col min="778" max="778" width="1.42578125" style="1" customWidth="1"/>
    <col min="779" max="782" width="6.140625" style="1" customWidth="1"/>
    <col min="783" max="783" width="7.7109375" style="1" customWidth="1"/>
    <col min="784" max="784" width="34" style="1" customWidth="1"/>
    <col min="785" max="786" width="25.42578125" style="1" customWidth="1"/>
    <col min="787" max="787" width="51.42578125" style="1" customWidth="1"/>
    <col min="788" max="1018" width="11.42578125" style="1"/>
    <col min="1019" max="1019" width="17.7109375" style="1" customWidth="1"/>
    <col min="1020" max="1020" width="18.7109375" style="1" customWidth="1"/>
    <col min="1021" max="1021" width="5.42578125" style="1" customWidth="1"/>
    <col min="1022" max="1022" width="25.7109375" style="1" customWidth="1"/>
    <col min="1023" max="1023" width="15.42578125" style="1" customWidth="1"/>
    <col min="1024" max="1024" width="21.7109375" style="1" bestFit="1" customWidth="1"/>
    <col min="1025" max="1025" width="28.42578125" style="1" customWidth="1"/>
    <col min="1026" max="1026" width="16" style="1" customWidth="1"/>
    <col min="1027" max="1027" width="12.28515625" style="1" customWidth="1"/>
    <col min="1028" max="1028" width="27.7109375" style="1" customWidth="1"/>
    <col min="1029" max="1032" width="5.7109375" style="1" customWidth="1"/>
    <col min="1033" max="1033" width="7.7109375" style="1" customWidth="1"/>
    <col min="1034" max="1034" width="1.42578125" style="1" customWidth="1"/>
    <col min="1035" max="1038" width="6.140625" style="1" customWidth="1"/>
    <col min="1039" max="1039" width="7.7109375" style="1" customWidth="1"/>
    <col min="1040" max="1040" width="34" style="1" customWidth="1"/>
    <col min="1041" max="1042" width="25.42578125" style="1" customWidth="1"/>
    <col min="1043" max="1043" width="51.42578125" style="1" customWidth="1"/>
    <col min="1044" max="1274" width="11.42578125" style="1"/>
    <col min="1275" max="1275" width="17.7109375" style="1" customWidth="1"/>
    <col min="1276" max="1276" width="18.7109375" style="1" customWidth="1"/>
    <col min="1277" max="1277" width="5.42578125" style="1" customWidth="1"/>
    <col min="1278" max="1278" width="25.7109375" style="1" customWidth="1"/>
    <col min="1279" max="1279" width="15.42578125" style="1" customWidth="1"/>
    <col min="1280" max="1280" width="21.7109375" style="1" bestFit="1" customWidth="1"/>
    <col min="1281" max="1281" width="28.42578125" style="1" customWidth="1"/>
    <col min="1282" max="1282" width="16" style="1" customWidth="1"/>
    <col min="1283" max="1283" width="12.28515625" style="1" customWidth="1"/>
    <col min="1284" max="1284" width="27.7109375" style="1" customWidth="1"/>
    <col min="1285" max="1288" width="5.7109375" style="1" customWidth="1"/>
    <col min="1289" max="1289" width="7.7109375" style="1" customWidth="1"/>
    <col min="1290" max="1290" width="1.42578125" style="1" customWidth="1"/>
    <col min="1291" max="1294" width="6.140625" style="1" customWidth="1"/>
    <col min="1295" max="1295" width="7.7109375" style="1" customWidth="1"/>
    <col min="1296" max="1296" width="34" style="1" customWidth="1"/>
    <col min="1297" max="1298" width="25.42578125" style="1" customWidth="1"/>
    <col min="1299" max="1299" width="51.42578125" style="1" customWidth="1"/>
    <col min="1300" max="1530" width="11.42578125" style="1"/>
    <col min="1531" max="1531" width="17.7109375" style="1" customWidth="1"/>
    <col min="1532" max="1532" width="18.7109375" style="1" customWidth="1"/>
    <col min="1533" max="1533" width="5.42578125" style="1" customWidth="1"/>
    <col min="1534" max="1534" width="25.7109375" style="1" customWidth="1"/>
    <col min="1535" max="1535" width="15.42578125" style="1" customWidth="1"/>
    <col min="1536" max="1536" width="21.7109375" style="1" bestFit="1" customWidth="1"/>
    <col min="1537" max="1537" width="28.42578125" style="1" customWidth="1"/>
    <col min="1538" max="1538" width="16" style="1" customWidth="1"/>
    <col min="1539" max="1539" width="12.28515625" style="1" customWidth="1"/>
    <col min="1540" max="1540" width="27.7109375" style="1" customWidth="1"/>
    <col min="1541" max="1544" width="5.7109375" style="1" customWidth="1"/>
    <col min="1545" max="1545" width="7.7109375" style="1" customWidth="1"/>
    <col min="1546" max="1546" width="1.42578125" style="1" customWidth="1"/>
    <col min="1547" max="1550" width="6.140625" style="1" customWidth="1"/>
    <col min="1551" max="1551" width="7.7109375" style="1" customWidth="1"/>
    <col min="1552" max="1552" width="34" style="1" customWidth="1"/>
    <col min="1553" max="1554" width="25.42578125" style="1" customWidth="1"/>
    <col min="1555" max="1555" width="51.42578125" style="1" customWidth="1"/>
    <col min="1556" max="1786" width="11.42578125" style="1"/>
    <col min="1787" max="1787" width="17.7109375" style="1" customWidth="1"/>
    <col min="1788" max="1788" width="18.7109375" style="1" customWidth="1"/>
    <col min="1789" max="1789" width="5.42578125" style="1" customWidth="1"/>
    <col min="1790" max="1790" width="25.7109375" style="1" customWidth="1"/>
    <col min="1791" max="1791" width="15.42578125" style="1" customWidth="1"/>
    <col min="1792" max="1792" width="21.7109375" style="1" bestFit="1" customWidth="1"/>
    <col min="1793" max="1793" width="28.42578125" style="1" customWidth="1"/>
    <col min="1794" max="1794" width="16" style="1" customWidth="1"/>
    <col min="1795" max="1795" width="12.28515625" style="1" customWidth="1"/>
    <col min="1796" max="1796" width="27.7109375" style="1" customWidth="1"/>
    <col min="1797" max="1800" width="5.7109375" style="1" customWidth="1"/>
    <col min="1801" max="1801" width="7.7109375" style="1" customWidth="1"/>
    <col min="1802" max="1802" width="1.42578125" style="1" customWidth="1"/>
    <col min="1803" max="1806" width="6.140625" style="1" customWidth="1"/>
    <col min="1807" max="1807" width="7.7109375" style="1" customWidth="1"/>
    <col min="1808" max="1808" width="34" style="1" customWidth="1"/>
    <col min="1809" max="1810" width="25.42578125" style="1" customWidth="1"/>
    <col min="1811" max="1811" width="51.42578125" style="1" customWidth="1"/>
    <col min="1812" max="2042" width="11.42578125" style="1"/>
    <col min="2043" max="2043" width="17.7109375" style="1" customWidth="1"/>
    <col min="2044" max="2044" width="18.7109375" style="1" customWidth="1"/>
    <col min="2045" max="2045" width="5.42578125" style="1" customWidth="1"/>
    <col min="2046" max="2046" width="25.7109375" style="1" customWidth="1"/>
    <col min="2047" max="2047" width="15.42578125" style="1" customWidth="1"/>
    <col min="2048" max="2048" width="21.7109375" style="1" bestFit="1" customWidth="1"/>
    <col min="2049" max="2049" width="28.42578125" style="1" customWidth="1"/>
    <col min="2050" max="2050" width="16" style="1" customWidth="1"/>
    <col min="2051" max="2051" width="12.28515625" style="1" customWidth="1"/>
    <col min="2052" max="2052" width="27.7109375" style="1" customWidth="1"/>
    <col min="2053" max="2056" width="5.7109375" style="1" customWidth="1"/>
    <col min="2057" max="2057" width="7.7109375" style="1" customWidth="1"/>
    <col min="2058" max="2058" width="1.42578125" style="1" customWidth="1"/>
    <col min="2059" max="2062" width="6.140625" style="1" customWidth="1"/>
    <col min="2063" max="2063" width="7.7109375" style="1" customWidth="1"/>
    <col min="2064" max="2064" width="34" style="1" customWidth="1"/>
    <col min="2065" max="2066" width="25.42578125" style="1" customWidth="1"/>
    <col min="2067" max="2067" width="51.42578125" style="1" customWidth="1"/>
    <col min="2068" max="2298" width="11.42578125" style="1"/>
    <col min="2299" max="2299" width="17.7109375" style="1" customWidth="1"/>
    <col min="2300" max="2300" width="18.7109375" style="1" customWidth="1"/>
    <col min="2301" max="2301" width="5.42578125" style="1" customWidth="1"/>
    <col min="2302" max="2302" width="25.7109375" style="1" customWidth="1"/>
    <col min="2303" max="2303" width="15.42578125" style="1" customWidth="1"/>
    <col min="2304" max="2304" width="21.7109375" style="1" bestFit="1" customWidth="1"/>
    <col min="2305" max="2305" width="28.42578125" style="1" customWidth="1"/>
    <col min="2306" max="2306" width="16" style="1" customWidth="1"/>
    <col min="2307" max="2307" width="12.28515625" style="1" customWidth="1"/>
    <col min="2308" max="2308" width="27.7109375" style="1" customWidth="1"/>
    <col min="2309" max="2312" width="5.7109375" style="1" customWidth="1"/>
    <col min="2313" max="2313" width="7.7109375" style="1" customWidth="1"/>
    <col min="2314" max="2314" width="1.42578125" style="1" customWidth="1"/>
    <col min="2315" max="2318" width="6.140625" style="1" customWidth="1"/>
    <col min="2319" max="2319" width="7.7109375" style="1" customWidth="1"/>
    <col min="2320" max="2320" width="34" style="1" customWidth="1"/>
    <col min="2321" max="2322" width="25.42578125" style="1" customWidth="1"/>
    <col min="2323" max="2323" width="51.42578125" style="1" customWidth="1"/>
    <col min="2324" max="2554" width="11.42578125" style="1"/>
    <col min="2555" max="2555" width="17.7109375" style="1" customWidth="1"/>
    <col min="2556" max="2556" width="18.7109375" style="1" customWidth="1"/>
    <col min="2557" max="2557" width="5.42578125" style="1" customWidth="1"/>
    <col min="2558" max="2558" width="25.7109375" style="1" customWidth="1"/>
    <col min="2559" max="2559" width="15.42578125" style="1" customWidth="1"/>
    <col min="2560" max="2560" width="21.7109375" style="1" bestFit="1" customWidth="1"/>
    <col min="2561" max="2561" width="28.42578125" style="1" customWidth="1"/>
    <col min="2562" max="2562" width="16" style="1" customWidth="1"/>
    <col min="2563" max="2563" width="12.28515625" style="1" customWidth="1"/>
    <col min="2564" max="2564" width="27.7109375" style="1" customWidth="1"/>
    <col min="2565" max="2568" width="5.7109375" style="1" customWidth="1"/>
    <col min="2569" max="2569" width="7.7109375" style="1" customWidth="1"/>
    <col min="2570" max="2570" width="1.42578125" style="1" customWidth="1"/>
    <col min="2571" max="2574" width="6.140625" style="1" customWidth="1"/>
    <col min="2575" max="2575" width="7.7109375" style="1" customWidth="1"/>
    <col min="2576" max="2576" width="34" style="1" customWidth="1"/>
    <col min="2577" max="2578" width="25.42578125" style="1" customWidth="1"/>
    <col min="2579" max="2579" width="51.42578125" style="1" customWidth="1"/>
    <col min="2580" max="2810" width="11.42578125" style="1"/>
    <col min="2811" max="2811" width="17.7109375" style="1" customWidth="1"/>
    <col min="2812" max="2812" width="18.7109375" style="1" customWidth="1"/>
    <col min="2813" max="2813" width="5.42578125" style="1" customWidth="1"/>
    <col min="2814" max="2814" width="25.7109375" style="1" customWidth="1"/>
    <col min="2815" max="2815" width="15.42578125" style="1" customWidth="1"/>
    <col min="2816" max="2816" width="21.7109375" style="1" bestFit="1" customWidth="1"/>
    <col min="2817" max="2817" width="28.42578125" style="1" customWidth="1"/>
    <col min="2818" max="2818" width="16" style="1" customWidth="1"/>
    <col min="2819" max="2819" width="12.28515625" style="1" customWidth="1"/>
    <col min="2820" max="2820" width="27.7109375" style="1" customWidth="1"/>
    <col min="2821" max="2824" width="5.7109375" style="1" customWidth="1"/>
    <col min="2825" max="2825" width="7.7109375" style="1" customWidth="1"/>
    <col min="2826" max="2826" width="1.42578125" style="1" customWidth="1"/>
    <col min="2827" max="2830" width="6.140625" style="1" customWidth="1"/>
    <col min="2831" max="2831" width="7.7109375" style="1" customWidth="1"/>
    <col min="2832" max="2832" width="34" style="1" customWidth="1"/>
    <col min="2833" max="2834" width="25.42578125" style="1" customWidth="1"/>
    <col min="2835" max="2835" width="51.42578125" style="1" customWidth="1"/>
    <col min="2836" max="3066" width="11.42578125" style="1"/>
    <col min="3067" max="3067" width="17.7109375" style="1" customWidth="1"/>
    <col min="3068" max="3068" width="18.7109375" style="1" customWidth="1"/>
    <col min="3069" max="3069" width="5.42578125" style="1" customWidth="1"/>
    <col min="3070" max="3070" width="25.7109375" style="1" customWidth="1"/>
    <col min="3071" max="3071" width="15.42578125" style="1" customWidth="1"/>
    <col min="3072" max="3072" width="21.7109375" style="1" bestFit="1" customWidth="1"/>
    <col min="3073" max="3073" width="28.42578125" style="1" customWidth="1"/>
    <col min="3074" max="3074" width="16" style="1" customWidth="1"/>
    <col min="3075" max="3075" width="12.28515625" style="1" customWidth="1"/>
    <col min="3076" max="3076" width="27.7109375" style="1" customWidth="1"/>
    <col min="3077" max="3080" width="5.7109375" style="1" customWidth="1"/>
    <col min="3081" max="3081" width="7.7109375" style="1" customWidth="1"/>
    <col min="3082" max="3082" width="1.42578125" style="1" customWidth="1"/>
    <col min="3083" max="3086" width="6.140625" style="1" customWidth="1"/>
    <col min="3087" max="3087" width="7.7109375" style="1" customWidth="1"/>
    <col min="3088" max="3088" width="34" style="1" customWidth="1"/>
    <col min="3089" max="3090" width="25.42578125" style="1" customWidth="1"/>
    <col min="3091" max="3091" width="51.42578125" style="1" customWidth="1"/>
    <col min="3092" max="3322" width="11.42578125" style="1"/>
    <col min="3323" max="3323" width="17.7109375" style="1" customWidth="1"/>
    <col min="3324" max="3324" width="18.7109375" style="1" customWidth="1"/>
    <col min="3325" max="3325" width="5.42578125" style="1" customWidth="1"/>
    <col min="3326" max="3326" width="25.7109375" style="1" customWidth="1"/>
    <col min="3327" max="3327" width="15.42578125" style="1" customWidth="1"/>
    <col min="3328" max="3328" width="21.7109375" style="1" bestFit="1" customWidth="1"/>
    <col min="3329" max="3329" width="28.42578125" style="1" customWidth="1"/>
    <col min="3330" max="3330" width="16" style="1" customWidth="1"/>
    <col min="3331" max="3331" width="12.28515625" style="1" customWidth="1"/>
    <col min="3332" max="3332" width="27.7109375" style="1" customWidth="1"/>
    <col min="3333" max="3336" width="5.7109375" style="1" customWidth="1"/>
    <col min="3337" max="3337" width="7.7109375" style="1" customWidth="1"/>
    <col min="3338" max="3338" width="1.42578125" style="1" customWidth="1"/>
    <col min="3339" max="3342" width="6.140625" style="1" customWidth="1"/>
    <col min="3343" max="3343" width="7.7109375" style="1" customWidth="1"/>
    <col min="3344" max="3344" width="34" style="1" customWidth="1"/>
    <col min="3345" max="3346" width="25.42578125" style="1" customWidth="1"/>
    <col min="3347" max="3347" width="51.42578125" style="1" customWidth="1"/>
    <col min="3348" max="3578" width="11.42578125" style="1"/>
    <col min="3579" max="3579" width="17.7109375" style="1" customWidth="1"/>
    <col min="3580" max="3580" width="18.7109375" style="1" customWidth="1"/>
    <col min="3581" max="3581" width="5.42578125" style="1" customWidth="1"/>
    <col min="3582" max="3582" width="25.7109375" style="1" customWidth="1"/>
    <col min="3583" max="3583" width="15.42578125" style="1" customWidth="1"/>
    <col min="3584" max="3584" width="21.7109375" style="1" bestFit="1" customWidth="1"/>
    <col min="3585" max="3585" width="28.42578125" style="1" customWidth="1"/>
    <col min="3586" max="3586" width="16" style="1" customWidth="1"/>
    <col min="3587" max="3587" width="12.28515625" style="1" customWidth="1"/>
    <col min="3588" max="3588" width="27.7109375" style="1" customWidth="1"/>
    <col min="3589" max="3592" width="5.7109375" style="1" customWidth="1"/>
    <col min="3593" max="3593" width="7.7109375" style="1" customWidth="1"/>
    <col min="3594" max="3594" width="1.42578125" style="1" customWidth="1"/>
    <col min="3595" max="3598" width="6.140625" style="1" customWidth="1"/>
    <col min="3599" max="3599" width="7.7109375" style="1" customWidth="1"/>
    <col min="3600" max="3600" width="34" style="1" customWidth="1"/>
    <col min="3601" max="3602" width="25.42578125" style="1" customWidth="1"/>
    <col min="3603" max="3603" width="51.42578125" style="1" customWidth="1"/>
    <col min="3604" max="3834" width="11.42578125" style="1"/>
    <col min="3835" max="3835" width="17.7109375" style="1" customWidth="1"/>
    <col min="3836" max="3836" width="18.7109375" style="1" customWidth="1"/>
    <col min="3837" max="3837" width="5.42578125" style="1" customWidth="1"/>
    <col min="3838" max="3838" width="25.7109375" style="1" customWidth="1"/>
    <col min="3839" max="3839" width="15.42578125" style="1" customWidth="1"/>
    <col min="3840" max="3840" width="21.7109375" style="1" bestFit="1" customWidth="1"/>
    <col min="3841" max="3841" width="28.42578125" style="1" customWidth="1"/>
    <col min="3842" max="3842" width="16" style="1" customWidth="1"/>
    <col min="3843" max="3843" width="12.28515625" style="1" customWidth="1"/>
    <col min="3844" max="3844" width="27.7109375" style="1" customWidth="1"/>
    <col min="3845" max="3848" width="5.7109375" style="1" customWidth="1"/>
    <col min="3849" max="3849" width="7.7109375" style="1" customWidth="1"/>
    <col min="3850" max="3850" width="1.42578125" style="1" customWidth="1"/>
    <col min="3851" max="3854" width="6.140625" style="1" customWidth="1"/>
    <col min="3855" max="3855" width="7.7109375" style="1" customWidth="1"/>
    <col min="3856" max="3856" width="34" style="1" customWidth="1"/>
    <col min="3857" max="3858" width="25.42578125" style="1" customWidth="1"/>
    <col min="3859" max="3859" width="51.42578125" style="1" customWidth="1"/>
    <col min="3860" max="4090" width="11.42578125" style="1"/>
    <col min="4091" max="4091" width="17.7109375" style="1" customWidth="1"/>
    <col min="4092" max="4092" width="18.7109375" style="1" customWidth="1"/>
    <col min="4093" max="4093" width="5.42578125" style="1" customWidth="1"/>
    <col min="4094" max="4094" width="25.7109375" style="1" customWidth="1"/>
    <col min="4095" max="4095" width="15.42578125" style="1" customWidth="1"/>
    <col min="4096" max="4096" width="21.7109375" style="1" bestFit="1" customWidth="1"/>
    <col min="4097" max="4097" width="28.42578125" style="1" customWidth="1"/>
    <col min="4098" max="4098" width="16" style="1" customWidth="1"/>
    <col min="4099" max="4099" width="12.28515625" style="1" customWidth="1"/>
    <col min="4100" max="4100" width="27.7109375" style="1" customWidth="1"/>
    <col min="4101" max="4104" width="5.7109375" style="1" customWidth="1"/>
    <col min="4105" max="4105" width="7.7109375" style="1" customWidth="1"/>
    <col min="4106" max="4106" width="1.42578125" style="1" customWidth="1"/>
    <col min="4107" max="4110" width="6.140625" style="1" customWidth="1"/>
    <col min="4111" max="4111" width="7.7109375" style="1" customWidth="1"/>
    <col min="4112" max="4112" width="34" style="1" customWidth="1"/>
    <col min="4113" max="4114" width="25.42578125" style="1" customWidth="1"/>
    <col min="4115" max="4115" width="51.42578125" style="1" customWidth="1"/>
    <col min="4116" max="4346" width="11.42578125" style="1"/>
    <col min="4347" max="4347" width="17.7109375" style="1" customWidth="1"/>
    <col min="4348" max="4348" width="18.7109375" style="1" customWidth="1"/>
    <col min="4349" max="4349" width="5.42578125" style="1" customWidth="1"/>
    <col min="4350" max="4350" width="25.7109375" style="1" customWidth="1"/>
    <col min="4351" max="4351" width="15.42578125" style="1" customWidth="1"/>
    <col min="4352" max="4352" width="21.7109375" style="1" bestFit="1" customWidth="1"/>
    <col min="4353" max="4353" width="28.42578125" style="1" customWidth="1"/>
    <col min="4354" max="4354" width="16" style="1" customWidth="1"/>
    <col min="4355" max="4355" width="12.28515625" style="1" customWidth="1"/>
    <col min="4356" max="4356" width="27.7109375" style="1" customWidth="1"/>
    <col min="4357" max="4360" width="5.7109375" style="1" customWidth="1"/>
    <col min="4361" max="4361" width="7.7109375" style="1" customWidth="1"/>
    <col min="4362" max="4362" width="1.42578125" style="1" customWidth="1"/>
    <col min="4363" max="4366" width="6.140625" style="1" customWidth="1"/>
    <col min="4367" max="4367" width="7.7109375" style="1" customWidth="1"/>
    <col min="4368" max="4368" width="34" style="1" customWidth="1"/>
    <col min="4369" max="4370" width="25.42578125" style="1" customWidth="1"/>
    <col min="4371" max="4371" width="51.42578125" style="1" customWidth="1"/>
    <col min="4372" max="4602" width="11.42578125" style="1"/>
    <col min="4603" max="4603" width="17.7109375" style="1" customWidth="1"/>
    <col min="4604" max="4604" width="18.7109375" style="1" customWidth="1"/>
    <col min="4605" max="4605" width="5.42578125" style="1" customWidth="1"/>
    <col min="4606" max="4606" width="25.7109375" style="1" customWidth="1"/>
    <col min="4607" max="4607" width="15.42578125" style="1" customWidth="1"/>
    <col min="4608" max="4608" width="21.7109375" style="1" bestFit="1" customWidth="1"/>
    <col min="4609" max="4609" width="28.42578125" style="1" customWidth="1"/>
    <col min="4610" max="4610" width="16" style="1" customWidth="1"/>
    <col min="4611" max="4611" width="12.28515625" style="1" customWidth="1"/>
    <col min="4612" max="4612" width="27.7109375" style="1" customWidth="1"/>
    <col min="4613" max="4616" width="5.7109375" style="1" customWidth="1"/>
    <col min="4617" max="4617" width="7.7109375" style="1" customWidth="1"/>
    <col min="4618" max="4618" width="1.42578125" style="1" customWidth="1"/>
    <col min="4619" max="4622" width="6.140625" style="1" customWidth="1"/>
    <col min="4623" max="4623" width="7.7109375" style="1" customWidth="1"/>
    <col min="4624" max="4624" width="34" style="1" customWidth="1"/>
    <col min="4625" max="4626" width="25.42578125" style="1" customWidth="1"/>
    <col min="4627" max="4627" width="51.42578125" style="1" customWidth="1"/>
    <col min="4628" max="4858" width="11.42578125" style="1"/>
    <col min="4859" max="4859" width="17.7109375" style="1" customWidth="1"/>
    <col min="4860" max="4860" width="18.7109375" style="1" customWidth="1"/>
    <col min="4861" max="4861" width="5.42578125" style="1" customWidth="1"/>
    <col min="4862" max="4862" width="25.7109375" style="1" customWidth="1"/>
    <col min="4863" max="4863" width="15.42578125" style="1" customWidth="1"/>
    <col min="4864" max="4864" width="21.7109375" style="1" bestFit="1" customWidth="1"/>
    <col min="4865" max="4865" width="28.42578125" style="1" customWidth="1"/>
    <col min="4866" max="4866" width="16" style="1" customWidth="1"/>
    <col min="4867" max="4867" width="12.28515625" style="1" customWidth="1"/>
    <col min="4868" max="4868" width="27.7109375" style="1" customWidth="1"/>
    <col min="4869" max="4872" width="5.7109375" style="1" customWidth="1"/>
    <col min="4873" max="4873" width="7.7109375" style="1" customWidth="1"/>
    <col min="4874" max="4874" width="1.42578125" style="1" customWidth="1"/>
    <col min="4875" max="4878" width="6.140625" style="1" customWidth="1"/>
    <col min="4879" max="4879" width="7.7109375" style="1" customWidth="1"/>
    <col min="4880" max="4880" width="34" style="1" customWidth="1"/>
    <col min="4881" max="4882" width="25.42578125" style="1" customWidth="1"/>
    <col min="4883" max="4883" width="51.42578125" style="1" customWidth="1"/>
    <col min="4884" max="5114" width="11.42578125" style="1"/>
    <col min="5115" max="5115" width="17.7109375" style="1" customWidth="1"/>
    <col min="5116" max="5116" width="18.7109375" style="1" customWidth="1"/>
    <col min="5117" max="5117" width="5.42578125" style="1" customWidth="1"/>
    <col min="5118" max="5118" width="25.7109375" style="1" customWidth="1"/>
    <col min="5119" max="5119" width="15.42578125" style="1" customWidth="1"/>
    <col min="5120" max="5120" width="21.7109375" style="1" bestFit="1" customWidth="1"/>
    <col min="5121" max="5121" width="28.42578125" style="1" customWidth="1"/>
    <col min="5122" max="5122" width="16" style="1" customWidth="1"/>
    <col min="5123" max="5123" width="12.28515625" style="1" customWidth="1"/>
    <col min="5124" max="5124" width="27.7109375" style="1" customWidth="1"/>
    <col min="5125" max="5128" width="5.7109375" style="1" customWidth="1"/>
    <col min="5129" max="5129" width="7.7109375" style="1" customWidth="1"/>
    <col min="5130" max="5130" width="1.42578125" style="1" customWidth="1"/>
    <col min="5131" max="5134" width="6.140625" style="1" customWidth="1"/>
    <col min="5135" max="5135" width="7.7109375" style="1" customWidth="1"/>
    <col min="5136" max="5136" width="34" style="1" customWidth="1"/>
    <col min="5137" max="5138" width="25.42578125" style="1" customWidth="1"/>
    <col min="5139" max="5139" width="51.42578125" style="1" customWidth="1"/>
    <col min="5140" max="5370" width="11.42578125" style="1"/>
    <col min="5371" max="5371" width="17.7109375" style="1" customWidth="1"/>
    <col min="5372" max="5372" width="18.7109375" style="1" customWidth="1"/>
    <col min="5373" max="5373" width="5.42578125" style="1" customWidth="1"/>
    <col min="5374" max="5374" width="25.7109375" style="1" customWidth="1"/>
    <col min="5375" max="5375" width="15.42578125" style="1" customWidth="1"/>
    <col min="5376" max="5376" width="21.7109375" style="1" bestFit="1" customWidth="1"/>
    <col min="5377" max="5377" width="28.42578125" style="1" customWidth="1"/>
    <col min="5378" max="5378" width="16" style="1" customWidth="1"/>
    <col min="5379" max="5379" width="12.28515625" style="1" customWidth="1"/>
    <col min="5380" max="5380" width="27.7109375" style="1" customWidth="1"/>
    <col min="5381" max="5384" width="5.7109375" style="1" customWidth="1"/>
    <col min="5385" max="5385" width="7.7109375" style="1" customWidth="1"/>
    <col min="5386" max="5386" width="1.42578125" style="1" customWidth="1"/>
    <col min="5387" max="5390" width="6.140625" style="1" customWidth="1"/>
    <col min="5391" max="5391" width="7.7109375" style="1" customWidth="1"/>
    <col min="5392" max="5392" width="34" style="1" customWidth="1"/>
    <col min="5393" max="5394" width="25.42578125" style="1" customWidth="1"/>
    <col min="5395" max="5395" width="51.42578125" style="1" customWidth="1"/>
    <col min="5396" max="5626" width="11.42578125" style="1"/>
    <col min="5627" max="5627" width="17.7109375" style="1" customWidth="1"/>
    <col min="5628" max="5628" width="18.7109375" style="1" customWidth="1"/>
    <col min="5629" max="5629" width="5.42578125" style="1" customWidth="1"/>
    <col min="5630" max="5630" width="25.7109375" style="1" customWidth="1"/>
    <col min="5631" max="5631" width="15.42578125" style="1" customWidth="1"/>
    <col min="5632" max="5632" width="21.7109375" style="1" bestFit="1" customWidth="1"/>
    <col min="5633" max="5633" width="28.42578125" style="1" customWidth="1"/>
    <col min="5634" max="5634" width="16" style="1" customWidth="1"/>
    <col min="5635" max="5635" width="12.28515625" style="1" customWidth="1"/>
    <col min="5636" max="5636" width="27.7109375" style="1" customWidth="1"/>
    <col min="5637" max="5640" width="5.7109375" style="1" customWidth="1"/>
    <col min="5641" max="5641" width="7.7109375" style="1" customWidth="1"/>
    <col min="5642" max="5642" width="1.42578125" style="1" customWidth="1"/>
    <col min="5643" max="5646" width="6.140625" style="1" customWidth="1"/>
    <col min="5647" max="5647" width="7.7109375" style="1" customWidth="1"/>
    <col min="5648" max="5648" width="34" style="1" customWidth="1"/>
    <col min="5649" max="5650" width="25.42578125" style="1" customWidth="1"/>
    <col min="5651" max="5651" width="51.42578125" style="1" customWidth="1"/>
    <col min="5652" max="5882" width="11.42578125" style="1"/>
    <col min="5883" max="5883" width="17.7109375" style="1" customWidth="1"/>
    <col min="5884" max="5884" width="18.7109375" style="1" customWidth="1"/>
    <col min="5885" max="5885" width="5.42578125" style="1" customWidth="1"/>
    <col min="5886" max="5886" width="25.7109375" style="1" customWidth="1"/>
    <col min="5887" max="5887" width="15.42578125" style="1" customWidth="1"/>
    <col min="5888" max="5888" width="21.7109375" style="1" bestFit="1" customWidth="1"/>
    <col min="5889" max="5889" width="28.42578125" style="1" customWidth="1"/>
    <col min="5890" max="5890" width="16" style="1" customWidth="1"/>
    <col min="5891" max="5891" width="12.28515625" style="1" customWidth="1"/>
    <col min="5892" max="5892" width="27.7109375" style="1" customWidth="1"/>
    <col min="5893" max="5896" width="5.7109375" style="1" customWidth="1"/>
    <col min="5897" max="5897" width="7.7109375" style="1" customWidth="1"/>
    <col min="5898" max="5898" width="1.42578125" style="1" customWidth="1"/>
    <col min="5899" max="5902" width="6.140625" style="1" customWidth="1"/>
    <col min="5903" max="5903" width="7.7109375" style="1" customWidth="1"/>
    <col min="5904" max="5904" width="34" style="1" customWidth="1"/>
    <col min="5905" max="5906" width="25.42578125" style="1" customWidth="1"/>
    <col min="5907" max="5907" width="51.42578125" style="1" customWidth="1"/>
    <col min="5908" max="6138" width="11.42578125" style="1"/>
    <col min="6139" max="6139" width="17.7109375" style="1" customWidth="1"/>
    <col min="6140" max="6140" width="18.7109375" style="1" customWidth="1"/>
    <col min="6141" max="6141" width="5.42578125" style="1" customWidth="1"/>
    <col min="6142" max="6142" width="25.7109375" style="1" customWidth="1"/>
    <col min="6143" max="6143" width="15.42578125" style="1" customWidth="1"/>
    <col min="6144" max="6144" width="21.7109375" style="1" bestFit="1" customWidth="1"/>
    <col min="6145" max="6145" width="28.42578125" style="1" customWidth="1"/>
    <col min="6146" max="6146" width="16" style="1" customWidth="1"/>
    <col min="6147" max="6147" width="12.28515625" style="1" customWidth="1"/>
    <col min="6148" max="6148" width="27.7109375" style="1" customWidth="1"/>
    <col min="6149" max="6152" width="5.7109375" style="1" customWidth="1"/>
    <col min="6153" max="6153" width="7.7109375" style="1" customWidth="1"/>
    <col min="6154" max="6154" width="1.42578125" style="1" customWidth="1"/>
    <col min="6155" max="6158" width="6.140625" style="1" customWidth="1"/>
    <col min="6159" max="6159" width="7.7109375" style="1" customWidth="1"/>
    <col min="6160" max="6160" width="34" style="1" customWidth="1"/>
    <col min="6161" max="6162" width="25.42578125" style="1" customWidth="1"/>
    <col min="6163" max="6163" width="51.42578125" style="1" customWidth="1"/>
    <col min="6164" max="6394" width="11.42578125" style="1"/>
    <col min="6395" max="6395" width="17.7109375" style="1" customWidth="1"/>
    <col min="6396" max="6396" width="18.7109375" style="1" customWidth="1"/>
    <col min="6397" max="6397" width="5.42578125" style="1" customWidth="1"/>
    <col min="6398" max="6398" width="25.7109375" style="1" customWidth="1"/>
    <col min="6399" max="6399" width="15.42578125" style="1" customWidth="1"/>
    <col min="6400" max="6400" width="21.7109375" style="1" bestFit="1" customWidth="1"/>
    <col min="6401" max="6401" width="28.42578125" style="1" customWidth="1"/>
    <col min="6402" max="6402" width="16" style="1" customWidth="1"/>
    <col min="6403" max="6403" width="12.28515625" style="1" customWidth="1"/>
    <col min="6404" max="6404" width="27.7109375" style="1" customWidth="1"/>
    <col min="6405" max="6408" width="5.7109375" style="1" customWidth="1"/>
    <col min="6409" max="6409" width="7.7109375" style="1" customWidth="1"/>
    <col min="6410" max="6410" width="1.42578125" style="1" customWidth="1"/>
    <col min="6411" max="6414" width="6.140625" style="1" customWidth="1"/>
    <col min="6415" max="6415" width="7.7109375" style="1" customWidth="1"/>
    <col min="6416" max="6416" width="34" style="1" customWidth="1"/>
    <col min="6417" max="6418" width="25.42578125" style="1" customWidth="1"/>
    <col min="6419" max="6419" width="51.42578125" style="1" customWidth="1"/>
    <col min="6420" max="6650" width="11.42578125" style="1"/>
    <col min="6651" max="6651" width="17.7109375" style="1" customWidth="1"/>
    <col min="6652" max="6652" width="18.7109375" style="1" customWidth="1"/>
    <col min="6653" max="6653" width="5.42578125" style="1" customWidth="1"/>
    <col min="6654" max="6654" width="25.7109375" style="1" customWidth="1"/>
    <col min="6655" max="6655" width="15.42578125" style="1" customWidth="1"/>
    <col min="6656" max="6656" width="21.7109375" style="1" bestFit="1" customWidth="1"/>
    <col min="6657" max="6657" width="28.42578125" style="1" customWidth="1"/>
    <col min="6658" max="6658" width="16" style="1" customWidth="1"/>
    <col min="6659" max="6659" width="12.28515625" style="1" customWidth="1"/>
    <col min="6660" max="6660" width="27.7109375" style="1" customWidth="1"/>
    <col min="6661" max="6664" width="5.7109375" style="1" customWidth="1"/>
    <col min="6665" max="6665" width="7.7109375" style="1" customWidth="1"/>
    <col min="6666" max="6666" width="1.42578125" style="1" customWidth="1"/>
    <col min="6667" max="6670" width="6.140625" style="1" customWidth="1"/>
    <col min="6671" max="6671" width="7.7109375" style="1" customWidth="1"/>
    <col min="6672" max="6672" width="34" style="1" customWidth="1"/>
    <col min="6673" max="6674" width="25.42578125" style="1" customWidth="1"/>
    <col min="6675" max="6675" width="51.42578125" style="1" customWidth="1"/>
    <col min="6676" max="6906" width="11.42578125" style="1"/>
    <col min="6907" max="6907" width="17.7109375" style="1" customWidth="1"/>
    <col min="6908" max="6908" width="18.7109375" style="1" customWidth="1"/>
    <col min="6909" max="6909" width="5.42578125" style="1" customWidth="1"/>
    <col min="6910" max="6910" width="25.7109375" style="1" customWidth="1"/>
    <col min="6911" max="6911" width="15.42578125" style="1" customWidth="1"/>
    <col min="6912" max="6912" width="21.7109375" style="1" bestFit="1" customWidth="1"/>
    <col min="6913" max="6913" width="28.42578125" style="1" customWidth="1"/>
    <col min="6914" max="6914" width="16" style="1" customWidth="1"/>
    <col min="6915" max="6915" width="12.28515625" style="1" customWidth="1"/>
    <col min="6916" max="6916" width="27.7109375" style="1" customWidth="1"/>
    <col min="6917" max="6920" width="5.7109375" style="1" customWidth="1"/>
    <col min="6921" max="6921" width="7.7109375" style="1" customWidth="1"/>
    <col min="6922" max="6922" width="1.42578125" style="1" customWidth="1"/>
    <col min="6923" max="6926" width="6.140625" style="1" customWidth="1"/>
    <col min="6927" max="6927" width="7.7109375" style="1" customWidth="1"/>
    <col min="6928" max="6928" width="34" style="1" customWidth="1"/>
    <col min="6929" max="6930" width="25.42578125" style="1" customWidth="1"/>
    <col min="6931" max="6931" width="51.42578125" style="1" customWidth="1"/>
    <col min="6932" max="7162" width="11.42578125" style="1"/>
    <col min="7163" max="7163" width="17.7109375" style="1" customWidth="1"/>
    <col min="7164" max="7164" width="18.7109375" style="1" customWidth="1"/>
    <col min="7165" max="7165" width="5.42578125" style="1" customWidth="1"/>
    <col min="7166" max="7166" width="25.7109375" style="1" customWidth="1"/>
    <col min="7167" max="7167" width="15.42578125" style="1" customWidth="1"/>
    <col min="7168" max="7168" width="21.7109375" style="1" bestFit="1" customWidth="1"/>
    <col min="7169" max="7169" width="28.42578125" style="1" customWidth="1"/>
    <col min="7170" max="7170" width="16" style="1" customWidth="1"/>
    <col min="7171" max="7171" width="12.28515625" style="1" customWidth="1"/>
    <col min="7172" max="7172" width="27.7109375" style="1" customWidth="1"/>
    <col min="7173" max="7176" width="5.7109375" style="1" customWidth="1"/>
    <col min="7177" max="7177" width="7.7109375" style="1" customWidth="1"/>
    <col min="7178" max="7178" width="1.42578125" style="1" customWidth="1"/>
    <col min="7179" max="7182" width="6.140625" style="1" customWidth="1"/>
    <col min="7183" max="7183" width="7.7109375" style="1" customWidth="1"/>
    <col min="7184" max="7184" width="34" style="1" customWidth="1"/>
    <col min="7185" max="7186" width="25.42578125" style="1" customWidth="1"/>
    <col min="7187" max="7187" width="51.42578125" style="1" customWidth="1"/>
    <col min="7188" max="7418" width="11.42578125" style="1"/>
    <col min="7419" max="7419" width="17.7109375" style="1" customWidth="1"/>
    <col min="7420" max="7420" width="18.7109375" style="1" customWidth="1"/>
    <col min="7421" max="7421" width="5.42578125" style="1" customWidth="1"/>
    <col min="7422" max="7422" width="25.7109375" style="1" customWidth="1"/>
    <col min="7423" max="7423" width="15.42578125" style="1" customWidth="1"/>
    <col min="7424" max="7424" width="21.7109375" style="1" bestFit="1" customWidth="1"/>
    <col min="7425" max="7425" width="28.42578125" style="1" customWidth="1"/>
    <col min="7426" max="7426" width="16" style="1" customWidth="1"/>
    <col min="7427" max="7427" width="12.28515625" style="1" customWidth="1"/>
    <col min="7428" max="7428" width="27.7109375" style="1" customWidth="1"/>
    <col min="7429" max="7432" width="5.7109375" style="1" customWidth="1"/>
    <col min="7433" max="7433" width="7.7109375" style="1" customWidth="1"/>
    <col min="7434" max="7434" width="1.42578125" style="1" customWidth="1"/>
    <col min="7435" max="7438" width="6.140625" style="1" customWidth="1"/>
    <col min="7439" max="7439" width="7.7109375" style="1" customWidth="1"/>
    <col min="7440" max="7440" width="34" style="1" customWidth="1"/>
    <col min="7441" max="7442" width="25.42578125" style="1" customWidth="1"/>
    <col min="7443" max="7443" width="51.42578125" style="1" customWidth="1"/>
    <col min="7444" max="7674" width="11.42578125" style="1"/>
    <col min="7675" max="7675" width="17.7109375" style="1" customWidth="1"/>
    <col min="7676" max="7676" width="18.7109375" style="1" customWidth="1"/>
    <col min="7677" max="7677" width="5.42578125" style="1" customWidth="1"/>
    <col min="7678" max="7678" width="25.7109375" style="1" customWidth="1"/>
    <col min="7679" max="7679" width="15.42578125" style="1" customWidth="1"/>
    <col min="7680" max="7680" width="21.7109375" style="1" bestFit="1" customWidth="1"/>
    <col min="7681" max="7681" width="28.42578125" style="1" customWidth="1"/>
    <col min="7682" max="7682" width="16" style="1" customWidth="1"/>
    <col min="7683" max="7683" width="12.28515625" style="1" customWidth="1"/>
    <col min="7684" max="7684" width="27.7109375" style="1" customWidth="1"/>
    <col min="7685" max="7688" width="5.7109375" style="1" customWidth="1"/>
    <col min="7689" max="7689" width="7.7109375" style="1" customWidth="1"/>
    <col min="7690" max="7690" width="1.42578125" style="1" customWidth="1"/>
    <col min="7691" max="7694" width="6.140625" style="1" customWidth="1"/>
    <col min="7695" max="7695" width="7.7109375" style="1" customWidth="1"/>
    <col min="7696" max="7696" width="34" style="1" customWidth="1"/>
    <col min="7697" max="7698" width="25.42578125" style="1" customWidth="1"/>
    <col min="7699" max="7699" width="51.42578125" style="1" customWidth="1"/>
    <col min="7700" max="7930" width="11.42578125" style="1"/>
    <col min="7931" max="7931" width="17.7109375" style="1" customWidth="1"/>
    <col min="7932" max="7932" width="18.7109375" style="1" customWidth="1"/>
    <col min="7933" max="7933" width="5.42578125" style="1" customWidth="1"/>
    <col min="7934" max="7934" width="25.7109375" style="1" customWidth="1"/>
    <col min="7935" max="7935" width="15.42578125" style="1" customWidth="1"/>
    <col min="7936" max="7936" width="21.7109375" style="1" bestFit="1" customWidth="1"/>
    <col min="7937" max="7937" width="28.42578125" style="1" customWidth="1"/>
    <col min="7938" max="7938" width="16" style="1" customWidth="1"/>
    <col min="7939" max="7939" width="12.28515625" style="1" customWidth="1"/>
    <col min="7940" max="7940" width="27.7109375" style="1" customWidth="1"/>
    <col min="7941" max="7944" width="5.7109375" style="1" customWidth="1"/>
    <col min="7945" max="7945" width="7.7109375" style="1" customWidth="1"/>
    <col min="7946" max="7946" width="1.42578125" style="1" customWidth="1"/>
    <col min="7947" max="7950" width="6.140625" style="1" customWidth="1"/>
    <col min="7951" max="7951" width="7.7109375" style="1" customWidth="1"/>
    <col min="7952" max="7952" width="34" style="1" customWidth="1"/>
    <col min="7953" max="7954" width="25.42578125" style="1" customWidth="1"/>
    <col min="7955" max="7955" width="51.42578125" style="1" customWidth="1"/>
    <col min="7956" max="8186" width="11.42578125" style="1"/>
    <col min="8187" max="8187" width="17.7109375" style="1" customWidth="1"/>
    <col min="8188" max="8188" width="18.7109375" style="1" customWidth="1"/>
    <col min="8189" max="8189" width="5.42578125" style="1" customWidth="1"/>
    <col min="8190" max="8190" width="25.7109375" style="1" customWidth="1"/>
    <col min="8191" max="8191" width="15.42578125" style="1" customWidth="1"/>
    <col min="8192" max="8192" width="21.7109375" style="1" bestFit="1" customWidth="1"/>
    <col min="8193" max="8193" width="28.42578125" style="1" customWidth="1"/>
    <col min="8194" max="8194" width="16" style="1" customWidth="1"/>
    <col min="8195" max="8195" width="12.28515625" style="1" customWidth="1"/>
    <col min="8196" max="8196" width="27.7109375" style="1" customWidth="1"/>
    <col min="8197" max="8200" width="5.7109375" style="1" customWidth="1"/>
    <col min="8201" max="8201" width="7.7109375" style="1" customWidth="1"/>
    <col min="8202" max="8202" width="1.42578125" style="1" customWidth="1"/>
    <col min="8203" max="8206" width="6.140625" style="1" customWidth="1"/>
    <col min="8207" max="8207" width="7.7109375" style="1" customWidth="1"/>
    <col min="8208" max="8208" width="34" style="1" customWidth="1"/>
    <col min="8209" max="8210" width="25.42578125" style="1" customWidth="1"/>
    <col min="8211" max="8211" width="51.42578125" style="1" customWidth="1"/>
    <col min="8212" max="8442" width="11.42578125" style="1"/>
    <col min="8443" max="8443" width="17.7109375" style="1" customWidth="1"/>
    <col min="8444" max="8444" width="18.7109375" style="1" customWidth="1"/>
    <col min="8445" max="8445" width="5.42578125" style="1" customWidth="1"/>
    <col min="8446" max="8446" width="25.7109375" style="1" customWidth="1"/>
    <col min="8447" max="8447" width="15.42578125" style="1" customWidth="1"/>
    <col min="8448" max="8448" width="21.7109375" style="1" bestFit="1" customWidth="1"/>
    <col min="8449" max="8449" width="28.42578125" style="1" customWidth="1"/>
    <col min="8450" max="8450" width="16" style="1" customWidth="1"/>
    <col min="8451" max="8451" width="12.28515625" style="1" customWidth="1"/>
    <col min="8452" max="8452" width="27.7109375" style="1" customWidth="1"/>
    <col min="8453" max="8456" width="5.7109375" style="1" customWidth="1"/>
    <col min="8457" max="8457" width="7.7109375" style="1" customWidth="1"/>
    <col min="8458" max="8458" width="1.42578125" style="1" customWidth="1"/>
    <col min="8459" max="8462" width="6.140625" style="1" customWidth="1"/>
    <col min="8463" max="8463" width="7.7109375" style="1" customWidth="1"/>
    <col min="8464" max="8464" width="34" style="1" customWidth="1"/>
    <col min="8465" max="8466" width="25.42578125" style="1" customWidth="1"/>
    <col min="8467" max="8467" width="51.42578125" style="1" customWidth="1"/>
    <col min="8468" max="8698" width="11.42578125" style="1"/>
    <col min="8699" max="8699" width="17.7109375" style="1" customWidth="1"/>
    <col min="8700" max="8700" width="18.7109375" style="1" customWidth="1"/>
    <col min="8701" max="8701" width="5.42578125" style="1" customWidth="1"/>
    <col min="8702" max="8702" width="25.7109375" style="1" customWidth="1"/>
    <col min="8703" max="8703" width="15.42578125" style="1" customWidth="1"/>
    <col min="8704" max="8704" width="21.7109375" style="1" bestFit="1" customWidth="1"/>
    <col min="8705" max="8705" width="28.42578125" style="1" customWidth="1"/>
    <col min="8706" max="8706" width="16" style="1" customWidth="1"/>
    <col min="8707" max="8707" width="12.28515625" style="1" customWidth="1"/>
    <col min="8708" max="8708" width="27.7109375" style="1" customWidth="1"/>
    <col min="8709" max="8712" width="5.7109375" style="1" customWidth="1"/>
    <col min="8713" max="8713" width="7.7109375" style="1" customWidth="1"/>
    <col min="8714" max="8714" width="1.42578125" style="1" customWidth="1"/>
    <col min="8715" max="8718" width="6.140625" style="1" customWidth="1"/>
    <col min="8719" max="8719" width="7.7109375" style="1" customWidth="1"/>
    <col min="8720" max="8720" width="34" style="1" customWidth="1"/>
    <col min="8721" max="8722" width="25.42578125" style="1" customWidth="1"/>
    <col min="8723" max="8723" width="51.42578125" style="1" customWidth="1"/>
    <col min="8724" max="8954" width="11.42578125" style="1"/>
    <col min="8955" max="8955" width="17.7109375" style="1" customWidth="1"/>
    <col min="8956" max="8956" width="18.7109375" style="1" customWidth="1"/>
    <col min="8957" max="8957" width="5.42578125" style="1" customWidth="1"/>
    <col min="8958" max="8958" width="25.7109375" style="1" customWidth="1"/>
    <col min="8959" max="8959" width="15.42578125" style="1" customWidth="1"/>
    <col min="8960" max="8960" width="21.7109375" style="1" bestFit="1" customWidth="1"/>
    <col min="8961" max="8961" width="28.42578125" style="1" customWidth="1"/>
    <col min="8962" max="8962" width="16" style="1" customWidth="1"/>
    <col min="8963" max="8963" width="12.28515625" style="1" customWidth="1"/>
    <col min="8964" max="8964" width="27.7109375" style="1" customWidth="1"/>
    <col min="8965" max="8968" width="5.7109375" style="1" customWidth="1"/>
    <col min="8969" max="8969" width="7.7109375" style="1" customWidth="1"/>
    <col min="8970" max="8970" width="1.42578125" style="1" customWidth="1"/>
    <col min="8971" max="8974" width="6.140625" style="1" customWidth="1"/>
    <col min="8975" max="8975" width="7.7109375" style="1" customWidth="1"/>
    <col min="8976" max="8976" width="34" style="1" customWidth="1"/>
    <col min="8977" max="8978" width="25.42578125" style="1" customWidth="1"/>
    <col min="8979" max="8979" width="51.42578125" style="1" customWidth="1"/>
    <col min="8980" max="9210" width="11.42578125" style="1"/>
    <col min="9211" max="9211" width="17.7109375" style="1" customWidth="1"/>
    <col min="9212" max="9212" width="18.7109375" style="1" customWidth="1"/>
    <col min="9213" max="9213" width="5.42578125" style="1" customWidth="1"/>
    <col min="9214" max="9214" width="25.7109375" style="1" customWidth="1"/>
    <col min="9215" max="9215" width="15.42578125" style="1" customWidth="1"/>
    <col min="9216" max="9216" width="21.7109375" style="1" bestFit="1" customWidth="1"/>
    <col min="9217" max="9217" width="28.42578125" style="1" customWidth="1"/>
    <col min="9218" max="9218" width="16" style="1" customWidth="1"/>
    <col min="9219" max="9219" width="12.28515625" style="1" customWidth="1"/>
    <col min="9220" max="9220" width="27.7109375" style="1" customWidth="1"/>
    <col min="9221" max="9224" width="5.7109375" style="1" customWidth="1"/>
    <col min="9225" max="9225" width="7.7109375" style="1" customWidth="1"/>
    <col min="9226" max="9226" width="1.42578125" style="1" customWidth="1"/>
    <col min="9227" max="9230" width="6.140625" style="1" customWidth="1"/>
    <col min="9231" max="9231" width="7.7109375" style="1" customWidth="1"/>
    <col min="9232" max="9232" width="34" style="1" customWidth="1"/>
    <col min="9233" max="9234" width="25.42578125" style="1" customWidth="1"/>
    <col min="9235" max="9235" width="51.42578125" style="1" customWidth="1"/>
    <col min="9236" max="9466" width="11.42578125" style="1"/>
    <col min="9467" max="9467" width="17.7109375" style="1" customWidth="1"/>
    <col min="9468" max="9468" width="18.7109375" style="1" customWidth="1"/>
    <col min="9469" max="9469" width="5.42578125" style="1" customWidth="1"/>
    <col min="9470" max="9470" width="25.7109375" style="1" customWidth="1"/>
    <col min="9471" max="9471" width="15.42578125" style="1" customWidth="1"/>
    <col min="9472" max="9472" width="21.7109375" style="1" bestFit="1" customWidth="1"/>
    <col min="9473" max="9473" width="28.42578125" style="1" customWidth="1"/>
    <col min="9474" max="9474" width="16" style="1" customWidth="1"/>
    <col min="9475" max="9475" width="12.28515625" style="1" customWidth="1"/>
    <col min="9476" max="9476" width="27.7109375" style="1" customWidth="1"/>
    <col min="9477" max="9480" width="5.7109375" style="1" customWidth="1"/>
    <col min="9481" max="9481" width="7.7109375" style="1" customWidth="1"/>
    <col min="9482" max="9482" width="1.42578125" style="1" customWidth="1"/>
    <col min="9483" max="9486" width="6.140625" style="1" customWidth="1"/>
    <col min="9487" max="9487" width="7.7109375" style="1" customWidth="1"/>
    <col min="9488" max="9488" width="34" style="1" customWidth="1"/>
    <col min="9489" max="9490" width="25.42578125" style="1" customWidth="1"/>
    <col min="9491" max="9491" width="51.42578125" style="1" customWidth="1"/>
    <col min="9492" max="9722" width="11.42578125" style="1"/>
    <col min="9723" max="9723" width="17.7109375" style="1" customWidth="1"/>
    <col min="9724" max="9724" width="18.7109375" style="1" customWidth="1"/>
    <col min="9725" max="9725" width="5.42578125" style="1" customWidth="1"/>
    <col min="9726" max="9726" width="25.7109375" style="1" customWidth="1"/>
    <col min="9727" max="9727" width="15.42578125" style="1" customWidth="1"/>
    <col min="9728" max="9728" width="21.7109375" style="1" bestFit="1" customWidth="1"/>
    <col min="9729" max="9729" width="28.42578125" style="1" customWidth="1"/>
    <col min="9730" max="9730" width="16" style="1" customWidth="1"/>
    <col min="9731" max="9731" width="12.28515625" style="1" customWidth="1"/>
    <col min="9732" max="9732" width="27.7109375" style="1" customWidth="1"/>
    <col min="9733" max="9736" width="5.7109375" style="1" customWidth="1"/>
    <col min="9737" max="9737" width="7.7109375" style="1" customWidth="1"/>
    <col min="9738" max="9738" width="1.42578125" style="1" customWidth="1"/>
    <col min="9739" max="9742" width="6.140625" style="1" customWidth="1"/>
    <col min="9743" max="9743" width="7.7109375" style="1" customWidth="1"/>
    <col min="9744" max="9744" width="34" style="1" customWidth="1"/>
    <col min="9745" max="9746" width="25.42578125" style="1" customWidth="1"/>
    <col min="9747" max="9747" width="51.42578125" style="1" customWidth="1"/>
    <col min="9748" max="9978" width="11.42578125" style="1"/>
    <col min="9979" max="9979" width="17.7109375" style="1" customWidth="1"/>
    <col min="9980" max="9980" width="18.7109375" style="1" customWidth="1"/>
    <col min="9981" max="9981" width="5.42578125" style="1" customWidth="1"/>
    <col min="9982" max="9982" width="25.7109375" style="1" customWidth="1"/>
    <col min="9983" max="9983" width="15.42578125" style="1" customWidth="1"/>
    <col min="9984" max="9984" width="21.7109375" style="1" bestFit="1" customWidth="1"/>
    <col min="9985" max="9985" width="28.42578125" style="1" customWidth="1"/>
    <col min="9986" max="9986" width="16" style="1" customWidth="1"/>
    <col min="9987" max="9987" width="12.28515625" style="1" customWidth="1"/>
    <col min="9988" max="9988" width="27.7109375" style="1" customWidth="1"/>
    <col min="9989" max="9992" width="5.7109375" style="1" customWidth="1"/>
    <col min="9993" max="9993" width="7.7109375" style="1" customWidth="1"/>
    <col min="9994" max="9994" width="1.42578125" style="1" customWidth="1"/>
    <col min="9995" max="9998" width="6.140625" style="1" customWidth="1"/>
    <col min="9999" max="9999" width="7.7109375" style="1" customWidth="1"/>
    <col min="10000" max="10000" width="34" style="1" customWidth="1"/>
    <col min="10001" max="10002" width="25.42578125" style="1" customWidth="1"/>
    <col min="10003" max="10003" width="51.42578125" style="1" customWidth="1"/>
    <col min="10004" max="10234" width="11.42578125" style="1"/>
    <col min="10235" max="10235" width="17.7109375" style="1" customWidth="1"/>
    <col min="10236" max="10236" width="18.7109375" style="1" customWidth="1"/>
    <col min="10237" max="10237" width="5.42578125" style="1" customWidth="1"/>
    <col min="10238" max="10238" width="25.7109375" style="1" customWidth="1"/>
    <col min="10239" max="10239" width="15.42578125" style="1" customWidth="1"/>
    <col min="10240" max="10240" width="21.7109375" style="1" bestFit="1" customWidth="1"/>
    <col min="10241" max="10241" width="28.42578125" style="1" customWidth="1"/>
    <col min="10242" max="10242" width="16" style="1" customWidth="1"/>
    <col min="10243" max="10243" width="12.28515625" style="1" customWidth="1"/>
    <col min="10244" max="10244" width="27.7109375" style="1" customWidth="1"/>
    <col min="10245" max="10248" width="5.7109375" style="1" customWidth="1"/>
    <col min="10249" max="10249" width="7.7109375" style="1" customWidth="1"/>
    <col min="10250" max="10250" width="1.42578125" style="1" customWidth="1"/>
    <col min="10251" max="10254" width="6.140625" style="1" customWidth="1"/>
    <col min="10255" max="10255" width="7.7109375" style="1" customWidth="1"/>
    <col min="10256" max="10256" width="34" style="1" customWidth="1"/>
    <col min="10257" max="10258" width="25.42578125" style="1" customWidth="1"/>
    <col min="10259" max="10259" width="51.42578125" style="1" customWidth="1"/>
    <col min="10260" max="10490" width="11.42578125" style="1"/>
    <col min="10491" max="10491" width="17.7109375" style="1" customWidth="1"/>
    <col min="10492" max="10492" width="18.7109375" style="1" customWidth="1"/>
    <col min="10493" max="10493" width="5.42578125" style="1" customWidth="1"/>
    <col min="10494" max="10494" width="25.7109375" style="1" customWidth="1"/>
    <col min="10495" max="10495" width="15.42578125" style="1" customWidth="1"/>
    <col min="10496" max="10496" width="21.7109375" style="1" bestFit="1" customWidth="1"/>
    <col min="10497" max="10497" width="28.42578125" style="1" customWidth="1"/>
    <col min="10498" max="10498" width="16" style="1" customWidth="1"/>
    <col min="10499" max="10499" width="12.28515625" style="1" customWidth="1"/>
    <col min="10500" max="10500" width="27.7109375" style="1" customWidth="1"/>
    <col min="10501" max="10504" width="5.7109375" style="1" customWidth="1"/>
    <col min="10505" max="10505" width="7.7109375" style="1" customWidth="1"/>
    <col min="10506" max="10506" width="1.42578125" style="1" customWidth="1"/>
    <col min="10507" max="10510" width="6.140625" style="1" customWidth="1"/>
    <col min="10511" max="10511" width="7.7109375" style="1" customWidth="1"/>
    <col min="10512" max="10512" width="34" style="1" customWidth="1"/>
    <col min="10513" max="10514" width="25.42578125" style="1" customWidth="1"/>
    <col min="10515" max="10515" width="51.42578125" style="1" customWidth="1"/>
    <col min="10516" max="10746" width="11.42578125" style="1"/>
    <col min="10747" max="10747" width="17.7109375" style="1" customWidth="1"/>
    <col min="10748" max="10748" width="18.7109375" style="1" customWidth="1"/>
    <col min="10749" max="10749" width="5.42578125" style="1" customWidth="1"/>
    <col min="10750" max="10750" width="25.7109375" style="1" customWidth="1"/>
    <col min="10751" max="10751" width="15.42578125" style="1" customWidth="1"/>
    <col min="10752" max="10752" width="21.7109375" style="1" bestFit="1" customWidth="1"/>
    <col min="10753" max="10753" width="28.42578125" style="1" customWidth="1"/>
    <col min="10754" max="10754" width="16" style="1" customWidth="1"/>
    <col min="10755" max="10755" width="12.28515625" style="1" customWidth="1"/>
    <col min="10756" max="10756" width="27.7109375" style="1" customWidth="1"/>
    <col min="10757" max="10760" width="5.7109375" style="1" customWidth="1"/>
    <col min="10761" max="10761" width="7.7109375" style="1" customWidth="1"/>
    <col min="10762" max="10762" width="1.42578125" style="1" customWidth="1"/>
    <col min="10763" max="10766" width="6.140625" style="1" customWidth="1"/>
    <col min="10767" max="10767" width="7.7109375" style="1" customWidth="1"/>
    <col min="10768" max="10768" width="34" style="1" customWidth="1"/>
    <col min="10769" max="10770" width="25.42578125" style="1" customWidth="1"/>
    <col min="10771" max="10771" width="51.42578125" style="1" customWidth="1"/>
    <col min="10772" max="11002" width="11.42578125" style="1"/>
    <col min="11003" max="11003" width="17.7109375" style="1" customWidth="1"/>
    <col min="11004" max="11004" width="18.7109375" style="1" customWidth="1"/>
    <col min="11005" max="11005" width="5.42578125" style="1" customWidth="1"/>
    <col min="11006" max="11006" width="25.7109375" style="1" customWidth="1"/>
    <col min="11007" max="11007" width="15.42578125" style="1" customWidth="1"/>
    <col min="11008" max="11008" width="21.7109375" style="1" bestFit="1" customWidth="1"/>
    <col min="11009" max="11009" width="28.42578125" style="1" customWidth="1"/>
    <col min="11010" max="11010" width="16" style="1" customWidth="1"/>
    <col min="11011" max="11011" width="12.28515625" style="1" customWidth="1"/>
    <col min="11012" max="11012" width="27.7109375" style="1" customWidth="1"/>
    <col min="11013" max="11016" width="5.7109375" style="1" customWidth="1"/>
    <col min="11017" max="11017" width="7.7109375" style="1" customWidth="1"/>
    <col min="11018" max="11018" width="1.42578125" style="1" customWidth="1"/>
    <col min="11019" max="11022" width="6.140625" style="1" customWidth="1"/>
    <col min="11023" max="11023" width="7.7109375" style="1" customWidth="1"/>
    <col min="11024" max="11024" width="34" style="1" customWidth="1"/>
    <col min="11025" max="11026" width="25.42578125" style="1" customWidth="1"/>
    <col min="11027" max="11027" width="51.42578125" style="1" customWidth="1"/>
    <col min="11028" max="11258" width="11.42578125" style="1"/>
    <col min="11259" max="11259" width="17.7109375" style="1" customWidth="1"/>
    <col min="11260" max="11260" width="18.7109375" style="1" customWidth="1"/>
    <col min="11261" max="11261" width="5.42578125" style="1" customWidth="1"/>
    <col min="11262" max="11262" width="25.7109375" style="1" customWidth="1"/>
    <col min="11263" max="11263" width="15.42578125" style="1" customWidth="1"/>
    <col min="11264" max="11264" width="21.7109375" style="1" bestFit="1" customWidth="1"/>
    <col min="11265" max="11265" width="28.42578125" style="1" customWidth="1"/>
    <col min="11266" max="11266" width="16" style="1" customWidth="1"/>
    <col min="11267" max="11267" width="12.28515625" style="1" customWidth="1"/>
    <col min="11268" max="11268" width="27.7109375" style="1" customWidth="1"/>
    <col min="11269" max="11272" width="5.7109375" style="1" customWidth="1"/>
    <col min="11273" max="11273" width="7.7109375" style="1" customWidth="1"/>
    <col min="11274" max="11274" width="1.42578125" style="1" customWidth="1"/>
    <col min="11275" max="11278" width="6.140625" style="1" customWidth="1"/>
    <col min="11279" max="11279" width="7.7109375" style="1" customWidth="1"/>
    <col min="11280" max="11280" width="34" style="1" customWidth="1"/>
    <col min="11281" max="11282" width="25.42578125" style="1" customWidth="1"/>
    <col min="11283" max="11283" width="51.42578125" style="1" customWidth="1"/>
    <col min="11284" max="11514" width="11.42578125" style="1"/>
    <col min="11515" max="11515" width="17.7109375" style="1" customWidth="1"/>
    <col min="11516" max="11516" width="18.7109375" style="1" customWidth="1"/>
    <col min="11517" max="11517" width="5.42578125" style="1" customWidth="1"/>
    <col min="11518" max="11518" width="25.7109375" style="1" customWidth="1"/>
    <col min="11519" max="11519" width="15.42578125" style="1" customWidth="1"/>
    <col min="11520" max="11520" width="21.7109375" style="1" bestFit="1" customWidth="1"/>
    <col min="11521" max="11521" width="28.42578125" style="1" customWidth="1"/>
    <col min="11522" max="11522" width="16" style="1" customWidth="1"/>
    <col min="11523" max="11523" width="12.28515625" style="1" customWidth="1"/>
    <col min="11524" max="11524" width="27.7109375" style="1" customWidth="1"/>
    <col min="11525" max="11528" width="5.7109375" style="1" customWidth="1"/>
    <col min="11529" max="11529" width="7.7109375" style="1" customWidth="1"/>
    <col min="11530" max="11530" width="1.42578125" style="1" customWidth="1"/>
    <col min="11531" max="11534" width="6.140625" style="1" customWidth="1"/>
    <col min="11535" max="11535" width="7.7109375" style="1" customWidth="1"/>
    <col min="11536" max="11536" width="34" style="1" customWidth="1"/>
    <col min="11537" max="11538" width="25.42578125" style="1" customWidth="1"/>
    <col min="11539" max="11539" width="51.42578125" style="1" customWidth="1"/>
    <col min="11540" max="11770" width="11.42578125" style="1"/>
    <col min="11771" max="11771" width="17.7109375" style="1" customWidth="1"/>
    <col min="11772" max="11772" width="18.7109375" style="1" customWidth="1"/>
    <col min="11773" max="11773" width="5.42578125" style="1" customWidth="1"/>
    <col min="11774" max="11774" width="25.7109375" style="1" customWidth="1"/>
    <col min="11775" max="11775" width="15.42578125" style="1" customWidth="1"/>
    <col min="11776" max="11776" width="21.7109375" style="1" bestFit="1" customWidth="1"/>
    <col min="11777" max="11777" width="28.42578125" style="1" customWidth="1"/>
    <col min="11778" max="11778" width="16" style="1" customWidth="1"/>
    <col min="11779" max="11779" width="12.28515625" style="1" customWidth="1"/>
    <col min="11780" max="11780" width="27.7109375" style="1" customWidth="1"/>
    <col min="11781" max="11784" width="5.7109375" style="1" customWidth="1"/>
    <col min="11785" max="11785" width="7.7109375" style="1" customWidth="1"/>
    <col min="11786" max="11786" width="1.42578125" style="1" customWidth="1"/>
    <col min="11787" max="11790" width="6.140625" style="1" customWidth="1"/>
    <col min="11791" max="11791" width="7.7109375" style="1" customWidth="1"/>
    <col min="11792" max="11792" width="34" style="1" customWidth="1"/>
    <col min="11793" max="11794" width="25.42578125" style="1" customWidth="1"/>
    <col min="11795" max="11795" width="51.42578125" style="1" customWidth="1"/>
    <col min="11796" max="12026" width="11.42578125" style="1"/>
    <col min="12027" max="12027" width="17.7109375" style="1" customWidth="1"/>
    <col min="12028" max="12028" width="18.7109375" style="1" customWidth="1"/>
    <col min="12029" max="12029" width="5.42578125" style="1" customWidth="1"/>
    <col min="12030" max="12030" width="25.7109375" style="1" customWidth="1"/>
    <col min="12031" max="12031" width="15.42578125" style="1" customWidth="1"/>
    <col min="12032" max="12032" width="21.7109375" style="1" bestFit="1" customWidth="1"/>
    <col min="12033" max="12033" width="28.42578125" style="1" customWidth="1"/>
    <col min="12034" max="12034" width="16" style="1" customWidth="1"/>
    <col min="12035" max="12035" width="12.28515625" style="1" customWidth="1"/>
    <col min="12036" max="12036" width="27.7109375" style="1" customWidth="1"/>
    <col min="12037" max="12040" width="5.7109375" style="1" customWidth="1"/>
    <col min="12041" max="12041" width="7.7109375" style="1" customWidth="1"/>
    <col min="12042" max="12042" width="1.42578125" style="1" customWidth="1"/>
    <col min="12043" max="12046" width="6.140625" style="1" customWidth="1"/>
    <col min="12047" max="12047" width="7.7109375" style="1" customWidth="1"/>
    <col min="12048" max="12048" width="34" style="1" customWidth="1"/>
    <col min="12049" max="12050" width="25.42578125" style="1" customWidth="1"/>
    <col min="12051" max="12051" width="51.42578125" style="1" customWidth="1"/>
    <col min="12052" max="12282" width="11.42578125" style="1"/>
    <col min="12283" max="12283" width="17.7109375" style="1" customWidth="1"/>
    <col min="12284" max="12284" width="18.7109375" style="1" customWidth="1"/>
    <col min="12285" max="12285" width="5.42578125" style="1" customWidth="1"/>
    <col min="12286" max="12286" width="25.7109375" style="1" customWidth="1"/>
    <col min="12287" max="12287" width="15.42578125" style="1" customWidth="1"/>
    <col min="12288" max="12288" width="21.7109375" style="1" bestFit="1" customWidth="1"/>
    <col min="12289" max="12289" width="28.42578125" style="1" customWidth="1"/>
    <col min="12290" max="12290" width="16" style="1" customWidth="1"/>
    <col min="12291" max="12291" width="12.28515625" style="1" customWidth="1"/>
    <col min="12292" max="12292" width="27.7109375" style="1" customWidth="1"/>
    <col min="12293" max="12296" width="5.7109375" style="1" customWidth="1"/>
    <col min="12297" max="12297" width="7.7109375" style="1" customWidth="1"/>
    <col min="12298" max="12298" width="1.42578125" style="1" customWidth="1"/>
    <col min="12299" max="12302" width="6.140625" style="1" customWidth="1"/>
    <col min="12303" max="12303" width="7.7109375" style="1" customWidth="1"/>
    <col min="12304" max="12304" width="34" style="1" customWidth="1"/>
    <col min="12305" max="12306" width="25.42578125" style="1" customWidth="1"/>
    <col min="12307" max="12307" width="51.42578125" style="1" customWidth="1"/>
    <col min="12308" max="12538" width="11.42578125" style="1"/>
    <col min="12539" max="12539" width="17.7109375" style="1" customWidth="1"/>
    <col min="12540" max="12540" width="18.7109375" style="1" customWidth="1"/>
    <col min="12541" max="12541" width="5.42578125" style="1" customWidth="1"/>
    <col min="12542" max="12542" width="25.7109375" style="1" customWidth="1"/>
    <col min="12543" max="12543" width="15.42578125" style="1" customWidth="1"/>
    <col min="12544" max="12544" width="21.7109375" style="1" bestFit="1" customWidth="1"/>
    <col min="12545" max="12545" width="28.42578125" style="1" customWidth="1"/>
    <col min="12546" max="12546" width="16" style="1" customWidth="1"/>
    <col min="12547" max="12547" width="12.28515625" style="1" customWidth="1"/>
    <col min="12548" max="12548" width="27.7109375" style="1" customWidth="1"/>
    <col min="12549" max="12552" width="5.7109375" style="1" customWidth="1"/>
    <col min="12553" max="12553" width="7.7109375" style="1" customWidth="1"/>
    <col min="12554" max="12554" width="1.42578125" style="1" customWidth="1"/>
    <col min="12555" max="12558" width="6.140625" style="1" customWidth="1"/>
    <col min="12559" max="12559" width="7.7109375" style="1" customWidth="1"/>
    <col min="12560" max="12560" width="34" style="1" customWidth="1"/>
    <col min="12561" max="12562" width="25.42578125" style="1" customWidth="1"/>
    <col min="12563" max="12563" width="51.42578125" style="1" customWidth="1"/>
    <col min="12564" max="12794" width="11.42578125" style="1"/>
    <col min="12795" max="12795" width="17.7109375" style="1" customWidth="1"/>
    <col min="12796" max="12796" width="18.7109375" style="1" customWidth="1"/>
    <col min="12797" max="12797" width="5.42578125" style="1" customWidth="1"/>
    <col min="12798" max="12798" width="25.7109375" style="1" customWidth="1"/>
    <col min="12799" max="12799" width="15.42578125" style="1" customWidth="1"/>
    <col min="12800" max="12800" width="21.7109375" style="1" bestFit="1" customWidth="1"/>
    <col min="12801" max="12801" width="28.42578125" style="1" customWidth="1"/>
    <col min="12802" max="12802" width="16" style="1" customWidth="1"/>
    <col min="12803" max="12803" width="12.28515625" style="1" customWidth="1"/>
    <col min="12804" max="12804" width="27.7109375" style="1" customWidth="1"/>
    <col min="12805" max="12808" width="5.7109375" style="1" customWidth="1"/>
    <col min="12809" max="12809" width="7.7109375" style="1" customWidth="1"/>
    <col min="12810" max="12810" width="1.42578125" style="1" customWidth="1"/>
    <col min="12811" max="12814" width="6.140625" style="1" customWidth="1"/>
    <col min="12815" max="12815" width="7.7109375" style="1" customWidth="1"/>
    <col min="12816" max="12816" width="34" style="1" customWidth="1"/>
    <col min="12817" max="12818" width="25.42578125" style="1" customWidth="1"/>
    <col min="12819" max="12819" width="51.42578125" style="1" customWidth="1"/>
    <col min="12820" max="13050" width="11.42578125" style="1"/>
    <col min="13051" max="13051" width="17.7109375" style="1" customWidth="1"/>
    <col min="13052" max="13052" width="18.7109375" style="1" customWidth="1"/>
    <col min="13053" max="13053" width="5.42578125" style="1" customWidth="1"/>
    <col min="13054" max="13054" width="25.7109375" style="1" customWidth="1"/>
    <col min="13055" max="13055" width="15.42578125" style="1" customWidth="1"/>
    <col min="13056" max="13056" width="21.7109375" style="1" bestFit="1" customWidth="1"/>
    <col min="13057" max="13057" width="28.42578125" style="1" customWidth="1"/>
    <col min="13058" max="13058" width="16" style="1" customWidth="1"/>
    <col min="13059" max="13059" width="12.28515625" style="1" customWidth="1"/>
    <col min="13060" max="13060" width="27.7109375" style="1" customWidth="1"/>
    <col min="13061" max="13064" width="5.7109375" style="1" customWidth="1"/>
    <col min="13065" max="13065" width="7.7109375" style="1" customWidth="1"/>
    <col min="13066" max="13066" width="1.42578125" style="1" customWidth="1"/>
    <col min="13067" max="13070" width="6.140625" style="1" customWidth="1"/>
    <col min="13071" max="13071" width="7.7109375" style="1" customWidth="1"/>
    <col min="13072" max="13072" width="34" style="1" customWidth="1"/>
    <col min="13073" max="13074" width="25.42578125" style="1" customWidth="1"/>
    <col min="13075" max="13075" width="51.42578125" style="1" customWidth="1"/>
    <col min="13076" max="13306" width="11.42578125" style="1"/>
    <col min="13307" max="13307" width="17.7109375" style="1" customWidth="1"/>
    <col min="13308" max="13308" width="18.7109375" style="1" customWidth="1"/>
    <col min="13309" max="13309" width="5.42578125" style="1" customWidth="1"/>
    <col min="13310" max="13310" width="25.7109375" style="1" customWidth="1"/>
    <col min="13311" max="13311" width="15.42578125" style="1" customWidth="1"/>
    <col min="13312" max="13312" width="21.7109375" style="1" bestFit="1" customWidth="1"/>
    <col min="13313" max="13313" width="28.42578125" style="1" customWidth="1"/>
    <col min="13314" max="13314" width="16" style="1" customWidth="1"/>
    <col min="13315" max="13315" width="12.28515625" style="1" customWidth="1"/>
    <col min="13316" max="13316" width="27.7109375" style="1" customWidth="1"/>
    <col min="13317" max="13320" width="5.7109375" style="1" customWidth="1"/>
    <col min="13321" max="13321" width="7.7109375" style="1" customWidth="1"/>
    <col min="13322" max="13322" width="1.42578125" style="1" customWidth="1"/>
    <col min="13323" max="13326" width="6.140625" style="1" customWidth="1"/>
    <col min="13327" max="13327" width="7.7109375" style="1" customWidth="1"/>
    <col min="13328" max="13328" width="34" style="1" customWidth="1"/>
    <col min="13329" max="13330" width="25.42578125" style="1" customWidth="1"/>
    <col min="13331" max="13331" width="51.42578125" style="1" customWidth="1"/>
    <col min="13332" max="13562" width="11.42578125" style="1"/>
    <col min="13563" max="13563" width="17.7109375" style="1" customWidth="1"/>
    <col min="13564" max="13564" width="18.7109375" style="1" customWidth="1"/>
    <col min="13565" max="13565" width="5.42578125" style="1" customWidth="1"/>
    <col min="13566" max="13566" width="25.7109375" style="1" customWidth="1"/>
    <col min="13567" max="13567" width="15.42578125" style="1" customWidth="1"/>
    <col min="13568" max="13568" width="21.7109375" style="1" bestFit="1" customWidth="1"/>
    <col min="13569" max="13569" width="28.42578125" style="1" customWidth="1"/>
    <col min="13570" max="13570" width="16" style="1" customWidth="1"/>
    <col min="13571" max="13571" width="12.28515625" style="1" customWidth="1"/>
    <col min="13572" max="13572" width="27.7109375" style="1" customWidth="1"/>
    <col min="13573" max="13576" width="5.7109375" style="1" customWidth="1"/>
    <col min="13577" max="13577" width="7.7109375" style="1" customWidth="1"/>
    <col min="13578" max="13578" width="1.42578125" style="1" customWidth="1"/>
    <col min="13579" max="13582" width="6.140625" style="1" customWidth="1"/>
    <col min="13583" max="13583" width="7.7109375" style="1" customWidth="1"/>
    <col min="13584" max="13584" width="34" style="1" customWidth="1"/>
    <col min="13585" max="13586" width="25.42578125" style="1" customWidth="1"/>
    <col min="13587" max="13587" width="51.42578125" style="1" customWidth="1"/>
    <col min="13588" max="13818" width="11.42578125" style="1"/>
    <col min="13819" max="13819" width="17.7109375" style="1" customWidth="1"/>
    <col min="13820" max="13820" width="18.7109375" style="1" customWidth="1"/>
    <col min="13821" max="13821" width="5.42578125" style="1" customWidth="1"/>
    <col min="13822" max="13822" width="25.7109375" style="1" customWidth="1"/>
    <col min="13823" max="13823" width="15.42578125" style="1" customWidth="1"/>
    <col min="13824" max="13824" width="21.7109375" style="1" bestFit="1" customWidth="1"/>
    <col min="13825" max="13825" width="28.42578125" style="1" customWidth="1"/>
    <col min="13826" max="13826" width="16" style="1" customWidth="1"/>
    <col min="13827" max="13827" width="12.28515625" style="1" customWidth="1"/>
    <col min="13828" max="13828" width="27.7109375" style="1" customWidth="1"/>
    <col min="13829" max="13832" width="5.7109375" style="1" customWidth="1"/>
    <col min="13833" max="13833" width="7.7109375" style="1" customWidth="1"/>
    <col min="13834" max="13834" width="1.42578125" style="1" customWidth="1"/>
    <col min="13835" max="13838" width="6.140625" style="1" customWidth="1"/>
    <col min="13839" max="13839" width="7.7109375" style="1" customWidth="1"/>
    <col min="13840" max="13840" width="34" style="1" customWidth="1"/>
    <col min="13841" max="13842" width="25.42578125" style="1" customWidth="1"/>
    <col min="13843" max="13843" width="51.42578125" style="1" customWidth="1"/>
    <col min="13844" max="14074" width="11.42578125" style="1"/>
    <col min="14075" max="14075" width="17.7109375" style="1" customWidth="1"/>
    <col min="14076" max="14076" width="18.7109375" style="1" customWidth="1"/>
    <col min="14077" max="14077" width="5.42578125" style="1" customWidth="1"/>
    <col min="14078" max="14078" width="25.7109375" style="1" customWidth="1"/>
    <col min="14079" max="14079" width="15.42578125" style="1" customWidth="1"/>
    <col min="14080" max="14080" width="21.7109375" style="1" bestFit="1" customWidth="1"/>
    <col min="14081" max="14081" width="28.42578125" style="1" customWidth="1"/>
    <col min="14082" max="14082" width="16" style="1" customWidth="1"/>
    <col min="14083" max="14083" width="12.28515625" style="1" customWidth="1"/>
    <col min="14084" max="14084" width="27.7109375" style="1" customWidth="1"/>
    <col min="14085" max="14088" width="5.7109375" style="1" customWidth="1"/>
    <col min="14089" max="14089" width="7.7109375" style="1" customWidth="1"/>
    <col min="14090" max="14090" width="1.42578125" style="1" customWidth="1"/>
    <col min="14091" max="14094" width="6.140625" style="1" customWidth="1"/>
    <col min="14095" max="14095" width="7.7109375" style="1" customWidth="1"/>
    <col min="14096" max="14096" width="34" style="1" customWidth="1"/>
    <col min="14097" max="14098" width="25.42578125" style="1" customWidth="1"/>
    <col min="14099" max="14099" width="51.42578125" style="1" customWidth="1"/>
    <col min="14100" max="14330" width="11.42578125" style="1"/>
    <col min="14331" max="14331" width="17.7109375" style="1" customWidth="1"/>
    <col min="14332" max="14332" width="18.7109375" style="1" customWidth="1"/>
    <col min="14333" max="14333" width="5.42578125" style="1" customWidth="1"/>
    <col min="14334" max="14334" width="25.7109375" style="1" customWidth="1"/>
    <col min="14335" max="14335" width="15.42578125" style="1" customWidth="1"/>
    <col min="14336" max="14336" width="21.7109375" style="1" bestFit="1" customWidth="1"/>
    <col min="14337" max="14337" width="28.42578125" style="1" customWidth="1"/>
    <col min="14338" max="14338" width="16" style="1" customWidth="1"/>
    <col min="14339" max="14339" width="12.28515625" style="1" customWidth="1"/>
    <col min="14340" max="14340" width="27.7109375" style="1" customWidth="1"/>
    <col min="14341" max="14344" width="5.7109375" style="1" customWidth="1"/>
    <col min="14345" max="14345" width="7.7109375" style="1" customWidth="1"/>
    <col min="14346" max="14346" width="1.42578125" style="1" customWidth="1"/>
    <col min="14347" max="14350" width="6.140625" style="1" customWidth="1"/>
    <col min="14351" max="14351" width="7.7109375" style="1" customWidth="1"/>
    <col min="14352" max="14352" width="34" style="1" customWidth="1"/>
    <col min="14353" max="14354" width="25.42578125" style="1" customWidth="1"/>
    <col min="14355" max="14355" width="51.42578125" style="1" customWidth="1"/>
    <col min="14356" max="14586" width="11.42578125" style="1"/>
    <col min="14587" max="14587" width="17.7109375" style="1" customWidth="1"/>
    <col min="14588" max="14588" width="18.7109375" style="1" customWidth="1"/>
    <col min="14589" max="14589" width="5.42578125" style="1" customWidth="1"/>
    <col min="14590" max="14590" width="25.7109375" style="1" customWidth="1"/>
    <col min="14591" max="14591" width="15.42578125" style="1" customWidth="1"/>
    <col min="14592" max="14592" width="21.7109375" style="1" bestFit="1" customWidth="1"/>
    <col min="14593" max="14593" width="28.42578125" style="1" customWidth="1"/>
    <col min="14594" max="14594" width="16" style="1" customWidth="1"/>
    <col min="14595" max="14595" width="12.28515625" style="1" customWidth="1"/>
    <col min="14596" max="14596" width="27.7109375" style="1" customWidth="1"/>
    <col min="14597" max="14600" width="5.7109375" style="1" customWidth="1"/>
    <col min="14601" max="14601" width="7.7109375" style="1" customWidth="1"/>
    <col min="14602" max="14602" width="1.42578125" style="1" customWidth="1"/>
    <col min="14603" max="14606" width="6.140625" style="1" customWidth="1"/>
    <col min="14607" max="14607" width="7.7109375" style="1" customWidth="1"/>
    <col min="14608" max="14608" width="34" style="1" customWidth="1"/>
    <col min="14609" max="14610" width="25.42578125" style="1" customWidth="1"/>
    <col min="14611" max="14611" width="51.42578125" style="1" customWidth="1"/>
    <col min="14612" max="14842" width="11.42578125" style="1"/>
    <col min="14843" max="14843" width="17.7109375" style="1" customWidth="1"/>
    <col min="14844" max="14844" width="18.7109375" style="1" customWidth="1"/>
    <col min="14845" max="14845" width="5.42578125" style="1" customWidth="1"/>
    <col min="14846" max="14846" width="25.7109375" style="1" customWidth="1"/>
    <col min="14847" max="14847" width="15.42578125" style="1" customWidth="1"/>
    <col min="14848" max="14848" width="21.7109375" style="1" bestFit="1" customWidth="1"/>
    <col min="14849" max="14849" width="28.42578125" style="1" customWidth="1"/>
    <col min="14850" max="14850" width="16" style="1" customWidth="1"/>
    <col min="14851" max="14851" width="12.28515625" style="1" customWidth="1"/>
    <col min="14852" max="14852" width="27.7109375" style="1" customWidth="1"/>
    <col min="14853" max="14856" width="5.7109375" style="1" customWidth="1"/>
    <col min="14857" max="14857" width="7.7109375" style="1" customWidth="1"/>
    <col min="14858" max="14858" width="1.42578125" style="1" customWidth="1"/>
    <col min="14859" max="14862" width="6.140625" style="1" customWidth="1"/>
    <col min="14863" max="14863" width="7.7109375" style="1" customWidth="1"/>
    <col min="14864" max="14864" width="34" style="1" customWidth="1"/>
    <col min="14865" max="14866" width="25.42578125" style="1" customWidth="1"/>
    <col min="14867" max="14867" width="51.42578125" style="1" customWidth="1"/>
    <col min="14868" max="15098" width="11.42578125" style="1"/>
    <col min="15099" max="15099" width="17.7109375" style="1" customWidth="1"/>
    <col min="15100" max="15100" width="18.7109375" style="1" customWidth="1"/>
    <col min="15101" max="15101" width="5.42578125" style="1" customWidth="1"/>
    <col min="15102" max="15102" width="25.7109375" style="1" customWidth="1"/>
    <col min="15103" max="15103" width="15.42578125" style="1" customWidth="1"/>
    <col min="15104" max="15104" width="21.7109375" style="1" bestFit="1" customWidth="1"/>
    <col min="15105" max="15105" width="28.42578125" style="1" customWidth="1"/>
    <col min="15106" max="15106" width="16" style="1" customWidth="1"/>
    <col min="15107" max="15107" width="12.28515625" style="1" customWidth="1"/>
    <col min="15108" max="15108" width="27.7109375" style="1" customWidth="1"/>
    <col min="15109" max="15112" width="5.7109375" style="1" customWidth="1"/>
    <col min="15113" max="15113" width="7.7109375" style="1" customWidth="1"/>
    <col min="15114" max="15114" width="1.42578125" style="1" customWidth="1"/>
    <col min="15115" max="15118" width="6.140625" style="1" customWidth="1"/>
    <col min="15119" max="15119" width="7.7109375" style="1" customWidth="1"/>
    <col min="15120" max="15120" width="34" style="1" customWidth="1"/>
    <col min="15121" max="15122" width="25.42578125" style="1" customWidth="1"/>
    <col min="15123" max="15123" width="51.42578125" style="1" customWidth="1"/>
    <col min="15124" max="15354" width="11.42578125" style="1"/>
    <col min="15355" max="15355" width="17.7109375" style="1" customWidth="1"/>
    <col min="15356" max="15356" width="18.7109375" style="1" customWidth="1"/>
    <col min="15357" max="15357" width="5.42578125" style="1" customWidth="1"/>
    <col min="15358" max="15358" width="25.7109375" style="1" customWidth="1"/>
    <col min="15359" max="15359" width="15.42578125" style="1" customWidth="1"/>
    <col min="15360" max="15360" width="21.7109375" style="1" bestFit="1" customWidth="1"/>
    <col min="15361" max="15361" width="28.42578125" style="1" customWidth="1"/>
    <col min="15362" max="15362" width="16" style="1" customWidth="1"/>
    <col min="15363" max="15363" width="12.28515625" style="1" customWidth="1"/>
    <col min="15364" max="15364" width="27.7109375" style="1" customWidth="1"/>
    <col min="15365" max="15368" width="5.7109375" style="1" customWidth="1"/>
    <col min="15369" max="15369" width="7.7109375" style="1" customWidth="1"/>
    <col min="15370" max="15370" width="1.42578125" style="1" customWidth="1"/>
    <col min="15371" max="15374" width="6.140625" style="1" customWidth="1"/>
    <col min="15375" max="15375" width="7.7109375" style="1" customWidth="1"/>
    <col min="15376" max="15376" width="34" style="1" customWidth="1"/>
    <col min="15377" max="15378" width="25.42578125" style="1" customWidth="1"/>
    <col min="15379" max="15379" width="51.42578125" style="1" customWidth="1"/>
    <col min="15380" max="15610" width="11.42578125" style="1"/>
    <col min="15611" max="15611" width="17.7109375" style="1" customWidth="1"/>
    <col min="15612" max="15612" width="18.7109375" style="1" customWidth="1"/>
    <col min="15613" max="15613" width="5.42578125" style="1" customWidth="1"/>
    <col min="15614" max="15614" width="25.7109375" style="1" customWidth="1"/>
    <col min="15615" max="15615" width="15.42578125" style="1" customWidth="1"/>
    <col min="15616" max="15616" width="21.7109375" style="1" bestFit="1" customWidth="1"/>
    <col min="15617" max="15617" width="28.42578125" style="1" customWidth="1"/>
    <col min="15618" max="15618" width="16" style="1" customWidth="1"/>
    <col min="15619" max="15619" width="12.28515625" style="1" customWidth="1"/>
    <col min="15620" max="15620" width="27.7109375" style="1" customWidth="1"/>
    <col min="15621" max="15624" width="5.7109375" style="1" customWidth="1"/>
    <col min="15625" max="15625" width="7.7109375" style="1" customWidth="1"/>
    <col min="15626" max="15626" width="1.42578125" style="1" customWidth="1"/>
    <col min="15627" max="15630" width="6.140625" style="1" customWidth="1"/>
    <col min="15631" max="15631" width="7.7109375" style="1" customWidth="1"/>
    <col min="15632" max="15632" width="34" style="1" customWidth="1"/>
    <col min="15633" max="15634" width="25.42578125" style="1" customWidth="1"/>
    <col min="15635" max="15635" width="51.42578125" style="1" customWidth="1"/>
    <col min="15636" max="15866" width="11.42578125" style="1"/>
    <col min="15867" max="15867" width="17.7109375" style="1" customWidth="1"/>
    <col min="15868" max="15868" width="18.7109375" style="1" customWidth="1"/>
    <col min="15869" max="15869" width="5.42578125" style="1" customWidth="1"/>
    <col min="15870" max="15870" width="25.7109375" style="1" customWidth="1"/>
    <col min="15871" max="15871" width="15.42578125" style="1" customWidth="1"/>
    <col min="15872" max="15872" width="21.7109375" style="1" bestFit="1" customWidth="1"/>
    <col min="15873" max="15873" width="28.42578125" style="1" customWidth="1"/>
    <col min="15874" max="15874" width="16" style="1" customWidth="1"/>
    <col min="15875" max="15875" width="12.28515625" style="1" customWidth="1"/>
    <col min="15876" max="15876" width="27.7109375" style="1" customWidth="1"/>
    <col min="15877" max="15880" width="5.7109375" style="1" customWidth="1"/>
    <col min="15881" max="15881" width="7.7109375" style="1" customWidth="1"/>
    <col min="15882" max="15882" width="1.42578125" style="1" customWidth="1"/>
    <col min="15883" max="15886" width="6.140625" style="1" customWidth="1"/>
    <col min="15887" max="15887" width="7.7109375" style="1" customWidth="1"/>
    <col min="15888" max="15888" width="34" style="1" customWidth="1"/>
    <col min="15889" max="15890" width="25.42578125" style="1" customWidth="1"/>
    <col min="15891" max="15891" width="51.42578125" style="1" customWidth="1"/>
    <col min="15892" max="16122" width="11.42578125" style="1"/>
    <col min="16123" max="16123" width="17.7109375" style="1" customWidth="1"/>
    <col min="16124" max="16124" width="18.7109375" style="1" customWidth="1"/>
    <col min="16125" max="16125" width="5.42578125" style="1" customWidth="1"/>
    <col min="16126" max="16126" width="25.7109375" style="1" customWidth="1"/>
    <col min="16127" max="16127" width="15.42578125" style="1" customWidth="1"/>
    <col min="16128" max="16128" width="21.7109375" style="1" bestFit="1" customWidth="1"/>
    <col min="16129" max="16129" width="28.42578125" style="1" customWidth="1"/>
    <col min="16130" max="16130" width="16" style="1" customWidth="1"/>
    <col min="16131" max="16131" width="12.28515625" style="1" customWidth="1"/>
    <col min="16132" max="16132" width="27.7109375" style="1" customWidth="1"/>
    <col min="16133" max="16136" width="5.7109375" style="1" customWidth="1"/>
    <col min="16137" max="16137" width="7.7109375" style="1" customWidth="1"/>
    <col min="16138" max="16138" width="1.42578125" style="1" customWidth="1"/>
    <col min="16139" max="16142" width="6.140625" style="1" customWidth="1"/>
    <col min="16143" max="16143" width="7.7109375" style="1" customWidth="1"/>
    <col min="16144" max="16144" width="34" style="1" customWidth="1"/>
    <col min="16145" max="16146" width="25.42578125" style="1" customWidth="1"/>
    <col min="16147" max="16147" width="51.42578125" style="1" customWidth="1"/>
    <col min="16148" max="16384" width="11.42578125" style="1"/>
  </cols>
  <sheetData>
    <row r="1" spans="1:30" ht="38.25" customHeight="1" thickBot="1" x14ac:dyDescent="0.3">
      <c r="A1" s="144"/>
      <c r="B1" s="144"/>
      <c r="C1" s="144"/>
      <c r="D1" s="144"/>
      <c r="E1" s="144"/>
      <c r="F1" s="144"/>
      <c r="G1" s="144"/>
      <c r="H1" s="144"/>
      <c r="I1" s="144"/>
      <c r="J1" s="144"/>
      <c r="K1" s="144"/>
      <c r="L1" s="144"/>
      <c r="M1" s="144"/>
      <c r="N1" s="144"/>
      <c r="O1" s="144"/>
      <c r="P1" s="144"/>
      <c r="Q1" s="144"/>
      <c r="R1" s="144"/>
      <c r="S1" s="144"/>
      <c r="T1" s="144"/>
      <c r="U1" s="144"/>
      <c r="V1" s="144"/>
    </row>
    <row r="2" spans="1:30" x14ac:dyDescent="0.25">
      <c r="A2" s="145"/>
      <c r="B2" s="148" t="s">
        <v>1090</v>
      </c>
      <c r="C2" s="148"/>
      <c r="D2" s="148"/>
      <c r="E2" s="148"/>
      <c r="F2" s="148"/>
      <c r="G2" s="148"/>
      <c r="H2" s="148"/>
      <c r="I2" s="148"/>
      <c r="J2" s="148"/>
      <c r="K2" s="148"/>
      <c r="L2" s="148"/>
      <c r="M2" s="148"/>
      <c r="N2" s="148"/>
      <c r="O2" s="148"/>
      <c r="P2" s="148"/>
      <c r="Q2" s="148"/>
      <c r="R2" s="148"/>
      <c r="S2" s="148"/>
      <c r="T2" s="148"/>
      <c r="U2" s="148"/>
      <c r="V2" s="148"/>
      <c r="W2" s="149"/>
      <c r="X2" s="4" t="s">
        <v>1</v>
      </c>
    </row>
    <row r="3" spans="1:30" x14ac:dyDescent="0.25">
      <c r="A3" s="146"/>
      <c r="B3" s="150" t="s">
        <v>2</v>
      </c>
      <c r="C3" s="150"/>
      <c r="D3" s="150"/>
      <c r="E3" s="150"/>
      <c r="F3" s="150"/>
      <c r="G3" s="150"/>
      <c r="H3" s="150"/>
      <c r="I3" s="150"/>
      <c r="J3" s="150"/>
      <c r="K3" s="150"/>
      <c r="L3" s="150"/>
      <c r="M3" s="150"/>
      <c r="N3" s="150"/>
      <c r="O3" s="150"/>
      <c r="P3" s="150"/>
      <c r="Q3" s="150"/>
      <c r="R3" s="150"/>
      <c r="S3" s="150"/>
      <c r="T3" s="150"/>
      <c r="U3" s="150"/>
      <c r="V3" s="150"/>
      <c r="W3" s="151"/>
      <c r="X3" s="5" t="s">
        <v>3</v>
      </c>
    </row>
    <row r="4" spans="1:30" ht="28.5" x14ac:dyDescent="0.25">
      <c r="A4" s="146"/>
      <c r="B4" s="152" t="s">
        <v>4</v>
      </c>
      <c r="C4" s="152"/>
      <c r="D4" s="152"/>
      <c r="E4" s="152"/>
      <c r="F4" s="152"/>
      <c r="G4" s="152"/>
      <c r="H4" s="152"/>
      <c r="I4" s="152"/>
      <c r="J4" s="152"/>
      <c r="K4" s="152"/>
      <c r="L4" s="152"/>
      <c r="M4" s="152"/>
      <c r="N4" s="152"/>
      <c r="O4" s="152"/>
      <c r="P4" s="152"/>
      <c r="Q4" s="152"/>
      <c r="R4" s="152"/>
      <c r="S4" s="152"/>
      <c r="T4" s="152"/>
      <c r="U4" s="152"/>
      <c r="V4" s="152"/>
      <c r="W4" s="153"/>
      <c r="X4" s="6" t="s">
        <v>5</v>
      </c>
    </row>
    <row r="5" spans="1:30" ht="15.75" customHeight="1" thickBot="1" x14ac:dyDescent="0.3">
      <c r="A5" s="147"/>
      <c r="B5" s="154"/>
      <c r="C5" s="154"/>
      <c r="D5" s="154"/>
      <c r="E5" s="154"/>
      <c r="F5" s="154"/>
      <c r="G5" s="154"/>
      <c r="H5" s="154"/>
      <c r="I5" s="154"/>
      <c r="J5" s="154"/>
      <c r="K5" s="154"/>
      <c r="L5" s="154"/>
      <c r="M5" s="154"/>
      <c r="N5" s="154"/>
      <c r="O5" s="154"/>
      <c r="P5" s="154"/>
      <c r="Q5" s="154"/>
      <c r="R5" s="154"/>
      <c r="S5" s="154"/>
      <c r="T5" s="154"/>
      <c r="U5" s="154"/>
      <c r="V5" s="154"/>
      <c r="W5" s="155"/>
      <c r="X5" s="7" t="s">
        <v>6</v>
      </c>
    </row>
    <row r="6" spans="1:30" ht="6.75" customHeight="1" thickBot="1" x14ac:dyDescent="0.3">
      <c r="A6" s="156"/>
      <c r="B6" s="157"/>
      <c r="C6" s="157"/>
      <c r="D6" s="157"/>
      <c r="E6" s="157"/>
      <c r="F6" s="157"/>
      <c r="G6" s="157"/>
      <c r="H6" s="157"/>
      <c r="I6" s="157"/>
      <c r="J6" s="157"/>
      <c r="K6" s="157"/>
      <c r="L6" s="157"/>
      <c r="M6" s="157"/>
      <c r="N6" s="157"/>
      <c r="O6" s="157"/>
      <c r="P6" s="157"/>
      <c r="Q6" s="157"/>
      <c r="R6" s="157"/>
      <c r="S6" s="157"/>
      <c r="T6" s="157"/>
      <c r="U6" s="157"/>
      <c r="V6" s="157"/>
      <c r="W6" s="157"/>
      <c r="X6" s="158"/>
    </row>
    <row r="7" spans="1:30" ht="16.149999999999999" customHeight="1" thickBot="1" x14ac:dyDescent="0.3">
      <c r="A7" s="8" t="s">
        <v>7</v>
      </c>
      <c r="B7" s="141" t="s">
        <v>1091</v>
      </c>
      <c r="C7" s="142"/>
      <c r="D7" s="142"/>
      <c r="E7" s="142"/>
      <c r="F7" s="142"/>
      <c r="G7" s="142"/>
      <c r="H7" s="142"/>
      <c r="I7" s="142"/>
      <c r="J7" s="142"/>
      <c r="K7" s="142"/>
      <c r="L7" s="142"/>
      <c r="M7" s="142"/>
      <c r="N7" s="142"/>
      <c r="O7" s="142"/>
      <c r="P7" s="142"/>
      <c r="Q7" s="142"/>
      <c r="R7" s="142"/>
      <c r="S7" s="142"/>
      <c r="T7" s="142"/>
      <c r="U7" s="142"/>
      <c r="V7" s="142"/>
      <c r="W7" s="142"/>
      <c r="X7" s="143"/>
    </row>
    <row r="8" spans="1:30" x14ac:dyDescent="0.25">
      <c r="A8" s="9"/>
      <c r="B8" s="9"/>
      <c r="C8" s="9"/>
      <c r="D8" s="9"/>
      <c r="E8" s="9"/>
      <c r="F8" s="9"/>
      <c r="G8" s="9"/>
      <c r="H8" s="9"/>
      <c r="I8" s="9"/>
      <c r="J8" s="9"/>
      <c r="K8" s="9"/>
      <c r="L8" s="9"/>
      <c r="M8" s="9"/>
      <c r="N8" s="9"/>
      <c r="O8" s="9"/>
      <c r="P8" s="9"/>
      <c r="Q8" s="9"/>
      <c r="R8" s="9"/>
      <c r="S8" s="9"/>
      <c r="T8" s="9"/>
      <c r="U8" s="9"/>
      <c r="V8" s="9"/>
    </row>
    <row r="9" spans="1:30" x14ac:dyDescent="0.25">
      <c r="A9" s="124" t="s">
        <v>280</v>
      </c>
      <c r="B9" s="124" t="s">
        <v>9</v>
      </c>
      <c r="C9" s="124" t="s">
        <v>10</v>
      </c>
      <c r="D9" s="124" t="s">
        <v>11</v>
      </c>
      <c r="E9" s="124" t="s">
        <v>12</v>
      </c>
      <c r="F9" s="124" t="s">
        <v>13</v>
      </c>
      <c r="G9" s="124" t="s">
        <v>1092</v>
      </c>
      <c r="H9" s="124" t="s">
        <v>15</v>
      </c>
      <c r="I9" s="124" t="s">
        <v>16</v>
      </c>
      <c r="J9" s="124" t="s">
        <v>17</v>
      </c>
      <c r="K9" s="140" t="s">
        <v>18</v>
      </c>
      <c r="L9" s="140"/>
      <c r="M9" s="140"/>
      <c r="N9" s="140"/>
      <c r="O9" s="140"/>
      <c r="P9" s="124"/>
      <c r="Q9" s="124" t="s">
        <v>19</v>
      </c>
      <c r="R9" s="124"/>
      <c r="S9" s="124"/>
      <c r="T9" s="124"/>
      <c r="U9" s="124"/>
      <c r="V9" s="124" t="s">
        <v>20</v>
      </c>
      <c r="W9" s="124" t="s">
        <v>21</v>
      </c>
      <c r="X9" s="124" t="s">
        <v>22</v>
      </c>
    </row>
    <row r="10" spans="1:30" ht="42.75" x14ac:dyDescent="0.25">
      <c r="A10" s="124"/>
      <c r="B10" s="124"/>
      <c r="C10" s="124"/>
      <c r="D10" s="124"/>
      <c r="E10" s="124"/>
      <c r="F10" s="124"/>
      <c r="G10" s="124"/>
      <c r="H10" s="124"/>
      <c r="I10" s="124"/>
      <c r="J10" s="124"/>
      <c r="K10" s="109" t="s">
        <v>23</v>
      </c>
      <c r="L10" s="109" t="s">
        <v>24</v>
      </c>
      <c r="M10" s="109" t="s">
        <v>25</v>
      </c>
      <c r="N10" s="109" t="s">
        <v>26</v>
      </c>
      <c r="O10" s="109" t="s">
        <v>27</v>
      </c>
      <c r="P10" s="124"/>
      <c r="Q10" s="109" t="s">
        <v>28</v>
      </c>
      <c r="R10" s="109" t="s">
        <v>24</v>
      </c>
      <c r="S10" s="109" t="s">
        <v>25</v>
      </c>
      <c r="T10" s="109" t="s">
        <v>26</v>
      </c>
      <c r="U10" s="109" t="s">
        <v>27</v>
      </c>
      <c r="V10" s="124"/>
      <c r="W10" s="124"/>
      <c r="X10" s="124"/>
    </row>
    <row r="11" spans="1:30" ht="154.15" customHeight="1" x14ac:dyDescent="0.25">
      <c r="A11" s="128" t="s">
        <v>405</v>
      </c>
      <c r="B11" s="125" t="s">
        <v>406</v>
      </c>
      <c r="C11" s="265">
        <v>1</v>
      </c>
      <c r="D11" s="125" t="s">
        <v>407</v>
      </c>
      <c r="E11" s="125" t="s">
        <v>408</v>
      </c>
      <c r="F11" s="113" t="s">
        <v>409</v>
      </c>
      <c r="G11" s="43" t="s">
        <v>410</v>
      </c>
      <c r="H11" s="117">
        <v>1</v>
      </c>
      <c r="I11" s="17" t="s">
        <v>93</v>
      </c>
      <c r="J11" s="17" t="s">
        <v>411</v>
      </c>
      <c r="K11" s="44">
        <v>0.25</v>
      </c>
      <c r="L11" s="44">
        <v>0.25</v>
      </c>
      <c r="M11" s="44">
        <v>0.25</v>
      </c>
      <c r="N11" s="44">
        <v>0.25</v>
      </c>
      <c r="O11" s="45">
        <f>SUM(K11:N11)</f>
        <v>1</v>
      </c>
      <c r="P11" s="124"/>
      <c r="Q11" s="68">
        <v>0.25</v>
      </c>
      <c r="R11" s="68">
        <v>0.25</v>
      </c>
      <c r="S11" s="68">
        <v>0.25</v>
      </c>
      <c r="T11" s="68">
        <v>0.25</v>
      </c>
      <c r="U11" s="69">
        <f>Q11+R11+S11+T11</f>
        <v>1</v>
      </c>
      <c r="V11" s="874" t="s">
        <v>1093</v>
      </c>
      <c r="W11" s="11"/>
      <c r="X11" s="11"/>
    </row>
    <row r="12" spans="1:30" ht="79.900000000000006" customHeight="1" x14ac:dyDescent="0.25">
      <c r="A12" s="128"/>
      <c r="B12" s="126"/>
      <c r="C12" s="266"/>
      <c r="D12" s="127"/>
      <c r="E12" s="127"/>
      <c r="F12" s="113" t="s">
        <v>412</v>
      </c>
      <c r="G12" s="46" t="s">
        <v>413</v>
      </c>
      <c r="H12" s="47">
        <v>1</v>
      </c>
      <c r="I12" s="17" t="s">
        <v>93</v>
      </c>
      <c r="J12" s="17" t="s">
        <v>414</v>
      </c>
      <c r="K12" s="44">
        <v>0.25</v>
      </c>
      <c r="L12" s="44">
        <v>0.25</v>
      </c>
      <c r="M12" s="44">
        <v>0.25</v>
      </c>
      <c r="N12" s="44">
        <v>0.25</v>
      </c>
      <c r="O12" s="45">
        <f>SUM(K12:N12)</f>
        <v>1</v>
      </c>
      <c r="P12" s="124"/>
      <c r="Q12" s="68">
        <v>0.25</v>
      </c>
      <c r="R12" s="68">
        <v>0.25</v>
      </c>
      <c r="S12" s="68">
        <v>0.25</v>
      </c>
      <c r="T12" s="68">
        <v>0.25</v>
      </c>
      <c r="U12" s="69">
        <f t="shared" ref="U12:U18" si="0">Q12+R12+S12+T12</f>
        <v>1</v>
      </c>
      <c r="V12" s="875" t="s">
        <v>1094</v>
      </c>
      <c r="W12" s="11"/>
      <c r="X12" s="11"/>
    </row>
    <row r="13" spans="1:30" ht="198.6" customHeight="1" x14ac:dyDescent="0.25">
      <c r="A13" s="128"/>
      <c r="B13" s="126"/>
      <c r="C13" s="113">
        <v>2</v>
      </c>
      <c r="D13" s="113" t="s">
        <v>415</v>
      </c>
      <c r="E13" s="110" t="s">
        <v>408</v>
      </c>
      <c r="F13" s="62" t="s">
        <v>416</v>
      </c>
      <c r="G13" s="113" t="s">
        <v>417</v>
      </c>
      <c r="H13" s="48">
        <v>1</v>
      </c>
      <c r="I13" s="49" t="s">
        <v>93</v>
      </c>
      <c r="J13" s="17" t="s">
        <v>1095</v>
      </c>
      <c r="K13" s="44">
        <v>0.25</v>
      </c>
      <c r="L13" s="44">
        <v>0.25</v>
      </c>
      <c r="M13" s="44">
        <v>0.25</v>
      </c>
      <c r="N13" s="44">
        <v>0.25</v>
      </c>
      <c r="O13" s="50">
        <f t="shared" ref="O13:O18" si="1">SUM(K13:N13)</f>
        <v>1</v>
      </c>
      <c r="P13" s="124"/>
      <c r="Q13" s="69">
        <v>0.25</v>
      </c>
      <c r="R13" s="69">
        <v>0.25</v>
      </c>
      <c r="S13" s="69">
        <v>0.25</v>
      </c>
      <c r="T13" s="69">
        <v>0.25</v>
      </c>
      <c r="U13" s="69">
        <f t="shared" si="0"/>
        <v>1</v>
      </c>
      <c r="V13" s="85" t="s">
        <v>1096</v>
      </c>
      <c r="W13" s="100"/>
      <c r="X13" s="11"/>
      <c r="Y13" s="101"/>
    </row>
    <row r="14" spans="1:30" ht="198.6" customHeight="1" x14ac:dyDescent="0.25">
      <c r="A14" s="128"/>
      <c r="B14" s="126"/>
      <c r="C14" s="113">
        <v>3</v>
      </c>
      <c r="D14" s="113" t="s">
        <v>418</v>
      </c>
      <c r="E14" s="110" t="s">
        <v>408</v>
      </c>
      <c r="F14" s="62" t="s">
        <v>419</v>
      </c>
      <c r="G14" s="113" t="s">
        <v>420</v>
      </c>
      <c r="H14" s="48">
        <v>1</v>
      </c>
      <c r="I14" s="49" t="s">
        <v>93</v>
      </c>
      <c r="J14" s="51" t="s">
        <v>421</v>
      </c>
      <c r="K14" s="44">
        <v>0.25</v>
      </c>
      <c r="L14" s="44">
        <v>0.25</v>
      </c>
      <c r="M14" s="44">
        <v>0.25</v>
      </c>
      <c r="N14" s="44">
        <v>0.25</v>
      </c>
      <c r="O14" s="50">
        <f t="shared" si="1"/>
        <v>1</v>
      </c>
      <c r="P14" s="124"/>
      <c r="Q14" s="69">
        <v>0.25</v>
      </c>
      <c r="R14" s="69">
        <v>0.25</v>
      </c>
      <c r="S14" s="69">
        <v>0.25</v>
      </c>
      <c r="T14" s="69">
        <v>0.25</v>
      </c>
      <c r="U14" s="69">
        <f t="shared" si="0"/>
        <v>1</v>
      </c>
      <c r="V14" s="876" t="s">
        <v>1097</v>
      </c>
      <c r="W14" s="11"/>
      <c r="X14" s="11"/>
    </row>
    <row r="15" spans="1:30" ht="64.150000000000006" customHeight="1" x14ac:dyDescent="0.25">
      <c r="A15" s="128"/>
      <c r="B15" s="126"/>
      <c r="C15" s="113">
        <v>4</v>
      </c>
      <c r="D15" s="113" t="s">
        <v>422</v>
      </c>
      <c r="E15" s="113" t="s">
        <v>408</v>
      </c>
      <c r="F15" s="62" t="s">
        <v>423</v>
      </c>
      <c r="G15" s="62" t="s">
        <v>424</v>
      </c>
      <c r="H15" s="48">
        <v>1</v>
      </c>
      <c r="I15" s="49" t="s">
        <v>93</v>
      </c>
      <c r="J15" s="51" t="s">
        <v>1098</v>
      </c>
      <c r="K15" s="44">
        <v>0.25</v>
      </c>
      <c r="L15" s="44">
        <v>0.25</v>
      </c>
      <c r="M15" s="44">
        <v>0.25</v>
      </c>
      <c r="N15" s="44">
        <v>0.25</v>
      </c>
      <c r="O15" s="50">
        <f t="shared" si="1"/>
        <v>1</v>
      </c>
      <c r="P15" s="124"/>
      <c r="Q15" s="877">
        <v>0.246</v>
      </c>
      <c r="R15" s="877">
        <f>+(0.969271290605795)*0.25</f>
        <v>0.24231782265144874</v>
      </c>
      <c r="S15" s="878">
        <f>3717/3849*25%</f>
        <v>0.24142634450506625</v>
      </c>
      <c r="T15" s="878">
        <f>(5507/5553)*0.25</f>
        <v>0.24792904736178642</v>
      </c>
      <c r="U15" s="69">
        <f t="shared" si="0"/>
        <v>0.97767321451830147</v>
      </c>
      <c r="V15" s="86" t="s">
        <v>1099</v>
      </c>
      <c r="W15" s="879"/>
      <c r="X15" s="11"/>
      <c r="Y15" s="267"/>
      <c r="Z15" s="268"/>
      <c r="AA15" s="268"/>
      <c r="AB15" s="268"/>
      <c r="AC15" s="268"/>
      <c r="AD15" s="268"/>
    </row>
    <row r="16" spans="1:30" ht="69" customHeight="1" x14ac:dyDescent="0.25">
      <c r="A16" s="128"/>
      <c r="B16" s="126"/>
      <c r="C16" s="113">
        <v>5</v>
      </c>
      <c r="D16" s="113" t="s">
        <v>425</v>
      </c>
      <c r="E16" s="113" t="s">
        <v>408</v>
      </c>
      <c r="F16" s="113" t="s">
        <v>426</v>
      </c>
      <c r="G16" s="113" t="s">
        <v>427</v>
      </c>
      <c r="H16" s="48">
        <v>1</v>
      </c>
      <c r="I16" s="49" t="s">
        <v>93</v>
      </c>
      <c r="J16" s="113" t="s">
        <v>428</v>
      </c>
      <c r="K16" s="19">
        <v>0.25</v>
      </c>
      <c r="L16" s="19">
        <v>0.25</v>
      </c>
      <c r="M16" s="19">
        <v>0.25</v>
      </c>
      <c r="N16" s="19">
        <v>0.25</v>
      </c>
      <c r="O16" s="52">
        <f t="shared" si="1"/>
        <v>1</v>
      </c>
      <c r="P16" s="124"/>
      <c r="Q16" s="69">
        <v>0</v>
      </c>
      <c r="R16" s="69">
        <v>0.1</v>
      </c>
      <c r="S16" s="102">
        <v>0.25</v>
      </c>
      <c r="T16" s="68">
        <v>0.25</v>
      </c>
      <c r="U16" s="69">
        <f t="shared" si="0"/>
        <v>0.6</v>
      </c>
      <c r="V16" s="85" t="s">
        <v>1100</v>
      </c>
      <c r="W16" s="11"/>
      <c r="X16" s="11"/>
      <c r="Y16" s="267"/>
      <c r="Z16" s="268"/>
      <c r="AA16" s="268"/>
      <c r="AB16" s="268"/>
      <c r="AC16" s="268"/>
      <c r="AD16" s="268"/>
    </row>
    <row r="17" spans="1:24" ht="230.45" customHeight="1" x14ac:dyDescent="0.25">
      <c r="A17" s="128"/>
      <c r="B17" s="126"/>
      <c r="C17" s="113">
        <v>6</v>
      </c>
      <c r="D17" s="53" t="s">
        <v>429</v>
      </c>
      <c r="E17" s="113" t="s">
        <v>408</v>
      </c>
      <c r="F17" s="54" t="s">
        <v>430</v>
      </c>
      <c r="G17" s="54" t="s">
        <v>431</v>
      </c>
      <c r="H17" s="48">
        <v>1</v>
      </c>
      <c r="I17" s="49" t="s">
        <v>93</v>
      </c>
      <c r="J17" s="55" t="s">
        <v>1101</v>
      </c>
      <c r="K17" s="19">
        <v>0.25</v>
      </c>
      <c r="L17" s="19">
        <v>0.25</v>
      </c>
      <c r="M17" s="19">
        <v>0.25</v>
      </c>
      <c r="N17" s="19">
        <v>0.25</v>
      </c>
      <c r="O17" s="52">
        <f t="shared" si="1"/>
        <v>1</v>
      </c>
      <c r="P17" s="124"/>
      <c r="Q17" s="69">
        <v>0.25</v>
      </c>
      <c r="R17" s="69">
        <v>0.25</v>
      </c>
      <c r="S17" s="69">
        <v>0.25</v>
      </c>
      <c r="T17" s="69">
        <v>0.25</v>
      </c>
      <c r="U17" s="69">
        <f t="shared" si="0"/>
        <v>1</v>
      </c>
      <c r="V17" s="86" t="s">
        <v>1102</v>
      </c>
      <c r="W17" s="11"/>
      <c r="X17" s="11"/>
    </row>
    <row r="18" spans="1:24" ht="144" customHeight="1" x14ac:dyDescent="0.25">
      <c r="A18" s="128"/>
      <c r="B18" s="127"/>
      <c r="C18" s="113">
        <v>7</v>
      </c>
      <c r="D18" s="113" t="s">
        <v>432</v>
      </c>
      <c r="E18" s="113" t="s">
        <v>408</v>
      </c>
      <c r="F18" s="54" t="s">
        <v>433</v>
      </c>
      <c r="G18" s="54" t="s">
        <v>434</v>
      </c>
      <c r="H18" s="48">
        <v>1</v>
      </c>
      <c r="I18" s="49" t="s">
        <v>93</v>
      </c>
      <c r="J18" s="55" t="s">
        <v>1103</v>
      </c>
      <c r="K18" s="19">
        <v>0.25</v>
      </c>
      <c r="L18" s="19">
        <v>0.25</v>
      </c>
      <c r="M18" s="19">
        <v>0.25</v>
      </c>
      <c r="N18" s="19">
        <v>0.25</v>
      </c>
      <c r="O18" s="52">
        <f t="shared" si="1"/>
        <v>1</v>
      </c>
      <c r="P18" s="124"/>
      <c r="Q18" s="69">
        <v>0.25</v>
      </c>
      <c r="R18" s="69">
        <v>0.25</v>
      </c>
      <c r="S18" s="69">
        <v>0.25</v>
      </c>
      <c r="T18" s="69">
        <v>0.25</v>
      </c>
      <c r="U18" s="69">
        <f t="shared" si="0"/>
        <v>1</v>
      </c>
      <c r="V18" s="86" t="s">
        <v>1104</v>
      </c>
      <c r="W18" s="11"/>
      <c r="X18" s="11"/>
    </row>
    <row r="19" spans="1:24" s="2" customFormat="1" x14ac:dyDescent="0.25">
      <c r="A19" s="124" t="s">
        <v>31</v>
      </c>
      <c r="B19" s="12" t="s">
        <v>642</v>
      </c>
      <c r="C19" s="129" t="s">
        <v>32</v>
      </c>
      <c r="D19" s="130"/>
      <c r="E19" s="13" t="s">
        <v>33</v>
      </c>
      <c r="F19" s="14"/>
      <c r="G19" s="14"/>
      <c r="H19" s="14"/>
      <c r="I19" s="135" t="s">
        <v>34</v>
      </c>
      <c r="J19" s="136" t="s">
        <v>33</v>
      </c>
      <c r="K19" s="137"/>
      <c r="L19" s="137"/>
      <c r="M19" s="137"/>
      <c r="N19" s="137"/>
      <c r="O19" s="137"/>
      <c r="P19" s="137"/>
      <c r="Q19" s="137"/>
      <c r="R19" s="138"/>
      <c r="S19" s="139" t="s">
        <v>35</v>
      </c>
      <c r="T19" s="139"/>
      <c r="U19" s="139"/>
      <c r="V19" s="123" t="s">
        <v>36</v>
      </c>
      <c r="W19" s="123"/>
      <c r="X19" s="123"/>
    </row>
    <row r="20" spans="1:24" s="2" customFormat="1" ht="27.4" customHeight="1" x14ac:dyDescent="0.25">
      <c r="A20" s="124"/>
      <c r="B20" s="12" t="s">
        <v>37</v>
      </c>
      <c r="C20" s="131"/>
      <c r="D20" s="132"/>
      <c r="E20" s="120" t="s">
        <v>38</v>
      </c>
      <c r="F20" s="121"/>
      <c r="G20" s="121"/>
      <c r="H20" s="122"/>
      <c r="I20" s="135"/>
      <c r="J20" s="120" t="s">
        <v>765</v>
      </c>
      <c r="K20" s="121"/>
      <c r="L20" s="121"/>
      <c r="M20" s="121"/>
      <c r="N20" s="121"/>
      <c r="O20" s="121"/>
      <c r="P20" s="121"/>
      <c r="Q20" s="121"/>
      <c r="R20" s="122"/>
      <c r="S20" s="139"/>
      <c r="T20" s="139"/>
      <c r="U20" s="139"/>
      <c r="V20" s="123" t="s">
        <v>765</v>
      </c>
      <c r="W20" s="123"/>
      <c r="X20" s="123"/>
    </row>
    <row r="21" spans="1:24" s="2" customFormat="1" ht="31.9" customHeight="1" x14ac:dyDescent="0.25">
      <c r="A21" s="124"/>
      <c r="B21" s="12" t="s">
        <v>729</v>
      </c>
      <c r="C21" s="133"/>
      <c r="D21" s="134"/>
      <c r="E21" s="120" t="s">
        <v>675</v>
      </c>
      <c r="F21" s="121"/>
      <c r="G21" s="121"/>
      <c r="H21" s="14"/>
      <c r="I21" s="135"/>
      <c r="J21" s="120" t="s">
        <v>611</v>
      </c>
      <c r="K21" s="121"/>
      <c r="L21" s="121"/>
      <c r="M21" s="121"/>
      <c r="N21" s="121"/>
      <c r="O21" s="121"/>
      <c r="P21" s="121"/>
      <c r="Q21" s="121"/>
      <c r="R21" s="122"/>
      <c r="S21" s="139"/>
      <c r="T21" s="139"/>
      <c r="U21" s="139"/>
      <c r="V21" s="123" t="s">
        <v>611</v>
      </c>
      <c r="W21" s="123"/>
      <c r="X21" s="103"/>
    </row>
    <row r="22" spans="1:24" x14ac:dyDescent="0.25">
      <c r="B22" s="101"/>
      <c r="E22" s="1" t="s">
        <v>727</v>
      </c>
      <c r="J22" s="1" t="s">
        <v>727</v>
      </c>
    </row>
  </sheetData>
  <mergeCells count="42">
    <mergeCell ref="V20:X20"/>
    <mergeCell ref="E21:G21"/>
    <mergeCell ref="J21:R21"/>
    <mergeCell ref="V21:W21"/>
    <mergeCell ref="Y15:AD15"/>
    <mergeCell ref="Y16:AD16"/>
    <mergeCell ref="A19:A21"/>
    <mergeCell ref="C19:D21"/>
    <mergeCell ref="I19:I21"/>
    <mergeCell ref="J19:R19"/>
    <mergeCell ref="S19:U21"/>
    <mergeCell ref="V19:X19"/>
    <mergeCell ref="E20:H20"/>
    <mergeCell ref="J20:R20"/>
    <mergeCell ref="X9:X10"/>
    <mergeCell ref="A11:A18"/>
    <mergeCell ref="B11:B18"/>
    <mergeCell ref="C11:C12"/>
    <mergeCell ref="D11:D12"/>
    <mergeCell ref="E11:E12"/>
    <mergeCell ref="J9:J10"/>
    <mergeCell ref="K9:O9"/>
    <mergeCell ref="P9:P18"/>
    <mergeCell ref="Q9:U9"/>
    <mergeCell ref="V9:V10"/>
    <mergeCell ref="W9:W10"/>
    <mergeCell ref="B7:X7"/>
    <mergeCell ref="A9:A10"/>
    <mergeCell ref="B9:B10"/>
    <mergeCell ref="C9:C10"/>
    <mergeCell ref="D9:D10"/>
    <mergeCell ref="E9:E10"/>
    <mergeCell ref="F9:F10"/>
    <mergeCell ref="G9:G10"/>
    <mergeCell ref="H9:H10"/>
    <mergeCell ref="I9:I10"/>
    <mergeCell ref="A1:V1"/>
    <mergeCell ref="A2:A5"/>
    <mergeCell ref="B2:W2"/>
    <mergeCell ref="B3:W3"/>
    <mergeCell ref="B4:W5"/>
    <mergeCell ref="A6:X6"/>
  </mergeCells>
  <pageMargins left="0.70866141732283472" right="0.70866141732283472" top="0.74803149606299213" bottom="0.74803149606299213" header="0.31496062992125984" footer="0.31496062992125984"/>
  <pageSetup scale="32" fitToHeight="0" orientation="landscape" r:id="rId1"/>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F5778-267F-4E7F-B80D-9B6AE6C32AB4}">
  <dimension ref="A1:Y20"/>
  <sheetViews>
    <sheetView zoomScale="85" zoomScaleNormal="85" workbookViewId="0">
      <selection activeCell="AB4" sqref="AB4"/>
    </sheetView>
  </sheetViews>
  <sheetFormatPr baseColWidth="10" defaultColWidth="10.28515625" defaultRowHeight="15" x14ac:dyDescent="0.25"/>
  <cols>
    <col min="1" max="1" width="17.7109375" style="1" customWidth="1"/>
    <col min="2" max="2" width="18.85546875" style="1" customWidth="1"/>
    <col min="3" max="3" width="5.42578125" style="1" customWidth="1"/>
    <col min="4" max="4" width="25.85546875" style="1" customWidth="1"/>
    <col min="5" max="5" width="23.85546875" style="1" bestFit="1" customWidth="1"/>
    <col min="6" max="6" width="17.28515625" style="1" customWidth="1"/>
    <col min="7" max="7" width="28.5703125" style="1" customWidth="1"/>
    <col min="8" max="8" width="16" style="1" customWidth="1"/>
    <col min="9" max="9" width="13.42578125" style="1" customWidth="1"/>
    <col min="10" max="10" width="20.42578125" style="1" customWidth="1"/>
    <col min="11" max="14" width="5.7109375" style="1" customWidth="1"/>
    <col min="15" max="15" width="7.7109375" style="1" customWidth="1"/>
    <col min="16" max="16" width="1.42578125" style="3" customWidth="1"/>
    <col min="17" max="20" width="6.140625" style="1" customWidth="1"/>
    <col min="21" max="21" width="7.85546875" style="1" customWidth="1"/>
    <col min="22" max="22" width="39.42578125" style="1" customWidth="1"/>
    <col min="23" max="24" width="25.42578125" style="1" customWidth="1"/>
    <col min="25" max="25" width="22.5703125" style="1" customWidth="1"/>
    <col min="26" max="16384" width="10.28515625" style="1"/>
  </cols>
  <sheetData>
    <row r="1" spans="1:24" ht="38.25" customHeight="1" thickBot="1" x14ac:dyDescent="0.3">
      <c r="A1" s="144"/>
      <c r="B1" s="144"/>
      <c r="C1" s="144"/>
      <c r="D1" s="144"/>
      <c r="E1" s="144"/>
      <c r="F1" s="144"/>
      <c r="G1" s="144"/>
      <c r="H1" s="144"/>
      <c r="I1" s="144"/>
      <c r="J1" s="144"/>
      <c r="K1" s="144"/>
      <c r="L1" s="144"/>
      <c r="M1" s="144"/>
      <c r="N1" s="144"/>
      <c r="O1" s="144"/>
      <c r="P1" s="144"/>
      <c r="Q1" s="144"/>
      <c r="R1" s="144"/>
      <c r="S1" s="144"/>
      <c r="T1" s="144"/>
      <c r="U1" s="144"/>
      <c r="V1" s="144"/>
    </row>
    <row r="2" spans="1:24" x14ac:dyDescent="0.25">
      <c r="A2" s="145"/>
      <c r="B2" s="148" t="s">
        <v>0</v>
      </c>
      <c r="C2" s="148"/>
      <c r="D2" s="148"/>
      <c r="E2" s="148"/>
      <c r="F2" s="148"/>
      <c r="G2" s="148"/>
      <c r="H2" s="148"/>
      <c r="I2" s="148"/>
      <c r="J2" s="148"/>
      <c r="K2" s="148"/>
      <c r="L2" s="148"/>
      <c r="M2" s="148"/>
      <c r="N2" s="148"/>
      <c r="O2" s="148"/>
      <c r="P2" s="148"/>
      <c r="Q2" s="148"/>
      <c r="R2" s="148"/>
      <c r="S2" s="148"/>
      <c r="T2" s="148"/>
      <c r="U2" s="148"/>
      <c r="V2" s="148"/>
      <c r="W2" s="149"/>
      <c r="X2" s="4" t="s">
        <v>1</v>
      </c>
    </row>
    <row r="3" spans="1:24" x14ac:dyDescent="0.25">
      <c r="A3" s="146"/>
      <c r="B3" s="150" t="s">
        <v>1112</v>
      </c>
      <c r="C3" s="150"/>
      <c r="D3" s="150"/>
      <c r="E3" s="150"/>
      <c r="F3" s="150"/>
      <c r="G3" s="150"/>
      <c r="H3" s="150"/>
      <c r="I3" s="150"/>
      <c r="J3" s="150"/>
      <c r="K3" s="150"/>
      <c r="L3" s="150"/>
      <c r="M3" s="150"/>
      <c r="N3" s="150"/>
      <c r="O3" s="150"/>
      <c r="P3" s="150"/>
      <c r="Q3" s="150"/>
      <c r="R3" s="150"/>
      <c r="S3" s="150"/>
      <c r="T3" s="150"/>
      <c r="U3" s="150"/>
      <c r="V3" s="150"/>
      <c r="W3" s="151"/>
      <c r="X3" s="5" t="s">
        <v>3</v>
      </c>
    </row>
    <row r="4" spans="1:24" ht="28.5" x14ac:dyDescent="0.25">
      <c r="A4" s="146"/>
      <c r="B4" s="152" t="s">
        <v>41</v>
      </c>
      <c r="C4" s="152"/>
      <c r="D4" s="152"/>
      <c r="E4" s="152"/>
      <c r="F4" s="152"/>
      <c r="G4" s="152"/>
      <c r="H4" s="152"/>
      <c r="I4" s="152"/>
      <c r="J4" s="152"/>
      <c r="K4" s="152"/>
      <c r="L4" s="152"/>
      <c r="M4" s="152"/>
      <c r="N4" s="152"/>
      <c r="O4" s="152"/>
      <c r="P4" s="152"/>
      <c r="Q4" s="152"/>
      <c r="R4" s="152"/>
      <c r="S4" s="152"/>
      <c r="T4" s="152"/>
      <c r="U4" s="152"/>
      <c r="V4" s="152"/>
      <c r="W4" s="153"/>
      <c r="X4" s="6" t="s">
        <v>42</v>
      </c>
    </row>
    <row r="5" spans="1:24" ht="15.75" customHeight="1" thickBot="1" x14ac:dyDescent="0.3">
      <c r="A5" s="147"/>
      <c r="B5" s="154"/>
      <c r="C5" s="154"/>
      <c r="D5" s="154"/>
      <c r="E5" s="154"/>
      <c r="F5" s="154"/>
      <c r="G5" s="154"/>
      <c r="H5" s="154"/>
      <c r="I5" s="154"/>
      <c r="J5" s="154"/>
      <c r="K5" s="154"/>
      <c r="L5" s="154"/>
      <c r="M5" s="154"/>
      <c r="N5" s="154"/>
      <c r="O5" s="154"/>
      <c r="P5" s="154"/>
      <c r="Q5" s="154"/>
      <c r="R5" s="154"/>
      <c r="S5" s="154"/>
      <c r="T5" s="154"/>
      <c r="U5" s="154"/>
      <c r="V5" s="154"/>
      <c r="W5" s="155"/>
      <c r="X5" s="7" t="s">
        <v>6</v>
      </c>
    </row>
    <row r="6" spans="1:24" ht="6.75" customHeight="1" thickBot="1" x14ac:dyDescent="0.3">
      <c r="A6" s="156"/>
      <c r="B6" s="157"/>
      <c r="C6" s="157"/>
      <c r="D6" s="157"/>
      <c r="E6" s="157"/>
      <c r="F6" s="157"/>
      <c r="G6" s="157"/>
      <c r="H6" s="157"/>
      <c r="I6" s="157"/>
      <c r="J6" s="157"/>
      <c r="K6" s="157"/>
      <c r="L6" s="157"/>
      <c r="M6" s="157"/>
      <c r="N6" s="157"/>
      <c r="O6" s="157"/>
      <c r="P6" s="157"/>
      <c r="Q6" s="157"/>
      <c r="R6" s="157"/>
      <c r="S6" s="157"/>
      <c r="T6" s="157"/>
      <c r="U6" s="157"/>
      <c r="V6" s="157"/>
      <c r="W6" s="157"/>
      <c r="X6" s="158"/>
    </row>
    <row r="7" spans="1:24" ht="16.149999999999999" customHeight="1" thickBot="1" x14ac:dyDescent="0.3">
      <c r="A7" s="15" t="s">
        <v>7</v>
      </c>
      <c r="B7" s="141" t="s">
        <v>615</v>
      </c>
      <c r="C7" s="142"/>
      <c r="D7" s="142"/>
      <c r="E7" s="142"/>
      <c r="F7" s="142"/>
      <c r="G7" s="142"/>
      <c r="H7" s="142"/>
      <c r="I7" s="142"/>
      <c r="J7" s="142"/>
      <c r="K7" s="142"/>
      <c r="L7" s="142"/>
      <c r="M7" s="142"/>
      <c r="N7" s="142"/>
      <c r="O7" s="142"/>
      <c r="P7" s="142"/>
      <c r="Q7" s="142"/>
      <c r="R7" s="142"/>
      <c r="S7" s="142"/>
      <c r="T7" s="142"/>
      <c r="U7" s="142"/>
      <c r="V7" s="142"/>
      <c r="W7" s="142"/>
      <c r="X7" s="143"/>
    </row>
    <row r="8" spans="1:24" x14ac:dyDescent="0.25">
      <c r="A8" s="9"/>
      <c r="B8" s="9"/>
      <c r="C8" s="9"/>
      <c r="D8" s="9"/>
      <c r="E8" s="9"/>
      <c r="F8" s="9"/>
      <c r="G8" s="9"/>
      <c r="H8" s="9"/>
      <c r="I8" s="9"/>
      <c r="J8" s="9"/>
      <c r="K8" s="9"/>
      <c r="L8" s="9"/>
      <c r="M8" s="9"/>
      <c r="N8" s="9"/>
      <c r="O8" s="9"/>
      <c r="P8" s="9"/>
      <c r="Q8" s="9"/>
      <c r="R8" s="9"/>
      <c r="S8" s="9"/>
      <c r="T8" s="9"/>
      <c r="U8" s="9"/>
      <c r="V8" s="9"/>
    </row>
    <row r="9" spans="1:24" x14ac:dyDescent="0.25">
      <c r="A9" s="207" t="s">
        <v>8</v>
      </c>
      <c r="B9" s="207" t="s">
        <v>9</v>
      </c>
      <c r="C9" s="207" t="s">
        <v>10</v>
      </c>
      <c r="D9" s="207" t="s">
        <v>11</v>
      </c>
      <c r="E9" s="207" t="s">
        <v>12</v>
      </c>
      <c r="F9" s="207" t="s">
        <v>13</v>
      </c>
      <c r="G9" s="207" t="s">
        <v>14</v>
      </c>
      <c r="H9" s="207" t="s">
        <v>15</v>
      </c>
      <c r="I9" s="207" t="s">
        <v>16</v>
      </c>
      <c r="J9" s="207" t="s">
        <v>17</v>
      </c>
      <c r="K9" s="220" t="s">
        <v>18</v>
      </c>
      <c r="L9" s="220"/>
      <c r="M9" s="220"/>
      <c r="N9" s="220"/>
      <c r="O9" s="220"/>
      <c r="P9" s="207"/>
      <c r="Q9" s="207" t="s">
        <v>19</v>
      </c>
      <c r="R9" s="207"/>
      <c r="S9" s="207"/>
      <c r="T9" s="207"/>
      <c r="U9" s="207"/>
      <c r="V9" s="207" t="s">
        <v>20</v>
      </c>
      <c r="W9" s="207" t="s">
        <v>21</v>
      </c>
      <c r="X9" s="207" t="s">
        <v>22</v>
      </c>
    </row>
    <row r="10" spans="1:24" ht="42.75" x14ac:dyDescent="0.25">
      <c r="A10" s="207"/>
      <c r="B10" s="207"/>
      <c r="C10" s="207"/>
      <c r="D10" s="207"/>
      <c r="E10" s="207"/>
      <c r="F10" s="207"/>
      <c r="G10" s="207"/>
      <c r="H10" s="207"/>
      <c r="I10" s="207"/>
      <c r="J10" s="207"/>
      <c r="K10" s="112" t="s">
        <v>23</v>
      </c>
      <c r="L10" s="112" t="s">
        <v>24</v>
      </c>
      <c r="M10" s="112" t="s">
        <v>25</v>
      </c>
      <c r="N10" s="112" t="s">
        <v>26</v>
      </c>
      <c r="O10" s="112" t="s">
        <v>27</v>
      </c>
      <c r="P10" s="207"/>
      <c r="Q10" s="112" t="s">
        <v>28</v>
      </c>
      <c r="R10" s="112" t="s">
        <v>24</v>
      </c>
      <c r="S10" s="112" t="s">
        <v>25</v>
      </c>
      <c r="T10" s="112" t="s">
        <v>26</v>
      </c>
      <c r="U10" s="112" t="s">
        <v>27</v>
      </c>
      <c r="V10" s="207"/>
      <c r="W10" s="207"/>
      <c r="X10" s="207"/>
    </row>
    <row r="11" spans="1:24" ht="165" x14ac:dyDescent="0.25">
      <c r="A11" s="128" t="s">
        <v>435</v>
      </c>
      <c r="B11" s="125" t="s">
        <v>436</v>
      </c>
      <c r="C11" s="113">
        <v>1</v>
      </c>
      <c r="D11" s="111" t="s">
        <v>437</v>
      </c>
      <c r="E11" s="111" t="s">
        <v>438</v>
      </c>
      <c r="F11" s="111" t="s">
        <v>439</v>
      </c>
      <c r="G11" s="111" t="s">
        <v>440</v>
      </c>
      <c r="H11" s="97">
        <v>1</v>
      </c>
      <c r="I11" s="111" t="s">
        <v>93</v>
      </c>
      <c r="J11" s="29" t="s">
        <v>441</v>
      </c>
      <c r="K11" s="97">
        <v>0.25</v>
      </c>
      <c r="L11" s="97">
        <v>0.25</v>
      </c>
      <c r="M11" s="97">
        <v>0.25</v>
      </c>
      <c r="N11" s="97">
        <v>0.25</v>
      </c>
      <c r="O11" s="28">
        <v>1</v>
      </c>
      <c r="P11" s="207"/>
      <c r="Q11" s="97">
        <v>0.25</v>
      </c>
      <c r="R11" s="115">
        <v>0.25</v>
      </c>
      <c r="S11" s="115">
        <v>0.25</v>
      </c>
      <c r="T11" s="115">
        <v>0.25</v>
      </c>
      <c r="U11" s="115">
        <v>1</v>
      </c>
      <c r="V11" s="113" t="s">
        <v>1111</v>
      </c>
      <c r="W11" s="11"/>
      <c r="X11" s="11"/>
    </row>
    <row r="12" spans="1:24" ht="91.9" customHeight="1" x14ac:dyDescent="0.25">
      <c r="A12" s="128"/>
      <c r="B12" s="126"/>
      <c r="C12" s="113">
        <v>2</v>
      </c>
      <c r="D12" s="113" t="s">
        <v>442</v>
      </c>
      <c r="E12" s="111" t="s">
        <v>443</v>
      </c>
      <c r="F12" s="113" t="s">
        <v>444</v>
      </c>
      <c r="G12" s="113" t="s">
        <v>445</v>
      </c>
      <c r="H12" s="97">
        <v>1</v>
      </c>
      <c r="I12" s="111" t="s">
        <v>93</v>
      </c>
      <c r="J12" s="62" t="s">
        <v>446</v>
      </c>
      <c r="K12" s="97">
        <v>0.25</v>
      </c>
      <c r="L12" s="97">
        <v>0.25</v>
      </c>
      <c r="M12" s="97">
        <v>0.25</v>
      </c>
      <c r="N12" s="97">
        <v>0.25</v>
      </c>
      <c r="O12" s="28">
        <v>1</v>
      </c>
      <c r="P12" s="207"/>
      <c r="Q12" s="97">
        <v>0.25</v>
      </c>
      <c r="R12" s="115">
        <v>0.25</v>
      </c>
      <c r="S12" s="115">
        <v>0.25</v>
      </c>
      <c r="T12" s="115">
        <v>0.25</v>
      </c>
      <c r="U12" s="115">
        <v>1</v>
      </c>
      <c r="V12" s="113" t="s">
        <v>1110</v>
      </c>
      <c r="W12" s="11"/>
      <c r="X12" s="11"/>
    </row>
    <row r="13" spans="1:24" ht="234" customHeight="1" x14ac:dyDescent="0.25">
      <c r="A13" s="128"/>
      <c r="B13" s="126"/>
      <c r="C13" s="113">
        <v>3</v>
      </c>
      <c r="D13" s="113" t="s">
        <v>447</v>
      </c>
      <c r="E13" s="111" t="s">
        <v>443</v>
      </c>
      <c r="F13" s="113" t="s">
        <v>448</v>
      </c>
      <c r="G13" s="113" t="s">
        <v>449</v>
      </c>
      <c r="H13" s="97">
        <v>1</v>
      </c>
      <c r="I13" s="111" t="s">
        <v>93</v>
      </c>
      <c r="J13" s="62" t="s">
        <v>450</v>
      </c>
      <c r="K13" s="97">
        <v>0.25</v>
      </c>
      <c r="L13" s="97">
        <v>0.25</v>
      </c>
      <c r="M13" s="97">
        <v>0.25</v>
      </c>
      <c r="N13" s="97">
        <v>0.25</v>
      </c>
      <c r="O13" s="28">
        <v>1</v>
      </c>
      <c r="P13" s="207"/>
      <c r="Q13" s="97">
        <v>0.25</v>
      </c>
      <c r="R13" s="115">
        <v>0.25</v>
      </c>
      <c r="S13" s="115">
        <v>0.25</v>
      </c>
      <c r="T13" s="115">
        <v>0.25</v>
      </c>
      <c r="U13" s="115">
        <v>1</v>
      </c>
      <c r="V13" s="17" t="s">
        <v>1109</v>
      </c>
      <c r="W13" s="11"/>
      <c r="X13" s="11"/>
    </row>
    <row r="14" spans="1:24" ht="126" customHeight="1" x14ac:dyDescent="0.25">
      <c r="A14" s="128"/>
      <c r="B14" s="126"/>
      <c r="C14" s="113">
        <v>4</v>
      </c>
      <c r="D14" s="113" t="s">
        <v>451</v>
      </c>
      <c r="E14" s="111" t="s">
        <v>443</v>
      </c>
      <c r="F14" s="113" t="s">
        <v>452</v>
      </c>
      <c r="G14" s="113" t="s">
        <v>453</v>
      </c>
      <c r="H14" s="97">
        <v>1</v>
      </c>
      <c r="I14" s="111" t="s">
        <v>93</v>
      </c>
      <c r="J14" s="62" t="s">
        <v>454</v>
      </c>
      <c r="K14" s="97">
        <v>0.25</v>
      </c>
      <c r="L14" s="97">
        <v>0.25</v>
      </c>
      <c r="M14" s="97">
        <v>0.25</v>
      </c>
      <c r="N14" s="97">
        <v>0.25</v>
      </c>
      <c r="O14" s="28">
        <v>1</v>
      </c>
      <c r="P14" s="207"/>
      <c r="Q14" s="97">
        <v>0.25</v>
      </c>
      <c r="R14" s="115">
        <v>0.25</v>
      </c>
      <c r="S14" s="115">
        <v>0.25</v>
      </c>
      <c r="T14" s="115">
        <v>0.25</v>
      </c>
      <c r="U14" s="115">
        <v>1</v>
      </c>
      <c r="V14" s="62" t="s">
        <v>1108</v>
      </c>
      <c r="W14" s="11"/>
      <c r="X14" s="11"/>
    </row>
    <row r="15" spans="1:24" ht="108.75" customHeight="1" x14ac:dyDescent="0.25">
      <c r="A15" s="128"/>
      <c r="B15" s="126"/>
      <c r="C15" s="113">
        <v>5</v>
      </c>
      <c r="D15" s="110" t="s">
        <v>455</v>
      </c>
      <c r="E15" s="113" t="s">
        <v>443</v>
      </c>
      <c r="F15" s="113" t="s">
        <v>456</v>
      </c>
      <c r="G15" s="113" t="s">
        <v>457</v>
      </c>
      <c r="H15" s="97">
        <v>1</v>
      </c>
      <c r="I15" s="111" t="s">
        <v>93</v>
      </c>
      <c r="J15" s="58" t="s">
        <v>458</v>
      </c>
      <c r="K15" s="59">
        <v>0.25</v>
      </c>
      <c r="L15" s="59">
        <v>0.25</v>
      </c>
      <c r="M15" s="59">
        <v>0.25</v>
      </c>
      <c r="N15" s="59">
        <v>0.25</v>
      </c>
      <c r="O15" s="60">
        <v>1</v>
      </c>
      <c r="P15" s="207"/>
      <c r="Q15" s="59">
        <v>0.25</v>
      </c>
      <c r="R15" s="115">
        <v>0.25</v>
      </c>
      <c r="S15" s="115">
        <v>0.25</v>
      </c>
      <c r="T15" s="115">
        <v>0.25</v>
      </c>
      <c r="U15" s="115">
        <v>1</v>
      </c>
      <c r="V15" s="17" t="s">
        <v>1107</v>
      </c>
      <c r="W15" s="11"/>
      <c r="X15" s="11"/>
    </row>
    <row r="16" spans="1:24" ht="188.25" customHeight="1" x14ac:dyDescent="0.25">
      <c r="A16" s="128"/>
      <c r="B16" s="126"/>
      <c r="C16" s="113">
        <v>6</v>
      </c>
      <c r="D16" s="17" t="s">
        <v>459</v>
      </c>
      <c r="E16" s="17" t="s">
        <v>443</v>
      </c>
      <c r="F16" s="18" t="s">
        <v>460</v>
      </c>
      <c r="G16" s="17" t="s">
        <v>461</v>
      </c>
      <c r="H16" s="97">
        <v>1</v>
      </c>
      <c r="I16" s="111" t="s">
        <v>93</v>
      </c>
      <c r="J16" s="18" t="s">
        <v>462</v>
      </c>
      <c r="K16" s="45">
        <v>0.25</v>
      </c>
      <c r="L16" s="45">
        <v>0.25</v>
      </c>
      <c r="M16" s="45">
        <v>0.25</v>
      </c>
      <c r="N16" s="45">
        <v>0.25</v>
      </c>
      <c r="O16" s="45">
        <v>1</v>
      </c>
      <c r="P16" s="207"/>
      <c r="Q16" s="45">
        <v>0.25</v>
      </c>
      <c r="R16" s="115">
        <v>0.25</v>
      </c>
      <c r="S16" s="115">
        <v>0.25</v>
      </c>
      <c r="T16" s="115">
        <v>0.25</v>
      </c>
      <c r="U16" s="115">
        <v>1</v>
      </c>
      <c r="V16" s="17" t="s">
        <v>1106</v>
      </c>
      <c r="W16" s="11"/>
      <c r="X16" s="11"/>
    </row>
    <row r="17" spans="1:25" ht="129" customHeight="1" x14ac:dyDescent="0.25">
      <c r="A17" s="128"/>
      <c r="B17" s="126"/>
      <c r="C17" s="113">
        <v>7</v>
      </c>
      <c r="D17" s="56" t="s">
        <v>463</v>
      </c>
      <c r="E17" s="113" t="s">
        <v>443</v>
      </c>
      <c r="F17" s="113" t="s">
        <v>464</v>
      </c>
      <c r="G17" s="113" t="s">
        <v>465</v>
      </c>
      <c r="H17" s="97">
        <v>1</v>
      </c>
      <c r="I17" s="111" t="s">
        <v>93</v>
      </c>
      <c r="J17" s="18" t="s">
        <v>466</v>
      </c>
      <c r="K17" s="115">
        <v>0.25</v>
      </c>
      <c r="L17" s="115">
        <v>0.25</v>
      </c>
      <c r="M17" s="115">
        <v>0.25</v>
      </c>
      <c r="N17" s="115">
        <v>0.25</v>
      </c>
      <c r="O17" s="115">
        <v>1</v>
      </c>
      <c r="P17" s="207"/>
      <c r="Q17" s="115">
        <v>0.25</v>
      </c>
      <c r="R17" s="115">
        <v>0.25</v>
      </c>
      <c r="S17" s="115">
        <v>0.25</v>
      </c>
      <c r="T17" s="115">
        <v>0.25</v>
      </c>
      <c r="U17" s="115">
        <v>1</v>
      </c>
      <c r="V17" s="113" t="s">
        <v>1105</v>
      </c>
      <c r="W17" s="11"/>
      <c r="X17" s="11"/>
    </row>
    <row r="18" spans="1:25" s="2" customFormat="1" ht="65.45" customHeight="1" x14ac:dyDescent="0.25">
      <c r="A18" s="208" t="s">
        <v>31</v>
      </c>
      <c r="B18" s="12" t="s">
        <v>759</v>
      </c>
      <c r="C18" s="209" t="s">
        <v>32</v>
      </c>
      <c r="D18" s="210"/>
      <c r="E18" s="81" t="s">
        <v>33</v>
      </c>
      <c r="F18" s="215"/>
      <c r="G18" s="215"/>
      <c r="H18" s="82"/>
      <c r="I18" s="217" t="s">
        <v>34</v>
      </c>
      <c r="J18" s="136" t="s">
        <v>467</v>
      </c>
      <c r="K18" s="137"/>
      <c r="L18" s="137"/>
      <c r="M18" s="137"/>
      <c r="N18" s="137"/>
      <c r="O18" s="137"/>
      <c r="P18" s="137"/>
      <c r="Q18" s="137"/>
      <c r="R18" s="138"/>
      <c r="S18" s="218" t="s">
        <v>35</v>
      </c>
      <c r="T18" s="218"/>
      <c r="U18" s="218"/>
      <c r="V18" s="219" t="s">
        <v>36</v>
      </c>
      <c r="W18" s="219"/>
      <c r="X18" s="219"/>
      <c r="Y18" s="1"/>
    </row>
    <row r="19" spans="1:25" s="2" customFormat="1" ht="28.5" x14ac:dyDescent="0.25">
      <c r="A19" s="208"/>
      <c r="B19" s="12" t="s">
        <v>37</v>
      </c>
      <c r="C19" s="211"/>
      <c r="D19" s="212"/>
      <c r="E19" s="81" t="s">
        <v>38</v>
      </c>
      <c r="F19" s="216"/>
      <c r="G19" s="216"/>
      <c r="H19" s="82"/>
      <c r="I19" s="217"/>
      <c r="J19" s="221" t="s">
        <v>618</v>
      </c>
      <c r="K19" s="222"/>
      <c r="L19" s="222"/>
      <c r="M19" s="222"/>
      <c r="N19" s="222"/>
      <c r="O19" s="222"/>
      <c r="P19" s="222"/>
      <c r="Q19" s="222"/>
      <c r="R19" s="223"/>
      <c r="S19" s="218"/>
      <c r="T19" s="218"/>
      <c r="U19" s="218"/>
      <c r="V19" s="219" t="s">
        <v>760</v>
      </c>
      <c r="W19" s="219"/>
      <c r="X19" s="219"/>
      <c r="Y19" s="1"/>
    </row>
    <row r="20" spans="1:25" s="2" customFormat="1" ht="28.5" x14ac:dyDescent="0.25">
      <c r="A20" s="208"/>
      <c r="B20" s="12" t="s">
        <v>729</v>
      </c>
      <c r="C20" s="213"/>
      <c r="D20" s="214"/>
      <c r="E20" s="81" t="s">
        <v>39</v>
      </c>
      <c r="F20" s="216"/>
      <c r="G20" s="216"/>
      <c r="H20" s="82"/>
      <c r="I20" s="217"/>
      <c r="J20" s="221" t="s">
        <v>619</v>
      </c>
      <c r="K20" s="222"/>
      <c r="L20" s="222"/>
      <c r="M20" s="222"/>
      <c r="N20" s="222"/>
      <c r="O20" s="222"/>
      <c r="P20" s="222"/>
      <c r="Q20" s="222"/>
      <c r="R20" s="223"/>
      <c r="S20" s="218"/>
      <c r="T20" s="218"/>
      <c r="U20" s="218"/>
      <c r="V20" s="224" t="s">
        <v>40</v>
      </c>
      <c r="W20" s="224"/>
      <c r="X20" s="224"/>
      <c r="Y20" s="1"/>
    </row>
  </sheetData>
  <mergeCells count="38">
    <mergeCell ref="I9:I10"/>
    <mergeCell ref="X9:X10"/>
    <mergeCell ref="A6:X6"/>
    <mergeCell ref="A1:V1"/>
    <mergeCell ref="A2:A5"/>
    <mergeCell ref="B2:W2"/>
    <mergeCell ref="B3:W3"/>
    <mergeCell ref="B4:W5"/>
    <mergeCell ref="F20:G20"/>
    <mergeCell ref="B7:X7"/>
    <mergeCell ref="A9:A10"/>
    <mergeCell ref="B9:B10"/>
    <mergeCell ref="C9:C10"/>
    <mergeCell ref="D9:D10"/>
    <mergeCell ref="E9:E10"/>
    <mergeCell ref="F9:F10"/>
    <mergeCell ref="G9:G10"/>
    <mergeCell ref="H9:H10"/>
    <mergeCell ref="J19:R19"/>
    <mergeCell ref="V19:X19"/>
    <mergeCell ref="J20:R20"/>
    <mergeCell ref="V20:X20"/>
    <mergeCell ref="A11:A17"/>
    <mergeCell ref="B11:B17"/>
    <mergeCell ref="A18:A20"/>
    <mergeCell ref="C18:D20"/>
    <mergeCell ref="F18:G18"/>
    <mergeCell ref="F19:G19"/>
    <mergeCell ref="I18:I20"/>
    <mergeCell ref="J18:R18"/>
    <mergeCell ref="S18:U20"/>
    <mergeCell ref="V18:X18"/>
    <mergeCell ref="J9:J10"/>
    <mergeCell ref="K9:O9"/>
    <mergeCell ref="P9:P17"/>
    <mergeCell ref="Q9:U9"/>
    <mergeCell ref="V9:V10"/>
    <mergeCell ref="W9:W10"/>
  </mergeCells>
  <printOptions horizontalCentered="1"/>
  <pageMargins left="0.25" right="0.25" top="0.75" bottom="0.75" header="0.3" footer="0.3"/>
  <pageSetup paperSize="9" scale="35" orientation="landscape" r:id="rId1"/>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7BC55A-D778-4560-8668-F025B183D9AF}">
  <dimension ref="A1:Y21"/>
  <sheetViews>
    <sheetView zoomScale="98" zoomScaleNormal="98" workbookViewId="0">
      <selection activeCell="A6" sqref="A6:X6"/>
    </sheetView>
  </sheetViews>
  <sheetFormatPr baseColWidth="10" defaultRowHeight="16.5" x14ac:dyDescent="0.25"/>
  <cols>
    <col min="1" max="1" width="17.7109375" style="881" customWidth="1"/>
    <col min="2" max="2" width="18.85546875" style="881" customWidth="1"/>
    <col min="3" max="3" width="5.42578125" style="881" customWidth="1"/>
    <col min="4" max="4" width="25.85546875" style="881" customWidth="1"/>
    <col min="5" max="5" width="15.5703125" style="881" customWidth="1"/>
    <col min="6" max="6" width="17.28515625" style="881" customWidth="1"/>
    <col min="7" max="7" width="28.5703125" style="881" customWidth="1"/>
    <col min="8" max="8" width="16" style="881" customWidth="1"/>
    <col min="9" max="9" width="10.85546875" style="881" customWidth="1"/>
    <col min="10" max="10" width="18.85546875" style="881" customWidth="1"/>
    <col min="11" max="14" width="5.7109375" style="881" customWidth="1"/>
    <col min="15" max="15" width="7.7109375" style="881" customWidth="1"/>
    <col min="16" max="16" width="1.42578125" style="928" customWidth="1"/>
    <col min="17" max="20" width="6.140625" style="881" customWidth="1"/>
    <col min="21" max="21" width="7.85546875" style="881" customWidth="1"/>
    <col min="22" max="22" width="70.42578125" style="881" customWidth="1"/>
    <col min="23" max="24" width="25.42578125" style="881" customWidth="1"/>
    <col min="25" max="25" width="36.28515625" style="882" customWidth="1"/>
    <col min="26" max="256" width="11.42578125" style="881"/>
    <col min="257" max="257" width="17.7109375" style="881" customWidth="1"/>
    <col min="258" max="258" width="18.85546875" style="881" customWidth="1"/>
    <col min="259" max="259" width="5.42578125" style="881" customWidth="1"/>
    <col min="260" max="260" width="25.85546875" style="881" customWidth="1"/>
    <col min="261" max="261" width="15.5703125" style="881" customWidth="1"/>
    <col min="262" max="262" width="17.28515625" style="881" customWidth="1"/>
    <col min="263" max="263" width="28.5703125" style="881" customWidth="1"/>
    <col min="264" max="264" width="16" style="881" customWidth="1"/>
    <col min="265" max="265" width="10.85546875" style="881" customWidth="1"/>
    <col min="266" max="266" width="18.85546875" style="881" customWidth="1"/>
    <col min="267" max="270" width="5.7109375" style="881" customWidth="1"/>
    <col min="271" max="271" width="7.7109375" style="881" customWidth="1"/>
    <col min="272" max="272" width="1.42578125" style="881" customWidth="1"/>
    <col min="273" max="276" width="6.140625" style="881" customWidth="1"/>
    <col min="277" max="277" width="7.85546875" style="881" customWidth="1"/>
    <col min="278" max="278" width="70.42578125" style="881" customWidth="1"/>
    <col min="279" max="280" width="25.42578125" style="881" customWidth="1"/>
    <col min="281" max="281" width="36.28515625" style="881" customWidth="1"/>
    <col min="282" max="512" width="11.42578125" style="881"/>
    <col min="513" max="513" width="17.7109375" style="881" customWidth="1"/>
    <col min="514" max="514" width="18.85546875" style="881" customWidth="1"/>
    <col min="515" max="515" width="5.42578125" style="881" customWidth="1"/>
    <col min="516" max="516" width="25.85546875" style="881" customWidth="1"/>
    <col min="517" max="517" width="15.5703125" style="881" customWidth="1"/>
    <col min="518" max="518" width="17.28515625" style="881" customWidth="1"/>
    <col min="519" max="519" width="28.5703125" style="881" customWidth="1"/>
    <col min="520" max="520" width="16" style="881" customWidth="1"/>
    <col min="521" max="521" width="10.85546875" style="881" customWidth="1"/>
    <col min="522" max="522" width="18.85546875" style="881" customWidth="1"/>
    <col min="523" max="526" width="5.7109375" style="881" customWidth="1"/>
    <col min="527" max="527" width="7.7109375" style="881" customWidth="1"/>
    <col min="528" max="528" width="1.42578125" style="881" customWidth="1"/>
    <col min="529" max="532" width="6.140625" style="881" customWidth="1"/>
    <col min="533" max="533" width="7.85546875" style="881" customWidth="1"/>
    <col min="534" max="534" width="70.42578125" style="881" customWidth="1"/>
    <col min="535" max="536" width="25.42578125" style="881" customWidth="1"/>
    <col min="537" max="537" width="36.28515625" style="881" customWidth="1"/>
    <col min="538" max="768" width="11.42578125" style="881"/>
    <col min="769" max="769" width="17.7109375" style="881" customWidth="1"/>
    <col min="770" max="770" width="18.85546875" style="881" customWidth="1"/>
    <col min="771" max="771" width="5.42578125" style="881" customWidth="1"/>
    <col min="772" max="772" width="25.85546875" style="881" customWidth="1"/>
    <col min="773" max="773" width="15.5703125" style="881" customWidth="1"/>
    <col min="774" max="774" width="17.28515625" style="881" customWidth="1"/>
    <col min="775" max="775" width="28.5703125" style="881" customWidth="1"/>
    <col min="776" max="776" width="16" style="881" customWidth="1"/>
    <col min="777" max="777" width="10.85546875" style="881" customWidth="1"/>
    <col min="778" max="778" width="18.85546875" style="881" customWidth="1"/>
    <col min="779" max="782" width="5.7109375" style="881" customWidth="1"/>
    <col min="783" max="783" width="7.7109375" style="881" customWidth="1"/>
    <col min="784" max="784" width="1.42578125" style="881" customWidth="1"/>
    <col min="785" max="788" width="6.140625" style="881" customWidth="1"/>
    <col min="789" max="789" width="7.85546875" style="881" customWidth="1"/>
    <col min="790" max="790" width="70.42578125" style="881" customWidth="1"/>
    <col min="791" max="792" width="25.42578125" style="881" customWidth="1"/>
    <col min="793" max="793" width="36.28515625" style="881" customWidth="1"/>
    <col min="794" max="1024" width="11.42578125" style="881"/>
    <col min="1025" max="1025" width="17.7109375" style="881" customWidth="1"/>
    <col min="1026" max="1026" width="18.85546875" style="881" customWidth="1"/>
    <col min="1027" max="1027" width="5.42578125" style="881" customWidth="1"/>
    <col min="1028" max="1028" width="25.85546875" style="881" customWidth="1"/>
    <col min="1029" max="1029" width="15.5703125" style="881" customWidth="1"/>
    <col min="1030" max="1030" width="17.28515625" style="881" customWidth="1"/>
    <col min="1031" max="1031" width="28.5703125" style="881" customWidth="1"/>
    <col min="1032" max="1032" width="16" style="881" customWidth="1"/>
    <col min="1033" max="1033" width="10.85546875" style="881" customWidth="1"/>
    <col min="1034" max="1034" width="18.85546875" style="881" customWidth="1"/>
    <col min="1035" max="1038" width="5.7109375" style="881" customWidth="1"/>
    <col min="1039" max="1039" width="7.7109375" style="881" customWidth="1"/>
    <col min="1040" max="1040" width="1.42578125" style="881" customWidth="1"/>
    <col min="1041" max="1044" width="6.140625" style="881" customWidth="1"/>
    <col min="1045" max="1045" width="7.85546875" style="881" customWidth="1"/>
    <col min="1046" max="1046" width="70.42578125" style="881" customWidth="1"/>
    <col min="1047" max="1048" width="25.42578125" style="881" customWidth="1"/>
    <col min="1049" max="1049" width="36.28515625" style="881" customWidth="1"/>
    <col min="1050" max="1280" width="11.42578125" style="881"/>
    <col min="1281" max="1281" width="17.7109375" style="881" customWidth="1"/>
    <col min="1282" max="1282" width="18.85546875" style="881" customWidth="1"/>
    <col min="1283" max="1283" width="5.42578125" style="881" customWidth="1"/>
    <col min="1284" max="1284" width="25.85546875" style="881" customWidth="1"/>
    <col min="1285" max="1285" width="15.5703125" style="881" customWidth="1"/>
    <col min="1286" max="1286" width="17.28515625" style="881" customWidth="1"/>
    <col min="1287" max="1287" width="28.5703125" style="881" customWidth="1"/>
    <col min="1288" max="1288" width="16" style="881" customWidth="1"/>
    <col min="1289" max="1289" width="10.85546875" style="881" customWidth="1"/>
    <col min="1290" max="1290" width="18.85546875" style="881" customWidth="1"/>
    <col min="1291" max="1294" width="5.7109375" style="881" customWidth="1"/>
    <col min="1295" max="1295" width="7.7109375" style="881" customWidth="1"/>
    <col min="1296" max="1296" width="1.42578125" style="881" customWidth="1"/>
    <col min="1297" max="1300" width="6.140625" style="881" customWidth="1"/>
    <col min="1301" max="1301" width="7.85546875" style="881" customWidth="1"/>
    <col min="1302" max="1302" width="70.42578125" style="881" customWidth="1"/>
    <col min="1303" max="1304" width="25.42578125" style="881" customWidth="1"/>
    <col min="1305" max="1305" width="36.28515625" style="881" customWidth="1"/>
    <col min="1306" max="1536" width="11.42578125" style="881"/>
    <col min="1537" max="1537" width="17.7109375" style="881" customWidth="1"/>
    <col min="1538" max="1538" width="18.85546875" style="881" customWidth="1"/>
    <col min="1539" max="1539" width="5.42578125" style="881" customWidth="1"/>
    <col min="1540" max="1540" width="25.85546875" style="881" customWidth="1"/>
    <col min="1541" max="1541" width="15.5703125" style="881" customWidth="1"/>
    <col min="1542" max="1542" width="17.28515625" style="881" customWidth="1"/>
    <col min="1543" max="1543" width="28.5703125" style="881" customWidth="1"/>
    <col min="1544" max="1544" width="16" style="881" customWidth="1"/>
    <col min="1545" max="1545" width="10.85546875" style="881" customWidth="1"/>
    <col min="1546" max="1546" width="18.85546875" style="881" customWidth="1"/>
    <col min="1547" max="1550" width="5.7109375" style="881" customWidth="1"/>
    <col min="1551" max="1551" width="7.7109375" style="881" customWidth="1"/>
    <col min="1552" max="1552" width="1.42578125" style="881" customWidth="1"/>
    <col min="1553" max="1556" width="6.140625" style="881" customWidth="1"/>
    <col min="1557" max="1557" width="7.85546875" style="881" customWidth="1"/>
    <col min="1558" max="1558" width="70.42578125" style="881" customWidth="1"/>
    <col min="1559" max="1560" width="25.42578125" style="881" customWidth="1"/>
    <col min="1561" max="1561" width="36.28515625" style="881" customWidth="1"/>
    <col min="1562" max="1792" width="11.42578125" style="881"/>
    <col min="1793" max="1793" width="17.7109375" style="881" customWidth="1"/>
    <col min="1794" max="1794" width="18.85546875" style="881" customWidth="1"/>
    <col min="1795" max="1795" width="5.42578125" style="881" customWidth="1"/>
    <col min="1796" max="1796" width="25.85546875" style="881" customWidth="1"/>
    <col min="1797" max="1797" width="15.5703125" style="881" customWidth="1"/>
    <col min="1798" max="1798" width="17.28515625" style="881" customWidth="1"/>
    <col min="1799" max="1799" width="28.5703125" style="881" customWidth="1"/>
    <col min="1800" max="1800" width="16" style="881" customWidth="1"/>
    <col min="1801" max="1801" width="10.85546875" style="881" customWidth="1"/>
    <col min="1802" max="1802" width="18.85546875" style="881" customWidth="1"/>
    <col min="1803" max="1806" width="5.7109375" style="881" customWidth="1"/>
    <col min="1807" max="1807" width="7.7109375" style="881" customWidth="1"/>
    <col min="1808" max="1808" width="1.42578125" style="881" customWidth="1"/>
    <col min="1809" max="1812" width="6.140625" style="881" customWidth="1"/>
    <col min="1813" max="1813" width="7.85546875" style="881" customWidth="1"/>
    <col min="1814" max="1814" width="70.42578125" style="881" customWidth="1"/>
    <col min="1815" max="1816" width="25.42578125" style="881" customWidth="1"/>
    <col min="1817" max="1817" width="36.28515625" style="881" customWidth="1"/>
    <col min="1818" max="2048" width="11.42578125" style="881"/>
    <col min="2049" max="2049" width="17.7109375" style="881" customWidth="1"/>
    <col min="2050" max="2050" width="18.85546875" style="881" customWidth="1"/>
    <col min="2051" max="2051" width="5.42578125" style="881" customWidth="1"/>
    <col min="2052" max="2052" width="25.85546875" style="881" customWidth="1"/>
    <col min="2053" max="2053" width="15.5703125" style="881" customWidth="1"/>
    <col min="2054" max="2054" width="17.28515625" style="881" customWidth="1"/>
    <col min="2055" max="2055" width="28.5703125" style="881" customWidth="1"/>
    <col min="2056" max="2056" width="16" style="881" customWidth="1"/>
    <col min="2057" max="2057" width="10.85546875" style="881" customWidth="1"/>
    <col min="2058" max="2058" width="18.85546875" style="881" customWidth="1"/>
    <col min="2059" max="2062" width="5.7109375" style="881" customWidth="1"/>
    <col min="2063" max="2063" width="7.7109375" style="881" customWidth="1"/>
    <col min="2064" max="2064" width="1.42578125" style="881" customWidth="1"/>
    <col min="2065" max="2068" width="6.140625" style="881" customWidth="1"/>
    <col min="2069" max="2069" width="7.85546875" style="881" customWidth="1"/>
    <col min="2070" max="2070" width="70.42578125" style="881" customWidth="1"/>
    <col min="2071" max="2072" width="25.42578125" style="881" customWidth="1"/>
    <col min="2073" max="2073" width="36.28515625" style="881" customWidth="1"/>
    <col min="2074" max="2304" width="11.42578125" style="881"/>
    <col min="2305" max="2305" width="17.7109375" style="881" customWidth="1"/>
    <col min="2306" max="2306" width="18.85546875" style="881" customWidth="1"/>
    <col min="2307" max="2307" width="5.42578125" style="881" customWidth="1"/>
    <col min="2308" max="2308" width="25.85546875" style="881" customWidth="1"/>
    <col min="2309" max="2309" width="15.5703125" style="881" customWidth="1"/>
    <col min="2310" max="2310" width="17.28515625" style="881" customWidth="1"/>
    <col min="2311" max="2311" width="28.5703125" style="881" customWidth="1"/>
    <col min="2312" max="2312" width="16" style="881" customWidth="1"/>
    <col min="2313" max="2313" width="10.85546875" style="881" customWidth="1"/>
    <col min="2314" max="2314" width="18.85546875" style="881" customWidth="1"/>
    <col min="2315" max="2318" width="5.7109375" style="881" customWidth="1"/>
    <col min="2319" max="2319" width="7.7109375" style="881" customWidth="1"/>
    <col min="2320" max="2320" width="1.42578125" style="881" customWidth="1"/>
    <col min="2321" max="2324" width="6.140625" style="881" customWidth="1"/>
    <col min="2325" max="2325" width="7.85546875" style="881" customWidth="1"/>
    <col min="2326" max="2326" width="70.42578125" style="881" customWidth="1"/>
    <col min="2327" max="2328" width="25.42578125" style="881" customWidth="1"/>
    <col min="2329" max="2329" width="36.28515625" style="881" customWidth="1"/>
    <col min="2330" max="2560" width="11.42578125" style="881"/>
    <col min="2561" max="2561" width="17.7109375" style="881" customWidth="1"/>
    <col min="2562" max="2562" width="18.85546875" style="881" customWidth="1"/>
    <col min="2563" max="2563" width="5.42578125" style="881" customWidth="1"/>
    <col min="2564" max="2564" width="25.85546875" style="881" customWidth="1"/>
    <col min="2565" max="2565" width="15.5703125" style="881" customWidth="1"/>
    <col min="2566" max="2566" width="17.28515625" style="881" customWidth="1"/>
    <col min="2567" max="2567" width="28.5703125" style="881" customWidth="1"/>
    <col min="2568" max="2568" width="16" style="881" customWidth="1"/>
    <col min="2569" max="2569" width="10.85546875" style="881" customWidth="1"/>
    <col min="2570" max="2570" width="18.85546875" style="881" customWidth="1"/>
    <col min="2571" max="2574" width="5.7109375" style="881" customWidth="1"/>
    <col min="2575" max="2575" width="7.7109375" style="881" customWidth="1"/>
    <col min="2576" max="2576" width="1.42578125" style="881" customWidth="1"/>
    <col min="2577" max="2580" width="6.140625" style="881" customWidth="1"/>
    <col min="2581" max="2581" width="7.85546875" style="881" customWidth="1"/>
    <col min="2582" max="2582" width="70.42578125" style="881" customWidth="1"/>
    <col min="2583" max="2584" width="25.42578125" style="881" customWidth="1"/>
    <col min="2585" max="2585" width="36.28515625" style="881" customWidth="1"/>
    <col min="2586" max="2816" width="11.42578125" style="881"/>
    <col min="2817" max="2817" width="17.7109375" style="881" customWidth="1"/>
    <col min="2818" max="2818" width="18.85546875" style="881" customWidth="1"/>
    <col min="2819" max="2819" width="5.42578125" style="881" customWidth="1"/>
    <col min="2820" max="2820" width="25.85546875" style="881" customWidth="1"/>
    <col min="2821" max="2821" width="15.5703125" style="881" customWidth="1"/>
    <col min="2822" max="2822" width="17.28515625" style="881" customWidth="1"/>
    <col min="2823" max="2823" width="28.5703125" style="881" customWidth="1"/>
    <col min="2824" max="2824" width="16" style="881" customWidth="1"/>
    <col min="2825" max="2825" width="10.85546875" style="881" customWidth="1"/>
    <col min="2826" max="2826" width="18.85546875" style="881" customWidth="1"/>
    <col min="2827" max="2830" width="5.7109375" style="881" customWidth="1"/>
    <col min="2831" max="2831" width="7.7109375" style="881" customWidth="1"/>
    <col min="2832" max="2832" width="1.42578125" style="881" customWidth="1"/>
    <col min="2833" max="2836" width="6.140625" style="881" customWidth="1"/>
    <col min="2837" max="2837" width="7.85546875" style="881" customWidth="1"/>
    <col min="2838" max="2838" width="70.42578125" style="881" customWidth="1"/>
    <col min="2839" max="2840" width="25.42578125" style="881" customWidth="1"/>
    <col min="2841" max="2841" width="36.28515625" style="881" customWidth="1"/>
    <col min="2842" max="3072" width="11.42578125" style="881"/>
    <col min="3073" max="3073" width="17.7109375" style="881" customWidth="1"/>
    <col min="3074" max="3074" width="18.85546875" style="881" customWidth="1"/>
    <col min="3075" max="3075" width="5.42578125" style="881" customWidth="1"/>
    <col min="3076" max="3076" width="25.85546875" style="881" customWidth="1"/>
    <col min="3077" max="3077" width="15.5703125" style="881" customWidth="1"/>
    <col min="3078" max="3078" width="17.28515625" style="881" customWidth="1"/>
    <col min="3079" max="3079" width="28.5703125" style="881" customWidth="1"/>
    <col min="3080" max="3080" width="16" style="881" customWidth="1"/>
    <col min="3081" max="3081" width="10.85546875" style="881" customWidth="1"/>
    <col min="3082" max="3082" width="18.85546875" style="881" customWidth="1"/>
    <col min="3083" max="3086" width="5.7109375" style="881" customWidth="1"/>
    <col min="3087" max="3087" width="7.7109375" style="881" customWidth="1"/>
    <col min="3088" max="3088" width="1.42578125" style="881" customWidth="1"/>
    <col min="3089" max="3092" width="6.140625" style="881" customWidth="1"/>
    <col min="3093" max="3093" width="7.85546875" style="881" customWidth="1"/>
    <col min="3094" max="3094" width="70.42578125" style="881" customWidth="1"/>
    <col min="3095" max="3096" width="25.42578125" style="881" customWidth="1"/>
    <col min="3097" max="3097" width="36.28515625" style="881" customWidth="1"/>
    <col min="3098" max="3328" width="11.42578125" style="881"/>
    <col min="3329" max="3329" width="17.7109375" style="881" customWidth="1"/>
    <col min="3330" max="3330" width="18.85546875" style="881" customWidth="1"/>
    <col min="3331" max="3331" width="5.42578125" style="881" customWidth="1"/>
    <col min="3332" max="3332" width="25.85546875" style="881" customWidth="1"/>
    <col min="3333" max="3333" width="15.5703125" style="881" customWidth="1"/>
    <col min="3334" max="3334" width="17.28515625" style="881" customWidth="1"/>
    <col min="3335" max="3335" width="28.5703125" style="881" customWidth="1"/>
    <col min="3336" max="3336" width="16" style="881" customWidth="1"/>
    <col min="3337" max="3337" width="10.85546875" style="881" customWidth="1"/>
    <col min="3338" max="3338" width="18.85546875" style="881" customWidth="1"/>
    <col min="3339" max="3342" width="5.7109375" style="881" customWidth="1"/>
    <col min="3343" max="3343" width="7.7109375" style="881" customWidth="1"/>
    <col min="3344" max="3344" width="1.42578125" style="881" customWidth="1"/>
    <col min="3345" max="3348" width="6.140625" style="881" customWidth="1"/>
    <col min="3349" max="3349" width="7.85546875" style="881" customWidth="1"/>
    <col min="3350" max="3350" width="70.42578125" style="881" customWidth="1"/>
    <col min="3351" max="3352" width="25.42578125" style="881" customWidth="1"/>
    <col min="3353" max="3353" width="36.28515625" style="881" customWidth="1"/>
    <col min="3354" max="3584" width="11.42578125" style="881"/>
    <col min="3585" max="3585" width="17.7109375" style="881" customWidth="1"/>
    <col min="3586" max="3586" width="18.85546875" style="881" customWidth="1"/>
    <col min="3587" max="3587" width="5.42578125" style="881" customWidth="1"/>
    <col min="3588" max="3588" width="25.85546875" style="881" customWidth="1"/>
    <col min="3589" max="3589" width="15.5703125" style="881" customWidth="1"/>
    <col min="3590" max="3590" width="17.28515625" style="881" customWidth="1"/>
    <col min="3591" max="3591" width="28.5703125" style="881" customWidth="1"/>
    <col min="3592" max="3592" width="16" style="881" customWidth="1"/>
    <col min="3593" max="3593" width="10.85546875" style="881" customWidth="1"/>
    <col min="3594" max="3594" width="18.85546875" style="881" customWidth="1"/>
    <col min="3595" max="3598" width="5.7109375" style="881" customWidth="1"/>
    <col min="3599" max="3599" width="7.7109375" style="881" customWidth="1"/>
    <col min="3600" max="3600" width="1.42578125" style="881" customWidth="1"/>
    <col min="3601" max="3604" width="6.140625" style="881" customWidth="1"/>
    <col min="3605" max="3605" width="7.85546875" style="881" customWidth="1"/>
    <col min="3606" max="3606" width="70.42578125" style="881" customWidth="1"/>
    <col min="3607" max="3608" width="25.42578125" style="881" customWidth="1"/>
    <col min="3609" max="3609" width="36.28515625" style="881" customWidth="1"/>
    <col min="3610" max="3840" width="11.42578125" style="881"/>
    <col min="3841" max="3841" width="17.7109375" style="881" customWidth="1"/>
    <col min="3842" max="3842" width="18.85546875" style="881" customWidth="1"/>
    <col min="3843" max="3843" width="5.42578125" style="881" customWidth="1"/>
    <col min="3844" max="3844" width="25.85546875" style="881" customWidth="1"/>
    <col min="3845" max="3845" width="15.5703125" style="881" customWidth="1"/>
    <col min="3846" max="3846" width="17.28515625" style="881" customWidth="1"/>
    <col min="3847" max="3847" width="28.5703125" style="881" customWidth="1"/>
    <col min="3848" max="3848" width="16" style="881" customWidth="1"/>
    <col min="3849" max="3849" width="10.85546875" style="881" customWidth="1"/>
    <col min="3850" max="3850" width="18.85546875" style="881" customWidth="1"/>
    <col min="3851" max="3854" width="5.7109375" style="881" customWidth="1"/>
    <col min="3855" max="3855" width="7.7109375" style="881" customWidth="1"/>
    <col min="3856" max="3856" width="1.42578125" style="881" customWidth="1"/>
    <col min="3857" max="3860" width="6.140625" style="881" customWidth="1"/>
    <col min="3861" max="3861" width="7.85546875" style="881" customWidth="1"/>
    <col min="3862" max="3862" width="70.42578125" style="881" customWidth="1"/>
    <col min="3863" max="3864" width="25.42578125" style="881" customWidth="1"/>
    <col min="3865" max="3865" width="36.28515625" style="881" customWidth="1"/>
    <col min="3866" max="4096" width="11.42578125" style="881"/>
    <col min="4097" max="4097" width="17.7109375" style="881" customWidth="1"/>
    <col min="4098" max="4098" width="18.85546875" style="881" customWidth="1"/>
    <col min="4099" max="4099" width="5.42578125" style="881" customWidth="1"/>
    <col min="4100" max="4100" width="25.85546875" style="881" customWidth="1"/>
    <col min="4101" max="4101" width="15.5703125" style="881" customWidth="1"/>
    <col min="4102" max="4102" width="17.28515625" style="881" customWidth="1"/>
    <col min="4103" max="4103" width="28.5703125" style="881" customWidth="1"/>
    <col min="4104" max="4104" width="16" style="881" customWidth="1"/>
    <col min="4105" max="4105" width="10.85546875" style="881" customWidth="1"/>
    <col min="4106" max="4106" width="18.85546875" style="881" customWidth="1"/>
    <col min="4107" max="4110" width="5.7109375" style="881" customWidth="1"/>
    <col min="4111" max="4111" width="7.7109375" style="881" customWidth="1"/>
    <col min="4112" max="4112" width="1.42578125" style="881" customWidth="1"/>
    <col min="4113" max="4116" width="6.140625" style="881" customWidth="1"/>
    <col min="4117" max="4117" width="7.85546875" style="881" customWidth="1"/>
    <col min="4118" max="4118" width="70.42578125" style="881" customWidth="1"/>
    <col min="4119" max="4120" width="25.42578125" style="881" customWidth="1"/>
    <col min="4121" max="4121" width="36.28515625" style="881" customWidth="1"/>
    <col min="4122" max="4352" width="11.42578125" style="881"/>
    <col min="4353" max="4353" width="17.7109375" style="881" customWidth="1"/>
    <col min="4354" max="4354" width="18.85546875" style="881" customWidth="1"/>
    <col min="4355" max="4355" width="5.42578125" style="881" customWidth="1"/>
    <col min="4356" max="4356" width="25.85546875" style="881" customWidth="1"/>
    <col min="4357" max="4357" width="15.5703125" style="881" customWidth="1"/>
    <col min="4358" max="4358" width="17.28515625" style="881" customWidth="1"/>
    <col min="4359" max="4359" width="28.5703125" style="881" customWidth="1"/>
    <col min="4360" max="4360" width="16" style="881" customWidth="1"/>
    <col min="4361" max="4361" width="10.85546875" style="881" customWidth="1"/>
    <col min="4362" max="4362" width="18.85546875" style="881" customWidth="1"/>
    <col min="4363" max="4366" width="5.7109375" style="881" customWidth="1"/>
    <col min="4367" max="4367" width="7.7109375" style="881" customWidth="1"/>
    <col min="4368" max="4368" width="1.42578125" style="881" customWidth="1"/>
    <col min="4369" max="4372" width="6.140625" style="881" customWidth="1"/>
    <col min="4373" max="4373" width="7.85546875" style="881" customWidth="1"/>
    <col min="4374" max="4374" width="70.42578125" style="881" customWidth="1"/>
    <col min="4375" max="4376" width="25.42578125" style="881" customWidth="1"/>
    <col min="4377" max="4377" width="36.28515625" style="881" customWidth="1"/>
    <col min="4378" max="4608" width="11.42578125" style="881"/>
    <col min="4609" max="4609" width="17.7109375" style="881" customWidth="1"/>
    <col min="4610" max="4610" width="18.85546875" style="881" customWidth="1"/>
    <col min="4611" max="4611" width="5.42578125" style="881" customWidth="1"/>
    <col min="4612" max="4612" width="25.85546875" style="881" customWidth="1"/>
    <col min="4613" max="4613" width="15.5703125" style="881" customWidth="1"/>
    <col min="4614" max="4614" width="17.28515625" style="881" customWidth="1"/>
    <col min="4615" max="4615" width="28.5703125" style="881" customWidth="1"/>
    <col min="4616" max="4616" width="16" style="881" customWidth="1"/>
    <col min="4617" max="4617" width="10.85546875" style="881" customWidth="1"/>
    <col min="4618" max="4618" width="18.85546875" style="881" customWidth="1"/>
    <col min="4619" max="4622" width="5.7109375" style="881" customWidth="1"/>
    <col min="4623" max="4623" width="7.7109375" style="881" customWidth="1"/>
    <col min="4624" max="4624" width="1.42578125" style="881" customWidth="1"/>
    <col min="4625" max="4628" width="6.140625" style="881" customWidth="1"/>
    <col min="4629" max="4629" width="7.85546875" style="881" customWidth="1"/>
    <col min="4630" max="4630" width="70.42578125" style="881" customWidth="1"/>
    <col min="4631" max="4632" width="25.42578125" style="881" customWidth="1"/>
    <col min="4633" max="4633" width="36.28515625" style="881" customWidth="1"/>
    <col min="4634" max="4864" width="11.42578125" style="881"/>
    <col min="4865" max="4865" width="17.7109375" style="881" customWidth="1"/>
    <col min="4866" max="4866" width="18.85546875" style="881" customWidth="1"/>
    <col min="4867" max="4867" width="5.42578125" style="881" customWidth="1"/>
    <col min="4868" max="4868" width="25.85546875" style="881" customWidth="1"/>
    <col min="4869" max="4869" width="15.5703125" style="881" customWidth="1"/>
    <col min="4870" max="4870" width="17.28515625" style="881" customWidth="1"/>
    <col min="4871" max="4871" width="28.5703125" style="881" customWidth="1"/>
    <col min="4872" max="4872" width="16" style="881" customWidth="1"/>
    <col min="4873" max="4873" width="10.85546875" style="881" customWidth="1"/>
    <col min="4874" max="4874" width="18.85546875" style="881" customWidth="1"/>
    <col min="4875" max="4878" width="5.7109375" style="881" customWidth="1"/>
    <col min="4879" max="4879" width="7.7109375" style="881" customWidth="1"/>
    <col min="4880" max="4880" width="1.42578125" style="881" customWidth="1"/>
    <col min="4881" max="4884" width="6.140625" style="881" customWidth="1"/>
    <col min="4885" max="4885" width="7.85546875" style="881" customWidth="1"/>
    <col min="4886" max="4886" width="70.42578125" style="881" customWidth="1"/>
    <col min="4887" max="4888" width="25.42578125" style="881" customWidth="1"/>
    <col min="4889" max="4889" width="36.28515625" style="881" customWidth="1"/>
    <col min="4890" max="5120" width="11.42578125" style="881"/>
    <col min="5121" max="5121" width="17.7109375" style="881" customWidth="1"/>
    <col min="5122" max="5122" width="18.85546875" style="881" customWidth="1"/>
    <col min="5123" max="5123" width="5.42578125" style="881" customWidth="1"/>
    <col min="5124" max="5124" width="25.85546875" style="881" customWidth="1"/>
    <col min="5125" max="5125" width="15.5703125" style="881" customWidth="1"/>
    <col min="5126" max="5126" width="17.28515625" style="881" customWidth="1"/>
    <col min="5127" max="5127" width="28.5703125" style="881" customWidth="1"/>
    <col min="5128" max="5128" width="16" style="881" customWidth="1"/>
    <col min="5129" max="5129" width="10.85546875" style="881" customWidth="1"/>
    <col min="5130" max="5130" width="18.85546875" style="881" customWidth="1"/>
    <col min="5131" max="5134" width="5.7109375" style="881" customWidth="1"/>
    <col min="5135" max="5135" width="7.7109375" style="881" customWidth="1"/>
    <col min="5136" max="5136" width="1.42578125" style="881" customWidth="1"/>
    <col min="5137" max="5140" width="6.140625" style="881" customWidth="1"/>
    <col min="5141" max="5141" width="7.85546875" style="881" customWidth="1"/>
    <col min="5142" max="5142" width="70.42578125" style="881" customWidth="1"/>
    <col min="5143" max="5144" width="25.42578125" style="881" customWidth="1"/>
    <col min="5145" max="5145" width="36.28515625" style="881" customWidth="1"/>
    <col min="5146" max="5376" width="11.42578125" style="881"/>
    <col min="5377" max="5377" width="17.7109375" style="881" customWidth="1"/>
    <col min="5378" max="5378" width="18.85546875" style="881" customWidth="1"/>
    <col min="5379" max="5379" width="5.42578125" style="881" customWidth="1"/>
    <col min="5380" max="5380" width="25.85546875" style="881" customWidth="1"/>
    <col min="5381" max="5381" width="15.5703125" style="881" customWidth="1"/>
    <col min="5382" max="5382" width="17.28515625" style="881" customWidth="1"/>
    <col min="5383" max="5383" width="28.5703125" style="881" customWidth="1"/>
    <col min="5384" max="5384" width="16" style="881" customWidth="1"/>
    <col min="5385" max="5385" width="10.85546875" style="881" customWidth="1"/>
    <col min="5386" max="5386" width="18.85546875" style="881" customWidth="1"/>
    <col min="5387" max="5390" width="5.7109375" style="881" customWidth="1"/>
    <col min="5391" max="5391" width="7.7109375" style="881" customWidth="1"/>
    <col min="5392" max="5392" width="1.42578125" style="881" customWidth="1"/>
    <col min="5393" max="5396" width="6.140625" style="881" customWidth="1"/>
    <col min="5397" max="5397" width="7.85546875" style="881" customWidth="1"/>
    <col min="5398" max="5398" width="70.42578125" style="881" customWidth="1"/>
    <col min="5399" max="5400" width="25.42578125" style="881" customWidth="1"/>
    <col min="5401" max="5401" width="36.28515625" style="881" customWidth="1"/>
    <col min="5402" max="5632" width="11.42578125" style="881"/>
    <col min="5633" max="5633" width="17.7109375" style="881" customWidth="1"/>
    <col min="5634" max="5634" width="18.85546875" style="881" customWidth="1"/>
    <col min="5635" max="5635" width="5.42578125" style="881" customWidth="1"/>
    <col min="5636" max="5636" width="25.85546875" style="881" customWidth="1"/>
    <col min="5637" max="5637" width="15.5703125" style="881" customWidth="1"/>
    <col min="5638" max="5638" width="17.28515625" style="881" customWidth="1"/>
    <col min="5639" max="5639" width="28.5703125" style="881" customWidth="1"/>
    <col min="5640" max="5640" width="16" style="881" customWidth="1"/>
    <col min="5641" max="5641" width="10.85546875" style="881" customWidth="1"/>
    <col min="5642" max="5642" width="18.85546875" style="881" customWidth="1"/>
    <col min="5643" max="5646" width="5.7109375" style="881" customWidth="1"/>
    <col min="5647" max="5647" width="7.7109375" style="881" customWidth="1"/>
    <col min="5648" max="5648" width="1.42578125" style="881" customWidth="1"/>
    <col min="5649" max="5652" width="6.140625" style="881" customWidth="1"/>
    <col min="5653" max="5653" width="7.85546875" style="881" customWidth="1"/>
    <col min="5654" max="5654" width="70.42578125" style="881" customWidth="1"/>
    <col min="5655" max="5656" width="25.42578125" style="881" customWidth="1"/>
    <col min="5657" max="5657" width="36.28515625" style="881" customWidth="1"/>
    <col min="5658" max="5888" width="11.42578125" style="881"/>
    <col min="5889" max="5889" width="17.7109375" style="881" customWidth="1"/>
    <col min="5890" max="5890" width="18.85546875" style="881" customWidth="1"/>
    <col min="5891" max="5891" width="5.42578125" style="881" customWidth="1"/>
    <col min="5892" max="5892" width="25.85546875" style="881" customWidth="1"/>
    <col min="5893" max="5893" width="15.5703125" style="881" customWidth="1"/>
    <col min="5894" max="5894" width="17.28515625" style="881" customWidth="1"/>
    <col min="5895" max="5895" width="28.5703125" style="881" customWidth="1"/>
    <col min="5896" max="5896" width="16" style="881" customWidth="1"/>
    <col min="5897" max="5897" width="10.85546875" style="881" customWidth="1"/>
    <col min="5898" max="5898" width="18.85546875" style="881" customWidth="1"/>
    <col min="5899" max="5902" width="5.7109375" style="881" customWidth="1"/>
    <col min="5903" max="5903" width="7.7109375" style="881" customWidth="1"/>
    <col min="5904" max="5904" width="1.42578125" style="881" customWidth="1"/>
    <col min="5905" max="5908" width="6.140625" style="881" customWidth="1"/>
    <col min="5909" max="5909" width="7.85546875" style="881" customWidth="1"/>
    <col min="5910" max="5910" width="70.42578125" style="881" customWidth="1"/>
    <col min="5911" max="5912" width="25.42578125" style="881" customWidth="1"/>
    <col min="5913" max="5913" width="36.28515625" style="881" customWidth="1"/>
    <col min="5914" max="6144" width="11.42578125" style="881"/>
    <col min="6145" max="6145" width="17.7109375" style="881" customWidth="1"/>
    <col min="6146" max="6146" width="18.85546875" style="881" customWidth="1"/>
    <col min="6147" max="6147" width="5.42578125" style="881" customWidth="1"/>
    <col min="6148" max="6148" width="25.85546875" style="881" customWidth="1"/>
    <col min="6149" max="6149" width="15.5703125" style="881" customWidth="1"/>
    <col min="6150" max="6150" width="17.28515625" style="881" customWidth="1"/>
    <col min="6151" max="6151" width="28.5703125" style="881" customWidth="1"/>
    <col min="6152" max="6152" width="16" style="881" customWidth="1"/>
    <col min="6153" max="6153" width="10.85546875" style="881" customWidth="1"/>
    <col min="6154" max="6154" width="18.85546875" style="881" customWidth="1"/>
    <col min="6155" max="6158" width="5.7109375" style="881" customWidth="1"/>
    <col min="6159" max="6159" width="7.7109375" style="881" customWidth="1"/>
    <col min="6160" max="6160" width="1.42578125" style="881" customWidth="1"/>
    <col min="6161" max="6164" width="6.140625" style="881" customWidth="1"/>
    <col min="6165" max="6165" width="7.85546875" style="881" customWidth="1"/>
    <col min="6166" max="6166" width="70.42578125" style="881" customWidth="1"/>
    <col min="6167" max="6168" width="25.42578125" style="881" customWidth="1"/>
    <col min="6169" max="6169" width="36.28515625" style="881" customWidth="1"/>
    <col min="6170" max="6400" width="11.42578125" style="881"/>
    <col min="6401" max="6401" width="17.7109375" style="881" customWidth="1"/>
    <col min="6402" max="6402" width="18.85546875" style="881" customWidth="1"/>
    <col min="6403" max="6403" width="5.42578125" style="881" customWidth="1"/>
    <col min="6404" max="6404" width="25.85546875" style="881" customWidth="1"/>
    <col min="6405" max="6405" width="15.5703125" style="881" customWidth="1"/>
    <col min="6406" max="6406" width="17.28515625" style="881" customWidth="1"/>
    <col min="6407" max="6407" width="28.5703125" style="881" customWidth="1"/>
    <col min="6408" max="6408" width="16" style="881" customWidth="1"/>
    <col min="6409" max="6409" width="10.85546875" style="881" customWidth="1"/>
    <col min="6410" max="6410" width="18.85546875" style="881" customWidth="1"/>
    <col min="6411" max="6414" width="5.7109375" style="881" customWidth="1"/>
    <col min="6415" max="6415" width="7.7109375" style="881" customWidth="1"/>
    <col min="6416" max="6416" width="1.42578125" style="881" customWidth="1"/>
    <col min="6417" max="6420" width="6.140625" style="881" customWidth="1"/>
    <col min="6421" max="6421" width="7.85546875" style="881" customWidth="1"/>
    <col min="6422" max="6422" width="70.42578125" style="881" customWidth="1"/>
    <col min="6423" max="6424" width="25.42578125" style="881" customWidth="1"/>
    <col min="6425" max="6425" width="36.28515625" style="881" customWidth="1"/>
    <col min="6426" max="6656" width="11.42578125" style="881"/>
    <col min="6657" max="6657" width="17.7109375" style="881" customWidth="1"/>
    <col min="6658" max="6658" width="18.85546875" style="881" customWidth="1"/>
    <col min="6659" max="6659" width="5.42578125" style="881" customWidth="1"/>
    <col min="6660" max="6660" width="25.85546875" style="881" customWidth="1"/>
    <col min="6661" max="6661" width="15.5703125" style="881" customWidth="1"/>
    <col min="6662" max="6662" width="17.28515625" style="881" customWidth="1"/>
    <col min="6663" max="6663" width="28.5703125" style="881" customWidth="1"/>
    <col min="6664" max="6664" width="16" style="881" customWidth="1"/>
    <col min="6665" max="6665" width="10.85546875" style="881" customWidth="1"/>
    <col min="6666" max="6666" width="18.85546875" style="881" customWidth="1"/>
    <col min="6667" max="6670" width="5.7109375" style="881" customWidth="1"/>
    <col min="6671" max="6671" width="7.7109375" style="881" customWidth="1"/>
    <col min="6672" max="6672" width="1.42578125" style="881" customWidth="1"/>
    <col min="6673" max="6676" width="6.140625" style="881" customWidth="1"/>
    <col min="6677" max="6677" width="7.85546875" style="881" customWidth="1"/>
    <col min="6678" max="6678" width="70.42578125" style="881" customWidth="1"/>
    <col min="6679" max="6680" width="25.42578125" style="881" customWidth="1"/>
    <col min="6681" max="6681" width="36.28515625" style="881" customWidth="1"/>
    <col min="6682" max="6912" width="11.42578125" style="881"/>
    <col min="6913" max="6913" width="17.7109375" style="881" customWidth="1"/>
    <col min="6914" max="6914" width="18.85546875" style="881" customWidth="1"/>
    <col min="6915" max="6915" width="5.42578125" style="881" customWidth="1"/>
    <col min="6916" max="6916" width="25.85546875" style="881" customWidth="1"/>
    <col min="6917" max="6917" width="15.5703125" style="881" customWidth="1"/>
    <col min="6918" max="6918" width="17.28515625" style="881" customWidth="1"/>
    <col min="6919" max="6919" width="28.5703125" style="881" customWidth="1"/>
    <col min="6920" max="6920" width="16" style="881" customWidth="1"/>
    <col min="6921" max="6921" width="10.85546875" style="881" customWidth="1"/>
    <col min="6922" max="6922" width="18.85546875" style="881" customWidth="1"/>
    <col min="6923" max="6926" width="5.7109375" style="881" customWidth="1"/>
    <col min="6927" max="6927" width="7.7109375" style="881" customWidth="1"/>
    <col min="6928" max="6928" width="1.42578125" style="881" customWidth="1"/>
    <col min="6929" max="6932" width="6.140625" style="881" customWidth="1"/>
    <col min="6933" max="6933" width="7.85546875" style="881" customWidth="1"/>
    <col min="6934" max="6934" width="70.42578125" style="881" customWidth="1"/>
    <col min="6935" max="6936" width="25.42578125" style="881" customWidth="1"/>
    <col min="6937" max="6937" width="36.28515625" style="881" customWidth="1"/>
    <col min="6938" max="7168" width="11.42578125" style="881"/>
    <col min="7169" max="7169" width="17.7109375" style="881" customWidth="1"/>
    <col min="7170" max="7170" width="18.85546875" style="881" customWidth="1"/>
    <col min="7171" max="7171" width="5.42578125" style="881" customWidth="1"/>
    <col min="7172" max="7172" width="25.85546875" style="881" customWidth="1"/>
    <col min="7173" max="7173" width="15.5703125" style="881" customWidth="1"/>
    <col min="7174" max="7174" width="17.28515625" style="881" customWidth="1"/>
    <col min="7175" max="7175" width="28.5703125" style="881" customWidth="1"/>
    <col min="7176" max="7176" width="16" style="881" customWidth="1"/>
    <col min="7177" max="7177" width="10.85546875" style="881" customWidth="1"/>
    <col min="7178" max="7178" width="18.85546875" style="881" customWidth="1"/>
    <col min="7179" max="7182" width="5.7109375" style="881" customWidth="1"/>
    <col min="7183" max="7183" width="7.7109375" style="881" customWidth="1"/>
    <col min="7184" max="7184" width="1.42578125" style="881" customWidth="1"/>
    <col min="7185" max="7188" width="6.140625" style="881" customWidth="1"/>
    <col min="7189" max="7189" width="7.85546875" style="881" customWidth="1"/>
    <col min="7190" max="7190" width="70.42578125" style="881" customWidth="1"/>
    <col min="7191" max="7192" width="25.42578125" style="881" customWidth="1"/>
    <col min="7193" max="7193" width="36.28515625" style="881" customWidth="1"/>
    <col min="7194" max="7424" width="11.42578125" style="881"/>
    <col min="7425" max="7425" width="17.7109375" style="881" customWidth="1"/>
    <col min="7426" max="7426" width="18.85546875" style="881" customWidth="1"/>
    <col min="7427" max="7427" width="5.42578125" style="881" customWidth="1"/>
    <col min="7428" max="7428" width="25.85546875" style="881" customWidth="1"/>
    <col min="7429" max="7429" width="15.5703125" style="881" customWidth="1"/>
    <col min="7430" max="7430" width="17.28515625" style="881" customWidth="1"/>
    <col min="7431" max="7431" width="28.5703125" style="881" customWidth="1"/>
    <col min="7432" max="7432" width="16" style="881" customWidth="1"/>
    <col min="7433" max="7433" width="10.85546875" style="881" customWidth="1"/>
    <col min="7434" max="7434" width="18.85546875" style="881" customWidth="1"/>
    <col min="7435" max="7438" width="5.7109375" style="881" customWidth="1"/>
    <col min="7439" max="7439" width="7.7109375" style="881" customWidth="1"/>
    <col min="7440" max="7440" width="1.42578125" style="881" customWidth="1"/>
    <col min="7441" max="7444" width="6.140625" style="881" customWidth="1"/>
    <col min="7445" max="7445" width="7.85546875" style="881" customWidth="1"/>
    <col min="7446" max="7446" width="70.42578125" style="881" customWidth="1"/>
    <col min="7447" max="7448" width="25.42578125" style="881" customWidth="1"/>
    <col min="7449" max="7449" width="36.28515625" style="881" customWidth="1"/>
    <col min="7450" max="7680" width="11.42578125" style="881"/>
    <col min="7681" max="7681" width="17.7109375" style="881" customWidth="1"/>
    <col min="7682" max="7682" width="18.85546875" style="881" customWidth="1"/>
    <col min="7683" max="7683" width="5.42578125" style="881" customWidth="1"/>
    <col min="7684" max="7684" width="25.85546875" style="881" customWidth="1"/>
    <col min="7685" max="7685" width="15.5703125" style="881" customWidth="1"/>
    <col min="7686" max="7686" width="17.28515625" style="881" customWidth="1"/>
    <col min="7687" max="7687" width="28.5703125" style="881" customWidth="1"/>
    <col min="7688" max="7688" width="16" style="881" customWidth="1"/>
    <col min="7689" max="7689" width="10.85546875" style="881" customWidth="1"/>
    <col min="7690" max="7690" width="18.85546875" style="881" customWidth="1"/>
    <col min="7691" max="7694" width="5.7109375" style="881" customWidth="1"/>
    <col min="7695" max="7695" width="7.7109375" style="881" customWidth="1"/>
    <col min="7696" max="7696" width="1.42578125" style="881" customWidth="1"/>
    <col min="7697" max="7700" width="6.140625" style="881" customWidth="1"/>
    <col min="7701" max="7701" width="7.85546875" style="881" customWidth="1"/>
    <col min="7702" max="7702" width="70.42578125" style="881" customWidth="1"/>
    <col min="7703" max="7704" width="25.42578125" style="881" customWidth="1"/>
    <col min="7705" max="7705" width="36.28515625" style="881" customWidth="1"/>
    <col min="7706" max="7936" width="11.42578125" style="881"/>
    <col min="7937" max="7937" width="17.7109375" style="881" customWidth="1"/>
    <col min="7938" max="7938" width="18.85546875" style="881" customWidth="1"/>
    <col min="7939" max="7939" width="5.42578125" style="881" customWidth="1"/>
    <col min="7940" max="7940" width="25.85546875" style="881" customWidth="1"/>
    <col min="7941" max="7941" width="15.5703125" style="881" customWidth="1"/>
    <col min="7942" max="7942" width="17.28515625" style="881" customWidth="1"/>
    <col min="7943" max="7943" width="28.5703125" style="881" customWidth="1"/>
    <col min="7944" max="7944" width="16" style="881" customWidth="1"/>
    <col min="7945" max="7945" width="10.85546875" style="881" customWidth="1"/>
    <col min="7946" max="7946" width="18.85546875" style="881" customWidth="1"/>
    <col min="7947" max="7950" width="5.7109375" style="881" customWidth="1"/>
    <col min="7951" max="7951" width="7.7109375" style="881" customWidth="1"/>
    <col min="7952" max="7952" width="1.42578125" style="881" customWidth="1"/>
    <col min="7953" max="7956" width="6.140625" style="881" customWidth="1"/>
    <col min="7957" max="7957" width="7.85546875" style="881" customWidth="1"/>
    <col min="7958" max="7958" width="70.42578125" style="881" customWidth="1"/>
    <col min="7959" max="7960" width="25.42578125" style="881" customWidth="1"/>
    <col min="7961" max="7961" width="36.28515625" style="881" customWidth="1"/>
    <col min="7962" max="8192" width="11.42578125" style="881"/>
    <col min="8193" max="8193" width="17.7109375" style="881" customWidth="1"/>
    <col min="8194" max="8194" width="18.85546875" style="881" customWidth="1"/>
    <col min="8195" max="8195" width="5.42578125" style="881" customWidth="1"/>
    <col min="8196" max="8196" width="25.85546875" style="881" customWidth="1"/>
    <col min="8197" max="8197" width="15.5703125" style="881" customWidth="1"/>
    <col min="8198" max="8198" width="17.28515625" style="881" customWidth="1"/>
    <col min="8199" max="8199" width="28.5703125" style="881" customWidth="1"/>
    <col min="8200" max="8200" width="16" style="881" customWidth="1"/>
    <col min="8201" max="8201" width="10.85546875" style="881" customWidth="1"/>
    <col min="8202" max="8202" width="18.85546875" style="881" customWidth="1"/>
    <col min="8203" max="8206" width="5.7109375" style="881" customWidth="1"/>
    <col min="8207" max="8207" width="7.7109375" style="881" customWidth="1"/>
    <col min="8208" max="8208" width="1.42578125" style="881" customWidth="1"/>
    <col min="8209" max="8212" width="6.140625" style="881" customWidth="1"/>
    <col min="8213" max="8213" width="7.85546875" style="881" customWidth="1"/>
    <col min="8214" max="8214" width="70.42578125" style="881" customWidth="1"/>
    <col min="8215" max="8216" width="25.42578125" style="881" customWidth="1"/>
    <col min="8217" max="8217" width="36.28515625" style="881" customWidth="1"/>
    <col min="8218" max="8448" width="11.42578125" style="881"/>
    <col min="8449" max="8449" width="17.7109375" style="881" customWidth="1"/>
    <col min="8450" max="8450" width="18.85546875" style="881" customWidth="1"/>
    <col min="8451" max="8451" width="5.42578125" style="881" customWidth="1"/>
    <col min="8452" max="8452" width="25.85546875" style="881" customWidth="1"/>
    <col min="8453" max="8453" width="15.5703125" style="881" customWidth="1"/>
    <col min="8454" max="8454" width="17.28515625" style="881" customWidth="1"/>
    <col min="8455" max="8455" width="28.5703125" style="881" customWidth="1"/>
    <col min="8456" max="8456" width="16" style="881" customWidth="1"/>
    <col min="8457" max="8457" width="10.85546875" style="881" customWidth="1"/>
    <col min="8458" max="8458" width="18.85546875" style="881" customWidth="1"/>
    <col min="8459" max="8462" width="5.7109375" style="881" customWidth="1"/>
    <col min="8463" max="8463" width="7.7109375" style="881" customWidth="1"/>
    <col min="8464" max="8464" width="1.42578125" style="881" customWidth="1"/>
    <col min="8465" max="8468" width="6.140625" style="881" customWidth="1"/>
    <col min="8469" max="8469" width="7.85546875" style="881" customWidth="1"/>
    <col min="8470" max="8470" width="70.42578125" style="881" customWidth="1"/>
    <col min="8471" max="8472" width="25.42578125" style="881" customWidth="1"/>
    <col min="8473" max="8473" width="36.28515625" style="881" customWidth="1"/>
    <col min="8474" max="8704" width="11.42578125" style="881"/>
    <col min="8705" max="8705" width="17.7109375" style="881" customWidth="1"/>
    <col min="8706" max="8706" width="18.85546875" style="881" customWidth="1"/>
    <col min="8707" max="8707" width="5.42578125" style="881" customWidth="1"/>
    <col min="8708" max="8708" width="25.85546875" style="881" customWidth="1"/>
    <col min="8709" max="8709" width="15.5703125" style="881" customWidth="1"/>
    <col min="8710" max="8710" width="17.28515625" style="881" customWidth="1"/>
    <col min="8711" max="8711" width="28.5703125" style="881" customWidth="1"/>
    <col min="8712" max="8712" width="16" style="881" customWidth="1"/>
    <col min="8713" max="8713" width="10.85546875" style="881" customWidth="1"/>
    <col min="8714" max="8714" width="18.85546875" style="881" customWidth="1"/>
    <col min="8715" max="8718" width="5.7109375" style="881" customWidth="1"/>
    <col min="8719" max="8719" width="7.7109375" style="881" customWidth="1"/>
    <col min="8720" max="8720" width="1.42578125" style="881" customWidth="1"/>
    <col min="8721" max="8724" width="6.140625" style="881" customWidth="1"/>
    <col min="8725" max="8725" width="7.85546875" style="881" customWidth="1"/>
    <col min="8726" max="8726" width="70.42578125" style="881" customWidth="1"/>
    <col min="8727" max="8728" width="25.42578125" style="881" customWidth="1"/>
    <col min="8729" max="8729" width="36.28515625" style="881" customWidth="1"/>
    <col min="8730" max="8960" width="11.42578125" style="881"/>
    <col min="8961" max="8961" width="17.7109375" style="881" customWidth="1"/>
    <col min="8962" max="8962" width="18.85546875" style="881" customWidth="1"/>
    <col min="8963" max="8963" width="5.42578125" style="881" customWidth="1"/>
    <col min="8964" max="8964" width="25.85546875" style="881" customWidth="1"/>
    <col min="8965" max="8965" width="15.5703125" style="881" customWidth="1"/>
    <col min="8966" max="8966" width="17.28515625" style="881" customWidth="1"/>
    <col min="8967" max="8967" width="28.5703125" style="881" customWidth="1"/>
    <col min="8968" max="8968" width="16" style="881" customWidth="1"/>
    <col min="8969" max="8969" width="10.85546875" style="881" customWidth="1"/>
    <col min="8970" max="8970" width="18.85546875" style="881" customWidth="1"/>
    <col min="8971" max="8974" width="5.7109375" style="881" customWidth="1"/>
    <col min="8975" max="8975" width="7.7109375" style="881" customWidth="1"/>
    <col min="8976" max="8976" width="1.42578125" style="881" customWidth="1"/>
    <col min="8977" max="8980" width="6.140625" style="881" customWidth="1"/>
    <col min="8981" max="8981" width="7.85546875" style="881" customWidth="1"/>
    <col min="8982" max="8982" width="70.42578125" style="881" customWidth="1"/>
    <col min="8983" max="8984" width="25.42578125" style="881" customWidth="1"/>
    <col min="8985" max="8985" width="36.28515625" style="881" customWidth="1"/>
    <col min="8986" max="9216" width="11.42578125" style="881"/>
    <col min="9217" max="9217" width="17.7109375" style="881" customWidth="1"/>
    <col min="9218" max="9218" width="18.85546875" style="881" customWidth="1"/>
    <col min="9219" max="9219" width="5.42578125" style="881" customWidth="1"/>
    <col min="9220" max="9220" width="25.85546875" style="881" customWidth="1"/>
    <col min="9221" max="9221" width="15.5703125" style="881" customWidth="1"/>
    <col min="9222" max="9222" width="17.28515625" style="881" customWidth="1"/>
    <col min="9223" max="9223" width="28.5703125" style="881" customWidth="1"/>
    <col min="9224" max="9224" width="16" style="881" customWidth="1"/>
    <col min="9225" max="9225" width="10.85546875" style="881" customWidth="1"/>
    <col min="9226" max="9226" width="18.85546875" style="881" customWidth="1"/>
    <col min="9227" max="9230" width="5.7109375" style="881" customWidth="1"/>
    <col min="9231" max="9231" width="7.7109375" style="881" customWidth="1"/>
    <col min="9232" max="9232" width="1.42578125" style="881" customWidth="1"/>
    <col min="9233" max="9236" width="6.140625" style="881" customWidth="1"/>
    <col min="9237" max="9237" width="7.85546875" style="881" customWidth="1"/>
    <col min="9238" max="9238" width="70.42578125" style="881" customWidth="1"/>
    <col min="9239" max="9240" width="25.42578125" style="881" customWidth="1"/>
    <col min="9241" max="9241" width="36.28515625" style="881" customWidth="1"/>
    <col min="9242" max="9472" width="11.42578125" style="881"/>
    <col min="9473" max="9473" width="17.7109375" style="881" customWidth="1"/>
    <col min="9474" max="9474" width="18.85546875" style="881" customWidth="1"/>
    <col min="9475" max="9475" width="5.42578125" style="881" customWidth="1"/>
    <col min="9476" max="9476" width="25.85546875" style="881" customWidth="1"/>
    <col min="9477" max="9477" width="15.5703125" style="881" customWidth="1"/>
    <col min="9478" max="9478" width="17.28515625" style="881" customWidth="1"/>
    <col min="9479" max="9479" width="28.5703125" style="881" customWidth="1"/>
    <col min="9480" max="9480" width="16" style="881" customWidth="1"/>
    <col min="9481" max="9481" width="10.85546875" style="881" customWidth="1"/>
    <col min="9482" max="9482" width="18.85546875" style="881" customWidth="1"/>
    <col min="9483" max="9486" width="5.7109375" style="881" customWidth="1"/>
    <col min="9487" max="9487" width="7.7109375" style="881" customWidth="1"/>
    <col min="9488" max="9488" width="1.42578125" style="881" customWidth="1"/>
    <col min="9489" max="9492" width="6.140625" style="881" customWidth="1"/>
    <col min="9493" max="9493" width="7.85546875" style="881" customWidth="1"/>
    <col min="9494" max="9494" width="70.42578125" style="881" customWidth="1"/>
    <col min="9495" max="9496" width="25.42578125" style="881" customWidth="1"/>
    <col min="9497" max="9497" width="36.28515625" style="881" customWidth="1"/>
    <col min="9498" max="9728" width="11.42578125" style="881"/>
    <col min="9729" max="9729" width="17.7109375" style="881" customWidth="1"/>
    <col min="9730" max="9730" width="18.85546875" style="881" customWidth="1"/>
    <col min="9731" max="9731" width="5.42578125" style="881" customWidth="1"/>
    <col min="9732" max="9732" width="25.85546875" style="881" customWidth="1"/>
    <col min="9733" max="9733" width="15.5703125" style="881" customWidth="1"/>
    <col min="9734" max="9734" width="17.28515625" style="881" customWidth="1"/>
    <col min="9735" max="9735" width="28.5703125" style="881" customWidth="1"/>
    <col min="9736" max="9736" width="16" style="881" customWidth="1"/>
    <col min="9737" max="9737" width="10.85546875" style="881" customWidth="1"/>
    <col min="9738" max="9738" width="18.85546875" style="881" customWidth="1"/>
    <col min="9739" max="9742" width="5.7109375" style="881" customWidth="1"/>
    <col min="9743" max="9743" width="7.7109375" style="881" customWidth="1"/>
    <col min="9744" max="9744" width="1.42578125" style="881" customWidth="1"/>
    <col min="9745" max="9748" width="6.140625" style="881" customWidth="1"/>
    <col min="9749" max="9749" width="7.85546875" style="881" customWidth="1"/>
    <col min="9750" max="9750" width="70.42578125" style="881" customWidth="1"/>
    <col min="9751" max="9752" width="25.42578125" style="881" customWidth="1"/>
    <col min="9753" max="9753" width="36.28515625" style="881" customWidth="1"/>
    <col min="9754" max="9984" width="11.42578125" style="881"/>
    <col min="9985" max="9985" width="17.7109375" style="881" customWidth="1"/>
    <col min="9986" max="9986" width="18.85546875" style="881" customWidth="1"/>
    <col min="9987" max="9987" width="5.42578125" style="881" customWidth="1"/>
    <col min="9988" max="9988" width="25.85546875" style="881" customWidth="1"/>
    <col min="9989" max="9989" width="15.5703125" style="881" customWidth="1"/>
    <col min="9990" max="9990" width="17.28515625" style="881" customWidth="1"/>
    <col min="9991" max="9991" width="28.5703125" style="881" customWidth="1"/>
    <col min="9992" max="9992" width="16" style="881" customWidth="1"/>
    <col min="9993" max="9993" width="10.85546875" style="881" customWidth="1"/>
    <col min="9994" max="9994" width="18.85546875" style="881" customWidth="1"/>
    <col min="9995" max="9998" width="5.7109375" style="881" customWidth="1"/>
    <col min="9999" max="9999" width="7.7109375" style="881" customWidth="1"/>
    <col min="10000" max="10000" width="1.42578125" style="881" customWidth="1"/>
    <col min="10001" max="10004" width="6.140625" style="881" customWidth="1"/>
    <col min="10005" max="10005" width="7.85546875" style="881" customWidth="1"/>
    <col min="10006" max="10006" width="70.42578125" style="881" customWidth="1"/>
    <col min="10007" max="10008" width="25.42578125" style="881" customWidth="1"/>
    <col min="10009" max="10009" width="36.28515625" style="881" customWidth="1"/>
    <col min="10010" max="10240" width="11.42578125" style="881"/>
    <col min="10241" max="10241" width="17.7109375" style="881" customWidth="1"/>
    <col min="10242" max="10242" width="18.85546875" style="881" customWidth="1"/>
    <col min="10243" max="10243" width="5.42578125" style="881" customWidth="1"/>
    <col min="10244" max="10244" width="25.85546875" style="881" customWidth="1"/>
    <col min="10245" max="10245" width="15.5703125" style="881" customWidth="1"/>
    <col min="10246" max="10246" width="17.28515625" style="881" customWidth="1"/>
    <col min="10247" max="10247" width="28.5703125" style="881" customWidth="1"/>
    <col min="10248" max="10248" width="16" style="881" customWidth="1"/>
    <col min="10249" max="10249" width="10.85546875" style="881" customWidth="1"/>
    <col min="10250" max="10250" width="18.85546875" style="881" customWidth="1"/>
    <col min="10251" max="10254" width="5.7109375" style="881" customWidth="1"/>
    <col min="10255" max="10255" width="7.7109375" style="881" customWidth="1"/>
    <col min="10256" max="10256" width="1.42578125" style="881" customWidth="1"/>
    <col min="10257" max="10260" width="6.140625" style="881" customWidth="1"/>
    <col min="10261" max="10261" width="7.85546875" style="881" customWidth="1"/>
    <col min="10262" max="10262" width="70.42578125" style="881" customWidth="1"/>
    <col min="10263" max="10264" width="25.42578125" style="881" customWidth="1"/>
    <col min="10265" max="10265" width="36.28515625" style="881" customWidth="1"/>
    <col min="10266" max="10496" width="11.42578125" style="881"/>
    <col min="10497" max="10497" width="17.7109375" style="881" customWidth="1"/>
    <col min="10498" max="10498" width="18.85546875" style="881" customWidth="1"/>
    <col min="10499" max="10499" width="5.42578125" style="881" customWidth="1"/>
    <col min="10500" max="10500" width="25.85546875" style="881" customWidth="1"/>
    <col min="10501" max="10501" width="15.5703125" style="881" customWidth="1"/>
    <col min="10502" max="10502" width="17.28515625" style="881" customWidth="1"/>
    <col min="10503" max="10503" width="28.5703125" style="881" customWidth="1"/>
    <col min="10504" max="10504" width="16" style="881" customWidth="1"/>
    <col min="10505" max="10505" width="10.85546875" style="881" customWidth="1"/>
    <col min="10506" max="10506" width="18.85546875" style="881" customWidth="1"/>
    <col min="10507" max="10510" width="5.7109375" style="881" customWidth="1"/>
    <col min="10511" max="10511" width="7.7109375" style="881" customWidth="1"/>
    <col min="10512" max="10512" width="1.42578125" style="881" customWidth="1"/>
    <col min="10513" max="10516" width="6.140625" style="881" customWidth="1"/>
    <col min="10517" max="10517" width="7.85546875" style="881" customWidth="1"/>
    <col min="10518" max="10518" width="70.42578125" style="881" customWidth="1"/>
    <col min="10519" max="10520" width="25.42578125" style="881" customWidth="1"/>
    <col min="10521" max="10521" width="36.28515625" style="881" customWidth="1"/>
    <col min="10522" max="10752" width="11.42578125" style="881"/>
    <col min="10753" max="10753" width="17.7109375" style="881" customWidth="1"/>
    <col min="10754" max="10754" width="18.85546875" style="881" customWidth="1"/>
    <col min="10755" max="10755" width="5.42578125" style="881" customWidth="1"/>
    <col min="10756" max="10756" width="25.85546875" style="881" customWidth="1"/>
    <col min="10757" max="10757" width="15.5703125" style="881" customWidth="1"/>
    <col min="10758" max="10758" width="17.28515625" style="881" customWidth="1"/>
    <col min="10759" max="10759" width="28.5703125" style="881" customWidth="1"/>
    <col min="10760" max="10760" width="16" style="881" customWidth="1"/>
    <col min="10761" max="10761" width="10.85546875" style="881" customWidth="1"/>
    <col min="10762" max="10762" width="18.85546875" style="881" customWidth="1"/>
    <col min="10763" max="10766" width="5.7109375" style="881" customWidth="1"/>
    <col min="10767" max="10767" width="7.7109375" style="881" customWidth="1"/>
    <col min="10768" max="10768" width="1.42578125" style="881" customWidth="1"/>
    <col min="10769" max="10772" width="6.140625" style="881" customWidth="1"/>
    <col min="10773" max="10773" width="7.85546875" style="881" customWidth="1"/>
    <col min="10774" max="10774" width="70.42578125" style="881" customWidth="1"/>
    <col min="10775" max="10776" width="25.42578125" style="881" customWidth="1"/>
    <col min="10777" max="10777" width="36.28515625" style="881" customWidth="1"/>
    <col min="10778" max="11008" width="11.42578125" style="881"/>
    <col min="11009" max="11009" width="17.7109375" style="881" customWidth="1"/>
    <col min="11010" max="11010" width="18.85546875" style="881" customWidth="1"/>
    <col min="11011" max="11011" width="5.42578125" style="881" customWidth="1"/>
    <col min="11012" max="11012" width="25.85546875" style="881" customWidth="1"/>
    <col min="11013" max="11013" width="15.5703125" style="881" customWidth="1"/>
    <col min="11014" max="11014" width="17.28515625" style="881" customWidth="1"/>
    <col min="11015" max="11015" width="28.5703125" style="881" customWidth="1"/>
    <col min="11016" max="11016" width="16" style="881" customWidth="1"/>
    <col min="11017" max="11017" width="10.85546875" style="881" customWidth="1"/>
    <col min="11018" max="11018" width="18.85546875" style="881" customWidth="1"/>
    <col min="11019" max="11022" width="5.7109375" style="881" customWidth="1"/>
    <col min="11023" max="11023" width="7.7109375" style="881" customWidth="1"/>
    <col min="11024" max="11024" width="1.42578125" style="881" customWidth="1"/>
    <col min="11025" max="11028" width="6.140625" style="881" customWidth="1"/>
    <col min="11029" max="11029" width="7.85546875" style="881" customWidth="1"/>
    <col min="11030" max="11030" width="70.42578125" style="881" customWidth="1"/>
    <col min="11031" max="11032" width="25.42578125" style="881" customWidth="1"/>
    <col min="11033" max="11033" width="36.28515625" style="881" customWidth="1"/>
    <col min="11034" max="11264" width="11.42578125" style="881"/>
    <col min="11265" max="11265" width="17.7109375" style="881" customWidth="1"/>
    <col min="11266" max="11266" width="18.85546875" style="881" customWidth="1"/>
    <col min="11267" max="11267" width="5.42578125" style="881" customWidth="1"/>
    <col min="11268" max="11268" width="25.85546875" style="881" customWidth="1"/>
    <col min="11269" max="11269" width="15.5703125" style="881" customWidth="1"/>
    <col min="11270" max="11270" width="17.28515625" style="881" customWidth="1"/>
    <col min="11271" max="11271" width="28.5703125" style="881" customWidth="1"/>
    <col min="11272" max="11272" width="16" style="881" customWidth="1"/>
    <col min="11273" max="11273" width="10.85546875" style="881" customWidth="1"/>
    <col min="11274" max="11274" width="18.85546875" style="881" customWidth="1"/>
    <col min="11275" max="11278" width="5.7109375" style="881" customWidth="1"/>
    <col min="11279" max="11279" width="7.7109375" style="881" customWidth="1"/>
    <col min="11280" max="11280" width="1.42578125" style="881" customWidth="1"/>
    <col min="11281" max="11284" width="6.140625" style="881" customWidth="1"/>
    <col min="11285" max="11285" width="7.85546875" style="881" customWidth="1"/>
    <col min="11286" max="11286" width="70.42578125" style="881" customWidth="1"/>
    <col min="11287" max="11288" width="25.42578125" style="881" customWidth="1"/>
    <col min="11289" max="11289" width="36.28515625" style="881" customWidth="1"/>
    <col min="11290" max="11520" width="11.42578125" style="881"/>
    <col min="11521" max="11521" width="17.7109375" style="881" customWidth="1"/>
    <col min="11522" max="11522" width="18.85546875" style="881" customWidth="1"/>
    <col min="11523" max="11523" width="5.42578125" style="881" customWidth="1"/>
    <col min="11524" max="11524" width="25.85546875" style="881" customWidth="1"/>
    <col min="11525" max="11525" width="15.5703125" style="881" customWidth="1"/>
    <col min="11526" max="11526" width="17.28515625" style="881" customWidth="1"/>
    <col min="11527" max="11527" width="28.5703125" style="881" customWidth="1"/>
    <col min="11528" max="11528" width="16" style="881" customWidth="1"/>
    <col min="11529" max="11529" width="10.85546875" style="881" customWidth="1"/>
    <col min="11530" max="11530" width="18.85546875" style="881" customWidth="1"/>
    <col min="11531" max="11534" width="5.7109375" style="881" customWidth="1"/>
    <col min="11535" max="11535" width="7.7109375" style="881" customWidth="1"/>
    <col min="11536" max="11536" width="1.42578125" style="881" customWidth="1"/>
    <col min="11537" max="11540" width="6.140625" style="881" customWidth="1"/>
    <col min="11541" max="11541" width="7.85546875" style="881" customWidth="1"/>
    <col min="11542" max="11542" width="70.42578125" style="881" customWidth="1"/>
    <col min="11543" max="11544" width="25.42578125" style="881" customWidth="1"/>
    <col min="11545" max="11545" width="36.28515625" style="881" customWidth="1"/>
    <col min="11546" max="11776" width="11.42578125" style="881"/>
    <col min="11777" max="11777" width="17.7109375" style="881" customWidth="1"/>
    <col min="11778" max="11778" width="18.85546875" style="881" customWidth="1"/>
    <col min="11779" max="11779" width="5.42578125" style="881" customWidth="1"/>
    <col min="11780" max="11780" width="25.85546875" style="881" customWidth="1"/>
    <col min="11781" max="11781" width="15.5703125" style="881" customWidth="1"/>
    <col min="11782" max="11782" width="17.28515625" style="881" customWidth="1"/>
    <col min="11783" max="11783" width="28.5703125" style="881" customWidth="1"/>
    <col min="11784" max="11784" width="16" style="881" customWidth="1"/>
    <col min="11785" max="11785" width="10.85546875" style="881" customWidth="1"/>
    <col min="11786" max="11786" width="18.85546875" style="881" customWidth="1"/>
    <col min="11787" max="11790" width="5.7109375" style="881" customWidth="1"/>
    <col min="11791" max="11791" width="7.7109375" style="881" customWidth="1"/>
    <col min="11792" max="11792" width="1.42578125" style="881" customWidth="1"/>
    <col min="11793" max="11796" width="6.140625" style="881" customWidth="1"/>
    <col min="11797" max="11797" width="7.85546875" style="881" customWidth="1"/>
    <col min="11798" max="11798" width="70.42578125" style="881" customWidth="1"/>
    <col min="11799" max="11800" width="25.42578125" style="881" customWidth="1"/>
    <col min="11801" max="11801" width="36.28515625" style="881" customWidth="1"/>
    <col min="11802" max="12032" width="11.42578125" style="881"/>
    <col min="12033" max="12033" width="17.7109375" style="881" customWidth="1"/>
    <col min="12034" max="12034" width="18.85546875" style="881" customWidth="1"/>
    <col min="12035" max="12035" width="5.42578125" style="881" customWidth="1"/>
    <col min="12036" max="12036" width="25.85546875" style="881" customWidth="1"/>
    <col min="12037" max="12037" width="15.5703125" style="881" customWidth="1"/>
    <col min="12038" max="12038" width="17.28515625" style="881" customWidth="1"/>
    <col min="12039" max="12039" width="28.5703125" style="881" customWidth="1"/>
    <col min="12040" max="12040" width="16" style="881" customWidth="1"/>
    <col min="12041" max="12041" width="10.85546875" style="881" customWidth="1"/>
    <col min="12042" max="12042" width="18.85546875" style="881" customWidth="1"/>
    <col min="12043" max="12046" width="5.7109375" style="881" customWidth="1"/>
    <col min="12047" max="12047" width="7.7109375" style="881" customWidth="1"/>
    <col min="12048" max="12048" width="1.42578125" style="881" customWidth="1"/>
    <col min="12049" max="12052" width="6.140625" style="881" customWidth="1"/>
    <col min="12053" max="12053" width="7.85546875" style="881" customWidth="1"/>
    <col min="12054" max="12054" width="70.42578125" style="881" customWidth="1"/>
    <col min="12055" max="12056" width="25.42578125" style="881" customWidth="1"/>
    <col min="12057" max="12057" width="36.28515625" style="881" customWidth="1"/>
    <col min="12058" max="12288" width="11.42578125" style="881"/>
    <col min="12289" max="12289" width="17.7109375" style="881" customWidth="1"/>
    <col min="12290" max="12290" width="18.85546875" style="881" customWidth="1"/>
    <col min="12291" max="12291" width="5.42578125" style="881" customWidth="1"/>
    <col min="12292" max="12292" width="25.85546875" style="881" customWidth="1"/>
    <col min="12293" max="12293" width="15.5703125" style="881" customWidth="1"/>
    <col min="12294" max="12294" width="17.28515625" style="881" customWidth="1"/>
    <col min="12295" max="12295" width="28.5703125" style="881" customWidth="1"/>
    <col min="12296" max="12296" width="16" style="881" customWidth="1"/>
    <col min="12297" max="12297" width="10.85546875" style="881" customWidth="1"/>
    <col min="12298" max="12298" width="18.85546875" style="881" customWidth="1"/>
    <col min="12299" max="12302" width="5.7109375" style="881" customWidth="1"/>
    <col min="12303" max="12303" width="7.7109375" style="881" customWidth="1"/>
    <col min="12304" max="12304" width="1.42578125" style="881" customWidth="1"/>
    <col min="12305" max="12308" width="6.140625" style="881" customWidth="1"/>
    <col min="12309" max="12309" width="7.85546875" style="881" customWidth="1"/>
    <col min="12310" max="12310" width="70.42578125" style="881" customWidth="1"/>
    <col min="12311" max="12312" width="25.42578125" style="881" customWidth="1"/>
    <col min="12313" max="12313" width="36.28515625" style="881" customWidth="1"/>
    <col min="12314" max="12544" width="11.42578125" style="881"/>
    <col min="12545" max="12545" width="17.7109375" style="881" customWidth="1"/>
    <col min="12546" max="12546" width="18.85546875" style="881" customWidth="1"/>
    <col min="12547" max="12547" width="5.42578125" style="881" customWidth="1"/>
    <col min="12548" max="12548" width="25.85546875" style="881" customWidth="1"/>
    <col min="12549" max="12549" width="15.5703125" style="881" customWidth="1"/>
    <col min="12550" max="12550" width="17.28515625" style="881" customWidth="1"/>
    <col min="12551" max="12551" width="28.5703125" style="881" customWidth="1"/>
    <col min="12552" max="12552" width="16" style="881" customWidth="1"/>
    <col min="12553" max="12553" width="10.85546875" style="881" customWidth="1"/>
    <col min="12554" max="12554" width="18.85546875" style="881" customWidth="1"/>
    <col min="12555" max="12558" width="5.7109375" style="881" customWidth="1"/>
    <col min="12559" max="12559" width="7.7109375" style="881" customWidth="1"/>
    <col min="12560" max="12560" width="1.42578125" style="881" customWidth="1"/>
    <col min="12561" max="12564" width="6.140625" style="881" customWidth="1"/>
    <col min="12565" max="12565" width="7.85546875" style="881" customWidth="1"/>
    <col min="12566" max="12566" width="70.42578125" style="881" customWidth="1"/>
    <col min="12567" max="12568" width="25.42578125" style="881" customWidth="1"/>
    <col min="12569" max="12569" width="36.28515625" style="881" customWidth="1"/>
    <col min="12570" max="12800" width="11.42578125" style="881"/>
    <col min="12801" max="12801" width="17.7109375" style="881" customWidth="1"/>
    <col min="12802" max="12802" width="18.85546875" style="881" customWidth="1"/>
    <col min="12803" max="12803" width="5.42578125" style="881" customWidth="1"/>
    <col min="12804" max="12804" width="25.85546875" style="881" customWidth="1"/>
    <col min="12805" max="12805" width="15.5703125" style="881" customWidth="1"/>
    <col min="12806" max="12806" width="17.28515625" style="881" customWidth="1"/>
    <col min="12807" max="12807" width="28.5703125" style="881" customWidth="1"/>
    <col min="12808" max="12808" width="16" style="881" customWidth="1"/>
    <col min="12809" max="12809" width="10.85546875" style="881" customWidth="1"/>
    <col min="12810" max="12810" width="18.85546875" style="881" customWidth="1"/>
    <col min="12811" max="12814" width="5.7109375" style="881" customWidth="1"/>
    <col min="12815" max="12815" width="7.7109375" style="881" customWidth="1"/>
    <col min="12816" max="12816" width="1.42578125" style="881" customWidth="1"/>
    <col min="12817" max="12820" width="6.140625" style="881" customWidth="1"/>
    <col min="12821" max="12821" width="7.85546875" style="881" customWidth="1"/>
    <col min="12822" max="12822" width="70.42578125" style="881" customWidth="1"/>
    <col min="12823" max="12824" width="25.42578125" style="881" customWidth="1"/>
    <col min="12825" max="12825" width="36.28515625" style="881" customWidth="1"/>
    <col min="12826" max="13056" width="11.42578125" style="881"/>
    <col min="13057" max="13057" width="17.7109375" style="881" customWidth="1"/>
    <col min="13058" max="13058" width="18.85546875" style="881" customWidth="1"/>
    <col min="13059" max="13059" width="5.42578125" style="881" customWidth="1"/>
    <col min="13060" max="13060" width="25.85546875" style="881" customWidth="1"/>
    <col min="13061" max="13061" width="15.5703125" style="881" customWidth="1"/>
    <col min="13062" max="13062" width="17.28515625" style="881" customWidth="1"/>
    <col min="13063" max="13063" width="28.5703125" style="881" customWidth="1"/>
    <col min="13064" max="13064" width="16" style="881" customWidth="1"/>
    <col min="13065" max="13065" width="10.85546875" style="881" customWidth="1"/>
    <col min="13066" max="13066" width="18.85546875" style="881" customWidth="1"/>
    <col min="13067" max="13070" width="5.7109375" style="881" customWidth="1"/>
    <col min="13071" max="13071" width="7.7109375" style="881" customWidth="1"/>
    <col min="13072" max="13072" width="1.42578125" style="881" customWidth="1"/>
    <col min="13073" max="13076" width="6.140625" style="881" customWidth="1"/>
    <col min="13077" max="13077" width="7.85546875" style="881" customWidth="1"/>
    <col min="13078" max="13078" width="70.42578125" style="881" customWidth="1"/>
    <col min="13079" max="13080" width="25.42578125" style="881" customWidth="1"/>
    <col min="13081" max="13081" width="36.28515625" style="881" customWidth="1"/>
    <col min="13082" max="13312" width="11.42578125" style="881"/>
    <col min="13313" max="13313" width="17.7109375" style="881" customWidth="1"/>
    <col min="13314" max="13314" width="18.85546875" style="881" customWidth="1"/>
    <col min="13315" max="13315" width="5.42578125" style="881" customWidth="1"/>
    <col min="13316" max="13316" width="25.85546875" style="881" customWidth="1"/>
    <col min="13317" max="13317" width="15.5703125" style="881" customWidth="1"/>
    <col min="13318" max="13318" width="17.28515625" style="881" customWidth="1"/>
    <col min="13319" max="13319" width="28.5703125" style="881" customWidth="1"/>
    <col min="13320" max="13320" width="16" style="881" customWidth="1"/>
    <col min="13321" max="13321" width="10.85546875" style="881" customWidth="1"/>
    <col min="13322" max="13322" width="18.85546875" style="881" customWidth="1"/>
    <col min="13323" max="13326" width="5.7109375" style="881" customWidth="1"/>
    <col min="13327" max="13327" width="7.7109375" style="881" customWidth="1"/>
    <col min="13328" max="13328" width="1.42578125" style="881" customWidth="1"/>
    <col min="13329" max="13332" width="6.140625" style="881" customWidth="1"/>
    <col min="13333" max="13333" width="7.85546875" style="881" customWidth="1"/>
    <col min="13334" max="13334" width="70.42578125" style="881" customWidth="1"/>
    <col min="13335" max="13336" width="25.42578125" style="881" customWidth="1"/>
    <col min="13337" max="13337" width="36.28515625" style="881" customWidth="1"/>
    <col min="13338" max="13568" width="11.42578125" style="881"/>
    <col min="13569" max="13569" width="17.7109375" style="881" customWidth="1"/>
    <col min="13570" max="13570" width="18.85546875" style="881" customWidth="1"/>
    <col min="13571" max="13571" width="5.42578125" style="881" customWidth="1"/>
    <col min="13572" max="13572" width="25.85546875" style="881" customWidth="1"/>
    <col min="13573" max="13573" width="15.5703125" style="881" customWidth="1"/>
    <col min="13574" max="13574" width="17.28515625" style="881" customWidth="1"/>
    <col min="13575" max="13575" width="28.5703125" style="881" customWidth="1"/>
    <col min="13576" max="13576" width="16" style="881" customWidth="1"/>
    <col min="13577" max="13577" width="10.85546875" style="881" customWidth="1"/>
    <col min="13578" max="13578" width="18.85546875" style="881" customWidth="1"/>
    <col min="13579" max="13582" width="5.7109375" style="881" customWidth="1"/>
    <col min="13583" max="13583" width="7.7109375" style="881" customWidth="1"/>
    <col min="13584" max="13584" width="1.42578125" style="881" customWidth="1"/>
    <col min="13585" max="13588" width="6.140625" style="881" customWidth="1"/>
    <col min="13589" max="13589" width="7.85546875" style="881" customWidth="1"/>
    <col min="13590" max="13590" width="70.42578125" style="881" customWidth="1"/>
    <col min="13591" max="13592" width="25.42578125" style="881" customWidth="1"/>
    <col min="13593" max="13593" width="36.28515625" style="881" customWidth="1"/>
    <col min="13594" max="13824" width="11.42578125" style="881"/>
    <col min="13825" max="13825" width="17.7109375" style="881" customWidth="1"/>
    <col min="13826" max="13826" width="18.85546875" style="881" customWidth="1"/>
    <col min="13827" max="13827" width="5.42578125" style="881" customWidth="1"/>
    <col min="13828" max="13828" width="25.85546875" style="881" customWidth="1"/>
    <col min="13829" max="13829" width="15.5703125" style="881" customWidth="1"/>
    <col min="13830" max="13830" width="17.28515625" style="881" customWidth="1"/>
    <col min="13831" max="13831" width="28.5703125" style="881" customWidth="1"/>
    <col min="13832" max="13832" width="16" style="881" customWidth="1"/>
    <col min="13833" max="13833" width="10.85546875" style="881" customWidth="1"/>
    <col min="13834" max="13834" width="18.85546875" style="881" customWidth="1"/>
    <col min="13835" max="13838" width="5.7109375" style="881" customWidth="1"/>
    <col min="13839" max="13839" width="7.7109375" style="881" customWidth="1"/>
    <col min="13840" max="13840" width="1.42578125" style="881" customWidth="1"/>
    <col min="13841" max="13844" width="6.140625" style="881" customWidth="1"/>
    <col min="13845" max="13845" width="7.85546875" style="881" customWidth="1"/>
    <col min="13846" max="13846" width="70.42578125" style="881" customWidth="1"/>
    <col min="13847" max="13848" width="25.42578125" style="881" customWidth="1"/>
    <col min="13849" max="13849" width="36.28515625" style="881" customWidth="1"/>
    <col min="13850" max="14080" width="11.42578125" style="881"/>
    <col min="14081" max="14081" width="17.7109375" style="881" customWidth="1"/>
    <col min="14082" max="14082" width="18.85546875" style="881" customWidth="1"/>
    <col min="14083" max="14083" width="5.42578125" style="881" customWidth="1"/>
    <col min="14084" max="14084" width="25.85546875" style="881" customWidth="1"/>
    <col min="14085" max="14085" width="15.5703125" style="881" customWidth="1"/>
    <col min="14086" max="14086" width="17.28515625" style="881" customWidth="1"/>
    <col min="14087" max="14087" width="28.5703125" style="881" customWidth="1"/>
    <col min="14088" max="14088" width="16" style="881" customWidth="1"/>
    <col min="14089" max="14089" width="10.85546875" style="881" customWidth="1"/>
    <col min="14090" max="14090" width="18.85546875" style="881" customWidth="1"/>
    <col min="14091" max="14094" width="5.7109375" style="881" customWidth="1"/>
    <col min="14095" max="14095" width="7.7109375" style="881" customWidth="1"/>
    <col min="14096" max="14096" width="1.42578125" style="881" customWidth="1"/>
    <col min="14097" max="14100" width="6.140625" style="881" customWidth="1"/>
    <col min="14101" max="14101" width="7.85546875" style="881" customWidth="1"/>
    <col min="14102" max="14102" width="70.42578125" style="881" customWidth="1"/>
    <col min="14103" max="14104" width="25.42578125" style="881" customWidth="1"/>
    <col min="14105" max="14105" width="36.28515625" style="881" customWidth="1"/>
    <col min="14106" max="14336" width="11.42578125" style="881"/>
    <col min="14337" max="14337" width="17.7109375" style="881" customWidth="1"/>
    <col min="14338" max="14338" width="18.85546875" style="881" customWidth="1"/>
    <col min="14339" max="14339" width="5.42578125" style="881" customWidth="1"/>
    <col min="14340" max="14340" width="25.85546875" style="881" customWidth="1"/>
    <col min="14341" max="14341" width="15.5703125" style="881" customWidth="1"/>
    <col min="14342" max="14342" width="17.28515625" style="881" customWidth="1"/>
    <col min="14343" max="14343" width="28.5703125" style="881" customWidth="1"/>
    <col min="14344" max="14344" width="16" style="881" customWidth="1"/>
    <col min="14345" max="14345" width="10.85546875" style="881" customWidth="1"/>
    <col min="14346" max="14346" width="18.85546875" style="881" customWidth="1"/>
    <col min="14347" max="14350" width="5.7109375" style="881" customWidth="1"/>
    <col min="14351" max="14351" width="7.7109375" style="881" customWidth="1"/>
    <col min="14352" max="14352" width="1.42578125" style="881" customWidth="1"/>
    <col min="14353" max="14356" width="6.140625" style="881" customWidth="1"/>
    <col min="14357" max="14357" width="7.85546875" style="881" customWidth="1"/>
    <col min="14358" max="14358" width="70.42578125" style="881" customWidth="1"/>
    <col min="14359" max="14360" width="25.42578125" style="881" customWidth="1"/>
    <col min="14361" max="14361" width="36.28515625" style="881" customWidth="1"/>
    <col min="14362" max="14592" width="11.42578125" style="881"/>
    <col min="14593" max="14593" width="17.7109375" style="881" customWidth="1"/>
    <col min="14594" max="14594" width="18.85546875" style="881" customWidth="1"/>
    <col min="14595" max="14595" width="5.42578125" style="881" customWidth="1"/>
    <col min="14596" max="14596" width="25.85546875" style="881" customWidth="1"/>
    <col min="14597" max="14597" width="15.5703125" style="881" customWidth="1"/>
    <col min="14598" max="14598" width="17.28515625" style="881" customWidth="1"/>
    <col min="14599" max="14599" width="28.5703125" style="881" customWidth="1"/>
    <col min="14600" max="14600" width="16" style="881" customWidth="1"/>
    <col min="14601" max="14601" width="10.85546875" style="881" customWidth="1"/>
    <col min="14602" max="14602" width="18.85546875" style="881" customWidth="1"/>
    <col min="14603" max="14606" width="5.7109375" style="881" customWidth="1"/>
    <col min="14607" max="14607" width="7.7109375" style="881" customWidth="1"/>
    <col min="14608" max="14608" width="1.42578125" style="881" customWidth="1"/>
    <col min="14609" max="14612" width="6.140625" style="881" customWidth="1"/>
    <col min="14613" max="14613" width="7.85546875" style="881" customWidth="1"/>
    <col min="14614" max="14614" width="70.42578125" style="881" customWidth="1"/>
    <col min="14615" max="14616" width="25.42578125" style="881" customWidth="1"/>
    <col min="14617" max="14617" width="36.28515625" style="881" customWidth="1"/>
    <col min="14618" max="14848" width="11.42578125" style="881"/>
    <col min="14849" max="14849" width="17.7109375" style="881" customWidth="1"/>
    <col min="14850" max="14850" width="18.85546875" style="881" customWidth="1"/>
    <col min="14851" max="14851" width="5.42578125" style="881" customWidth="1"/>
    <col min="14852" max="14852" width="25.85546875" style="881" customWidth="1"/>
    <col min="14853" max="14853" width="15.5703125" style="881" customWidth="1"/>
    <col min="14854" max="14854" width="17.28515625" style="881" customWidth="1"/>
    <col min="14855" max="14855" width="28.5703125" style="881" customWidth="1"/>
    <col min="14856" max="14856" width="16" style="881" customWidth="1"/>
    <col min="14857" max="14857" width="10.85546875" style="881" customWidth="1"/>
    <col min="14858" max="14858" width="18.85546875" style="881" customWidth="1"/>
    <col min="14859" max="14862" width="5.7109375" style="881" customWidth="1"/>
    <col min="14863" max="14863" width="7.7109375" style="881" customWidth="1"/>
    <col min="14864" max="14864" width="1.42578125" style="881" customWidth="1"/>
    <col min="14865" max="14868" width="6.140625" style="881" customWidth="1"/>
    <col min="14869" max="14869" width="7.85546875" style="881" customWidth="1"/>
    <col min="14870" max="14870" width="70.42578125" style="881" customWidth="1"/>
    <col min="14871" max="14872" width="25.42578125" style="881" customWidth="1"/>
    <col min="14873" max="14873" width="36.28515625" style="881" customWidth="1"/>
    <col min="14874" max="15104" width="11.42578125" style="881"/>
    <col min="15105" max="15105" width="17.7109375" style="881" customWidth="1"/>
    <col min="15106" max="15106" width="18.85546875" style="881" customWidth="1"/>
    <col min="15107" max="15107" width="5.42578125" style="881" customWidth="1"/>
    <col min="15108" max="15108" width="25.85546875" style="881" customWidth="1"/>
    <col min="15109" max="15109" width="15.5703125" style="881" customWidth="1"/>
    <col min="15110" max="15110" width="17.28515625" style="881" customWidth="1"/>
    <col min="15111" max="15111" width="28.5703125" style="881" customWidth="1"/>
    <col min="15112" max="15112" width="16" style="881" customWidth="1"/>
    <col min="15113" max="15113" width="10.85546875" style="881" customWidth="1"/>
    <col min="15114" max="15114" width="18.85546875" style="881" customWidth="1"/>
    <col min="15115" max="15118" width="5.7109375" style="881" customWidth="1"/>
    <col min="15119" max="15119" width="7.7109375" style="881" customWidth="1"/>
    <col min="15120" max="15120" width="1.42578125" style="881" customWidth="1"/>
    <col min="15121" max="15124" width="6.140625" style="881" customWidth="1"/>
    <col min="15125" max="15125" width="7.85546875" style="881" customWidth="1"/>
    <col min="15126" max="15126" width="70.42578125" style="881" customWidth="1"/>
    <col min="15127" max="15128" width="25.42578125" style="881" customWidth="1"/>
    <col min="15129" max="15129" width="36.28515625" style="881" customWidth="1"/>
    <col min="15130" max="15360" width="11.42578125" style="881"/>
    <col min="15361" max="15361" width="17.7109375" style="881" customWidth="1"/>
    <col min="15362" max="15362" width="18.85546875" style="881" customWidth="1"/>
    <col min="15363" max="15363" width="5.42578125" style="881" customWidth="1"/>
    <col min="15364" max="15364" width="25.85546875" style="881" customWidth="1"/>
    <col min="15365" max="15365" width="15.5703125" style="881" customWidth="1"/>
    <col min="15366" max="15366" width="17.28515625" style="881" customWidth="1"/>
    <col min="15367" max="15367" width="28.5703125" style="881" customWidth="1"/>
    <col min="15368" max="15368" width="16" style="881" customWidth="1"/>
    <col min="15369" max="15369" width="10.85546875" style="881" customWidth="1"/>
    <col min="15370" max="15370" width="18.85546875" style="881" customWidth="1"/>
    <col min="15371" max="15374" width="5.7109375" style="881" customWidth="1"/>
    <col min="15375" max="15375" width="7.7109375" style="881" customWidth="1"/>
    <col min="15376" max="15376" width="1.42578125" style="881" customWidth="1"/>
    <col min="15377" max="15380" width="6.140625" style="881" customWidth="1"/>
    <col min="15381" max="15381" width="7.85546875" style="881" customWidth="1"/>
    <col min="15382" max="15382" width="70.42578125" style="881" customWidth="1"/>
    <col min="15383" max="15384" width="25.42578125" style="881" customWidth="1"/>
    <col min="15385" max="15385" width="36.28515625" style="881" customWidth="1"/>
    <col min="15386" max="15616" width="11.42578125" style="881"/>
    <col min="15617" max="15617" width="17.7109375" style="881" customWidth="1"/>
    <col min="15618" max="15618" width="18.85546875" style="881" customWidth="1"/>
    <col min="15619" max="15619" width="5.42578125" style="881" customWidth="1"/>
    <col min="15620" max="15620" width="25.85546875" style="881" customWidth="1"/>
    <col min="15621" max="15621" width="15.5703125" style="881" customWidth="1"/>
    <col min="15622" max="15622" width="17.28515625" style="881" customWidth="1"/>
    <col min="15623" max="15623" width="28.5703125" style="881" customWidth="1"/>
    <col min="15624" max="15624" width="16" style="881" customWidth="1"/>
    <col min="15625" max="15625" width="10.85546875" style="881" customWidth="1"/>
    <col min="15626" max="15626" width="18.85546875" style="881" customWidth="1"/>
    <col min="15627" max="15630" width="5.7109375" style="881" customWidth="1"/>
    <col min="15631" max="15631" width="7.7109375" style="881" customWidth="1"/>
    <col min="15632" max="15632" width="1.42578125" style="881" customWidth="1"/>
    <col min="15633" max="15636" width="6.140625" style="881" customWidth="1"/>
    <col min="15637" max="15637" width="7.85546875" style="881" customWidth="1"/>
    <col min="15638" max="15638" width="70.42578125" style="881" customWidth="1"/>
    <col min="15639" max="15640" width="25.42578125" style="881" customWidth="1"/>
    <col min="15641" max="15641" width="36.28515625" style="881" customWidth="1"/>
    <col min="15642" max="15872" width="11.42578125" style="881"/>
    <col min="15873" max="15873" width="17.7109375" style="881" customWidth="1"/>
    <col min="15874" max="15874" width="18.85546875" style="881" customWidth="1"/>
    <col min="15875" max="15875" width="5.42578125" style="881" customWidth="1"/>
    <col min="15876" max="15876" width="25.85546875" style="881" customWidth="1"/>
    <col min="15877" max="15877" width="15.5703125" style="881" customWidth="1"/>
    <col min="15878" max="15878" width="17.28515625" style="881" customWidth="1"/>
    <col min="15879" max="15879" width="28.5703125" style="881" customWidth="1"/>
    <col min="15880" max="15880" width="16" style="881" customWidth="1"/>
    <col min="15881" max="15881" width="10.85546875" style="881" customWidth="1"/>
    <col min="15882" max="15882" width="18.85546875" style="881" customWidth="1"/>
    <col min="15883" max="15886" width="5.7109375" style="881" customWidth="1"/>
    <col min="15887" max="15887" width="7.7109375" style="881" customWidth="1"/>
    <col min="15888" max="15888" width="1.42578125" style="881" customWidth="1"/>
    <col min="15889" max="15892" width="6.140625" style="881" customWidth="1"/>
    <col min="15893" max="15893" width="7.85546875" style="881" customWidth="1"/>
    <col min="15894" max="15894" width="70.42578125" style="881" customWidth="1"/>
    <col min="15895" max="15896" width="25.42578125" style="881" customWidth="1"/>
    <col min="15897" max="15897" width="36.28515625" style="881" customWidth="1"/>
    <col min="15898" max="16128" width="11.42578125" style="881"/>
    <col min="16129" max="16129" width="17.7109375" style="881" customWidth="1"/>
    <col min="16130" max="16130" width="18.85546875" style="881" customWidth="1"/>
    <col min="16131" max="16131" width="5.42578125" style="881" customWidth="1"/>
    <col min="16132" max="16132" width="25.85546875" style="881" customWidth="1"/>
    <col min="16133" max="16133" width="15.5703125" style="881" customWidth="1"/>
    <col min="16134" max="16134" width="17.28515625" style="881" customWidth="1"/>
    <col min="16135" max="16135" width="28.5703125" style="881" customWidth="1"/>
    <col min="16136" max="16136" width="16" style="881" customWidth="1"/>
    <col min="16137" max="16137" width="10.85546875" style="881" customWidth="1"/>
    <col min="16138" max="16138" width="18.85546875" style="881" customWidth="1"/>
    <col min="16139" max="16142" width="5.7109375" style="881" customWidth="1"/>
    <col min="16143" max="16143" width="7.7109375" style="881" customWidth="1"/>
    <col min="16144" max="16144" width="1.42578125" style="881" customWidth="1"/>
    <col min="16145" max="16148" width="6.140625" style="881" customWidth="1"/>
    <col min="16149" max="16149" width="7.85546875" style="881" customWidth="1"/>
    <col min="16150" max="16150" width="70.42578125" style="881" customWidth="1"/>
    <col min="16151" max="16152" width="25.42578125" style="881" customWidth="1"/>
    <col min="16153" max="16153" width="36.28515625" style="881" customWidth="1"/>
    <col min="16154" max="16384" width="11.42578125" style="881"/>
  </cols>
  <sheetData>
    <row r="1" spans="1:25" ht="38.25" customHeight="1" thickBot="1" x14ac:dyDescent="0.3">
      <c r="A1" s="880"/>
      <c r="B1" s="880"/>
      <c r="C1" s="880"/>
      <c r="D1" s="880"/>
      <c r="E1" s="880"/>
      <c r="F1" s="880"/>
      <c r="G1" s="880"/>
      <c r="H1" s="880"/>
      <c r="I1" s="880"/>
      <c r="J1" s="880"/>
      <c r="K1" s="880"/>
      <c r="L1" s="880"/>
      <c r="M1" s="880"/>
      <c r="N1" s="880"/>
      <c r="O1" s="880"/>
      <c r="P1" s="880"/>
      <c r="Q1" s="880"/>
      <c r="R1" s="880"/>
      <c r="S1" s="880"/>
      <c r="T1" s="880"/>
      <c r="U1" s="880"/>
      <c r="V1" s="880"/>
    </row>
    <row r="2" spans="1:25" ht="32.25" customHeight="1" x14ac:dyDescent="0.25">
      <c r="A2" s="883"/>
      <c r="B2" s="884" t="s">
        <v>0</v>
      </c>
      <c r="C2" s="884"/>
      <c r="D2" s="884"/>
      <c r="E2" s="884"/>
      <c r="F2" s="884"/>
      <c r="G2" s="884"/>
      <c r="H2" s="884"/>
      <c r="I2" s="884"/>
      <c r="J2" s="884"/>
      <c r="K2" s="884"/>
      <c r="L2" s="884"/>
      <c r="M2" s="884"/>
      <c r="N2" s="884"/>
      <c r="O2" s="884"/>
      <c r="P2" s="884"/>
      <c r="Q2" s="884"/>
      <c r="R2" s="884"/>
      <c r="S2" s="884"/>
      <c r="T2" s="884"/>
      <c r="U2" s="884"/>
      <c r="V2" s="884"/>
      <c r="W2" s="885"/>
      <c r="X2" s="886" t="s">
        <v>1</v>
      </c>
    </row>
    <row r="3" spans="1:25" ht="21" customHeight="1" x14ac:dyDescent="0.25">
      <c r="A3" s="887"/>
      <c r="B3" s="888" t="s">
        <v>468</v>
      </c>
      <c r="C3" s="888"/>
      <c r="D3" s="888"/>
      <c r="E3" s="888"/>
      <c r="F3" s="888"/>
      <c r="G3" s="888"/>
      <c r="H3" s="888"/>
      <c r="I3" s="888"/>
      <c r="J3" s="888"/>
      <c r="K3" s="888"/>
      <c r="L3" s="888"/>
      <c r="M3" s="888"/>
      <c r="N3" s="888"/>
      <c r="O3" s="888"/>
      <c r="P3" s="888"/>
      <c r="Q3" s="888"/>
      <c r="R3" s="888"/>
      <c r="S3" s="888"/>
      <c r="T3" s="888"/>
      <c r="U3" s="888"/>
      <c r="V3" s="888"/>
      <c r="W3" s="889"/>
      <c r="X3" s="890" t="s">
        <v>3</v>
      </c>
    </row>
    <row r="4" spans="1:25" ht="22.9" customHeight="1" x14ac:dyDescent="0.25">
      <c r="A4" s="887"/>
      <c r="B4" s="888" t="s">
        <v>41</v>
      </c>
      <c r="C4" s="888"/>
      <c r="D4" s="888"/>
      <c r="E4" s="888"/>
      <c r="F4" s="888"/>
      <c r="G4" s="888"/>
      <c r="H4" s="888"/>
      <c r="I4" s="888"/>
      <c r="J4" s="888"/>
      <c r="K4" s="888"/>
      <c r="L4" s="888"/>
      <c r="M4" s="888"/>
      <c r="N4" s="888"/>
      <c r="O4" s="888"/>
      <c r="P4" s="888"/>
      <c r="Q4" s="888"/>
      <c r="R4" s="888"/>
      <c r="S4" s="888"/>
      <c r="T4" s="888"/>
      <c r="U4" s="888"/>
      <c r="V4" s="888"/>
      <c r="W4" s="889"/>
      <c r="X4" s="891" t="s">
        <v>42</v>
      </c>
    </row>
    <row r="5" spans="1:25" ht="15.75" customHeight="1" thickBot="1" x14ac:dyDescent="0.3">
      <c r="A5" s="892"/>
      <c r="B5" s="893"/>
      <c r="C5" s="893"/>
      <c r="D5" s="893"/>
      <c r="E5" s="893"/>
      <c r="F5" s="893"/>
      <c r="G5" s="893"/>
      <c r="H5" s="893"/>
      <c r="I5" s="893"/>
      <c r="J5" s="893"/>
      <c r="K5" s="893"/>
      <c r="L5" s="893"/>
      <c r="M5" s="893"/>
      <c r="N5" s="893"/>
      <c r="O5" s="893"/>
      <c r="P5" s="893"/>
      <c r="Q5" s="893"/>
      <c r="R5" s="893"/>
      <c r="S5" s="893"/>
      <c r="T5" s="893"/>
      <c r="U5" s="893"/>
      <c r="V5" s="893"/>
      <c r="W5" s="894"/>
      <c r="X5" s="895" t="s">
        <v>6</v>
      </c>
    </row>
    <row r="6" spans="1:25" ht="6.75" customHeight="1" thickBot="1" x14ac:dyDescent="0.3">
      <c r="A6" s="896"/>
      <c r="B6" s="897"/>
      <c r="C6" s="897"/>
      <c r="D6" s="897"/>
      <c r="E6" s="897"/>
      <c r="F6" s="897"/>
      <c r="G6" s="897"/>
      <c r="H6" s="897"/>
      <c r="I6" s="897"/>
      <c r="J6" s="897"/>
      <c r="K6" s="897"/>
      <c r="L6" s="897"/>
      <c r="M6" s="897"/>
      <c r="N6" s="897"/>
      <c r="O6" s="897"/>
      <c r="P6" s="897"/>
      <c r="Q6" s="897"/>
      <c r="R6" s="897"/>
      <c r="S6" s="897"/>
      <c r="T6" s="897"/>
      <c r="U6" s="897"/>
      <c r="V6" s="897"/>
      <c r="W6" s="897"/>
      <c r="X6" s="898"/>
    </row>
    <row r="7" spans="1:25" ht="16.149999999999999" customHeight="1" thickBot="1" x14ac:dyDescent="0.3">
      <c r="A7" s="899" t="s">
        <v>7</v>
      </c>
      <c r="B7" s="900" t="s">
        <v>468</v>
      </c>
      <c r="C7" s="901"/>
      <c r="D7" s="901"/>
      <c r="E7" s="901"/>
      <c r="F7" s="901"/>
      <c r="G7" s="901"/>
      <c r="H7" s="901"/>
      <c r="I7" s="901"/>
      <c r="J7" s="901"/>
      <c r="K7" s="901"/>
      <c r="L7" s="901"/>
      <c r="M7" s="901"/>
      <c r="N7" s="901"/>
      <c r="O7" s="901"/>
      <c r="P7" s="901"/>
      <c r="Q7" s="901"/>
      <c r="R7" s="901"/>
      <c r="S7" s="901"/>
      <c r="T7" s="901"/>
      <c r="U7" s="901"/>
      <c r="V7" s="901"/>
      <c r="W7" s="901"/>
      <c r="X7" s="902"/>
    </row>
    <row r="8" spans="1:25" ht="5.25" customHeight="1" x14ac:dyDescent="0.25">
      <c r="A8" s="903"/>
      <c r="B8" s="903"/>
      <c r="C8" s="903"/>
      <c r="D8" s="903"/>
      <c r="E8" s="903"/>
      <c r="F8" s="903"/>
      <c r="G8" s="903"/>
      <c r="H8" s="903"/>
      <c r="I8" s="903"/>
      <c r="J8" s="903"/>
      <c r="K8" s="903"/>
      <c r="L8" s="903"/>
      <c r="M8" s="903"/>
      <c r="N8" s="903"/>
      <c r="O8" s="903"/>
      <c r="P8" s="903"/>
      <c r="Q8" s="903"/>
      <c r="R8" s="903"/>
      <c r="S8" s="903"/>
      <c r="T8" s="903"/>
      <c r="U8" s="903"/>
      <c r="V8" s="903"/>
    </row>
    <row r="9" spans="1:25" ht="36" customHeight="1" x14ac:dyDescent="0.25">
      <c r="A9" s="929" t="s">
        <v>8</v>
      </c>
      <c r="B9" s="929" t="s">
        <v>9</v>
      </c>
      <c r="C9" s="929" t="s">
        <v>10</v>
      </c>
      <c r="D9" s="929" t="s">
        <v>11</v>
      </c>
      <c r="E9" s="929" t="s">
        <v>12</v>
      </c>
      <c r="F9" s="929" t="s">
        <v>13</v>
      </c>
      <c r="G9" s="929" t="s">
        <v>14</v>
      </c>
      <c r="H9" s="929" t="s">
        <v>15</v>
      </c>
      <c r="I9" s="929" t="s">
        <v>16</v>
      </c>
      <c r="J9" s="929" t="s">
        <v>17</v>
      </c>
      <c r="K9" s="930" t="s">
        <v>18</v>
      </c>
      <c r="L9" s="930"/>
      <c r="M9" s="930"/>
      <c r="N9" s="930"/>
      <c r="O9" s="930"/>
      <c r="P9" s="929"/>
      <c r="Q9" s="929" t="s">
        <v>19</v>
      </c>
      <c r="R9" s="929"/>
      <c r="S9" s="929"/>
      <c r="T9" s="929"/>
      <c r="U9" s="929"/>
      <c r="V9" s="929" t="s">
        <v>20</v>
      </c>
      <c r="W9" s="929" t="s">
        <v>21</v>
      </c>
      <c r="X9" s="929" t="s">
        <v>22</v>
      </c>
    </row>
    <row r="10" spans="1:25" ht="47.25" customHeight="1" x14ac:dyDescent="0.25">
      <c r="A10" s="929"/>
      <c r="B10" s="929"/>
      <c r="C10" s="929"/>
      <c r="D10" s="929"/>
      <c r="E10" s="929"/>
      <c r="F10" s="929"/>
      <c r="G10" s="929"/>
      <c r="H10" s="929"/>
      <c r="I10" s="929"/>
      <c r="J10" s="929"/>
      <c r="K10" s="931" t="s">
        <v>23</v>
      </c>
      <c r="L10" s="931" t="s">
        <v>24</v>
      </c>
      <c r="M10" s="931" t="s">
        <v>25</v>
      </c>
      <c r="N10" s="931" t="s">
        <v>26</v>
      </c>
      <c r="O10" s="931" t="s">
        <v>27</v>
      </c>
      <c r="P10" s="929"/>
      <c r="Q10" s="931" t="s">
        <v>28</v>
      </c>
      <c r="R10" s="931" t="s">
        <v>24</v>
      </c>
      <c r="S10" s="931" t="s">
        <v>25</v>
      </c>
      <c r="T10" s="931" t="s">
        <v>26</v>
      </c>
      <c r="U10" s="931" t="s">
        <v>27</v>
      </c>
      <c r="V10" s="929"/>
      <c r="W10" s="929"/>
      <c r="X10" s="929"/>
      <c r="Y10" s="904"/>
    </row>
    <row r="11" spans="1:25" ht="94.5" customHeight="1" x14ac:dyDescent="0.25">
      <c r="A11" s="905" t="s">
        <v>29</v>
      </c>
      <c r="B11" s="906" t="s">
        <v>469</v>
      </c>
      <c r="C11" s="907">
        <v>1</v>
      </c>
      <c r="D11" s="907" t="s">
        <v>470</v>
      </c>
      <c r="E11" s="907" t="s">
        <v>471</v>
      </c>
      <c r="F11" s="907" t="s">
        <v>472</v>
      </c>
      <c r="G11" s="907" t="s">
        <v>473</v>
      </c>
      <c r="H11" s="908">
        <v>1</v>
      </c>
      <c r="I11" s="907" t="s">
        <v>93</v>
      </c>
      <c r="J11" s="907" t="s">
        <v>474</v>
      </c>
      <c r="K11" s="909">
        <v>0.25</v>
      </c>
      <c r="L11" s="909">
        <v>0.25</v>
      </c>
      <c r="M11" s="909">
        <v>0.25</v>
      </c>
      <c r="N11" s="909">
        <v>0.25</v>
      </c>
      <c r="O11" s="909">
        <f t="shared" ref="O11:O18" si="0">SUM(K11:N11)</f>
        <v>1</v>
      </c>
      <c r="P11" s="929"/>
      <c r="Q11" s="909">
        <v>0.25</v>
      </c>
      <c r="R11" s="909">
        <v>0.25</v>
      </c>
      <c r="S11" s="909">
        <v>0.25</v>
      </c>
      <c r="T11" s="909">
        <v>0.25</v>
      </c>
      <c r="U11" s="909">
        <f t="shared" ref="U11:U18" si="1">+Q11+R11+S11+T11</f>
        <v>1</v>
      </c>
      <c r="V11" s="840" t="s">
        <v>1113</v>
      </c>
      <c r="W11" s="910"/>
      <c r="X11" s="910"/>
      <c r="Y11" s="911"/>
    </row>
    <row r="12" spans="1:25" ht="128.25" customHeight="1" x14ac:dyDescent="0.25">
      <c r="A12" s="905"/>
      <c r="B12" s="912"/>
      <c r="C12" s="907">
        <v>2</v>
      </c>
      <c r="D12" s="913" t="s">
        <v>475</v>
      </c>
      <c r="E12" s="907" t="s">
        <v>471</v>
      </c>
      <c r="F12" s="907" t="s">
        <v>476</v>
      </c>
      <c r="G12" s="907" t="s">
        <v>477</v>
      </c>
      <c r="H12" s="908">
        <v>1</v>
      </c>
      <c r="I12" s="907" t="s">
        <v>93</v>
      </c>
      <c r="J12" s="907" t="s">
        <v>478</v>
      </c>
      <c r="K12" s="909">
        <v>0.25</v>
      </c>
      <c r="L12" s="909">
        <v>0.25</v>
      </c>
      <c r="M12" s="909">
        <v>0.25</v>
      </c>
      <c r="N12" s="909">
        <v>0.25</v>
      </c>
      <c r="O12" s="909">
        <f t="shared" si="0"/>
        <v>1</v>
      </c>
      <c r="P12" s="929"/>
      <c r="Q12" s="909">
        <v>0.25</v>
      </c>
      <c r="R12" s="909">
        <v>0.25</v>
      </c>
      <c r="S12" s="909">
        <v>0.25</v>
      </c>
      <c r="T12" s="909">
        <v>0.25</v>
      </c>
      <c r="U12" s="909">
        <f t="shared" si="1"/>
        <v>1</v>
      </c>
      <c r="V12" s="914" t="s">
        <v>1114</v>
      </c>
      <c r="W12" s="910"/>
      <c r="X12" s="910"/>
      <c r="Y12" s="911"/>
    </row>
    <row r="13" spans="1:25" ht="81.75" customHeight="1" x14ac:dyDescent="0.25">
      <c r="A13" s="905"/>
      <c r="B13" s="912"/>
      <c r="C13" s="907">
        <v>3</v>
      </c>
      <c r="D13" s="913" t="s">
        <v>479</v>
      </c>
      <c r="E13" s="907" t="s">
        <v>471</v>
      </c>
      <c r="F13" s="913" t="s">
        <v>480</v>
      </c>
      <c r="G13" s="913" t="s">
        <v>481</v>
      </c>
      <c r="H13" s="908">
        <v>1</v>
      </c>
      <c r="I13" s="907" t="s">
        <v>93</v>
      </c>
      <c r="J13" s="913" t="s">
        <v>482</v>
      </c>
      <c r="K13" s="909">
        <v>0.25</v>
      </c>
      <c r="L13" s="909">
        <v>0.25</v>
      </c>
      <c r="M13" s="909">
        <v>0.25</v>
      </c>
      <c r="N13" s="909">
        <v>0.25</v>
      </c>
      <c r="O13" s="909">
        <f t="shared" si="0"/>
        <v>1</v>
      </c>
      <c r="P13" s="929"/>
      <c r="Q13" s="909">
        <v>0.25</v>
      </c>
      <c r="R13" s="909">
        <v>0.25</v>
      </c>
      <c r="S13" s="909">
        <v>0.25</v>
      </c>
      <c r="T13" s="909">
        <v>0.25</v>
      </c>
      <c r="U13" s="909">
        <f t="shared" si="1"/>
        <v>1</v>
      </c>
      <c r="V13" s="840" t="s">
        <v>1115</v>
      </c>
      <c r="W13" s="910"/>
      <c r="X13" s="910"/>
      <c r="Y13" s="911"/>
    </row>
    <row r="14" spans="1:25" ht="80.25" customHeight="1" x14ac:dyDescent="0.25">
      <c r="A14" s="905"/>
      <c r="B14" s="912"/>
      <c r="C14" s="907">
        <v>4</v>
      </c>
      <c r="D14" s="913" t="s">
        <v>483</v>
      </c>
      <c r="E14" s="913" t="s">
        <v>471</v>
      </c>
      <c r="F14" s="913" t="s">
        <v>484</v>
      </c>
      <c r="G14" s="915" t="s">
        <v>485</v>
      </c>
      <c r="H14" s="916">
        <v>1</v>
      </c>
      <c r="I14" s="913" t="s">
        <v>93</v>
      </c>
      <c r="J14" s="913" t="s">
        <v>486</v>
      </c>
      <c r="K14" s="917">
        <v>0.25</v>
      </c>
      <c r="L14" s="917">
        <v>0.25</v>
      </c>
      <c r="M14" s="917">
        <v>0.25</v>
      </c>
      <c r="N14" s="917">
        <v>0.25</v>
      </c>
      <c r="O14" s="917">
        <f t="shared" si="0"/>
        <v>1</v>
      </c>
      <c r="P14" s="929"/>
      <c r="Q14" s="909">
        <v>0.25</v>
      </c>
      <c r="R14" s="909">
        <v>0.25</v>
      </c>
      <c r="S14" s="909">
        <v>0.25</v>
      </c>
      <c r="T14" s="909">
        <v>0.25</v>
      </c>
      <c r="U14" s="909">
        <f t="shared" si="1"/>
        <v>1</v>
      </c>
      <c r="V14" s="840" t="s">
        <v>1116</v>
      </c>
      <c r="W14" s="910"/>
      <c r="X14" s="910"/>
      <c r="Y14" s="911"/>
    </row>
    <row r="15" spans="1:25" ht="69.75" customHeight="1" x14ac:dyDescent="0.25">
      <c r="A15" s="905"/>
      <c r="B15" s="912"/>
      <c r="C15" s="907">
        <v>5</v>
      </c>
      <c r="D15" s="907" t="s">
        <v>487</v>
      </c>
      <c r="E15" s="907" t="s">
        <v>471</v>
      </c>
      <c r="F15" s="913" t="s">
        <v>488</v>
      </c>
      <c r="G15" s="907" t="s">
        <v>489</v>
      </c>
      <c r="H15" s="908">
        <v>1</v>
      </c>
      <c r="I15" s="907" t="s">
        <v>93</v>
      </c>
      <c r="J15" s="907" t="s">
        <v>490</v>
      </c>
      <c r="K15" s="909">
        <v>0.25</v>
      </c>
      <c r="L15" s="909">
        <v>0.25</v>
      </c>
      <c r="M15" s="909">
        <v>0.25</v>
      </c>
      <c r="N15" s="909">
        <v>0.25</v>
      </c>
      <c r="O15" s="909">
        <f t="shared" si="0"/>
        <v>1</v>
      </c>
      <c r="P15" s="929"/>
      <c r="Q15" s="909">
        <v>0.25</v>
      </c>
      <c r="R15" s="909">
        <v>0.25</v>
      </c>
      <c r="S15" s="909">
        <v>0.25</v>
      </c>
      <c r="T15" s="909">
        <v>0.25</v>
      </c>
      <c r="U15" s="909">
        <f t="shared" si="1"/>
        <v>1</v>
      </c>
      <c r="V15" s="840" t="s">
        <v>1117</v>
      </c>
      <c r="W15" s="910"/>
      <c r="X15" s="910"/>
      <c r="Y15" s="911"/>
    </row>
    <row r="16" spans="1:25" ht="132" customHeight="1" x14ac:dyDescent="0.25">
      <c r="A16" s="905"/>
      <c r="B16" s="912"/>
      <c r="C16" s="907">
        <v>6</v>
      </c>
      <c r="D16" s="907" t="s">
        <v>491</v>
      </c>
      <c r="E16" s="907" t="s">
        <v>471</v>
      </c>
      <c r="F16" s="913" t="s">
        <v>492</v>
      </c>
      <c r="G16" s="907" t="s">
        <v>493</v>
      </c>
      <c r="H16" s="918">
        <v>4</v>
      </c>
      <c r="I16" s="907" t="s">
        <v>93</v>
      </c>
      <c r="J16" s="907" t="s">
        <v>494</v>
      </c>
      <c r="K16" s="909">
        <v>0.25</v>
      </c>
      <c r="L16" s="909">
        <v>0.25</v>
      </c>
      <c r="M16" s="909">
        <v>0.25</v>
      </c>
      <c r="N16" s="909">
        <v>0.25</v>
      </c>
      <c r="O16" s="909">
        <f t="shared" si="0"/>
        <v>1</v>
      </c>
      <c r="P16" s="929"/>
      <c r="Q16" s="909">
        <v>0.25</v>
      </c>
      <c r="R16" s="909">
        <v>0.25</v>
      </c>
      <c r="S16" s="909">
        <v>0.25</v>
      </c>
      <c r="T16" s="909">
        <v>0.25</v>
      </c>
      <c r="U16" s="909">
        <f t="shared" si="1"/>
        <v>1</v>
      </c>
      <c r="V16" s="914" t="s">
        <v>1118</v>
      </c>
      <c r="W16" s="910"/>
      <c r="X16" s="910"/>
      <c r="Y16" s="919"/>
    </row>
    <row r="17" spans="1:25" ht="87.75" customHeight="1" x14ac:dyDescent="0.25">
      <c r="A17" s="905"/>
      <c r="B17" s="912"/>
      <c r="C17" s="907">
        <v>7</v>
      </c>
      <c r="D17" s="913" t="s">
        <v>495</v>
      </c>
      <c r="E17" s="913" t="s">
        <v>471</v>
      </c>
      <c r="F17" s="913" t="s">
        <v>496</v>
      </c>
      <c r="G17" s="913" t="s">
        <v>497</v>
      </c>
      <c r="H17" s="916">
        <v>1</v>
      </c>
      <c r="I17" s="907" t="s">
        <v>93</v>
      </c>
      <c r="J17" s="913" t="s">
        <v>498</v>
      </c>
      <c r="K17" s="909">
        <v>0.25</v>
      </c>
      <c r="L17" s="909">
        <v>0.25</v>
      </c>
      <c r="M17" s="909">
        <v>0.25</v>
      </c>
      <c r="N17" s="909">
        <v>0.25</v>
      </c>
      <c r="O17" s="909">
        <f t="shared" si="0"/>
        <v>1</v>
      </c>
      <c r="P17" s="929"/>
      <c r="Q17" s="909">
        <v>0.25</v>
      </c>
      <c r="R17" s="909">
        <v>0.25</v>
      </c>
      <c r="S17" s="909">
        <v>0.25</v>
      </c>
      <c r="T17" s="909">
        <v>0.25</v>
      </c>
      <c r="U17" s="909">
        <f t="shared" si="1"/>
        <v>1</v>
      </c>
      <c r="V17" s="914" t="s">
        <v>1119</v>
      </c>
      <c r="W17" s="910"/>
      <c r="X17" s="910"/>
      <c r="Y17" s="911"/>
    </row>
    <row r="18" spans="1:25" ht="222.75" customHeight="1" x14ac:dyDescent="0.25">
      <c r="A18" s="905"/>
      <c r="B18" s="920"/>
      <c r="C18" s="907">
        <v>8</v>
      </c>
      <c r="D18" s="913" t="s">
        <v>499</v>
      </c>
      <c r="E18" s="913" t="s">
        <v>471</v>
      </c>
      <c r="F18" s="913" t="s">
        <v>500</v>
      </c>
      <c r="G18" s="913" t="s">
        <v>501</v>
      </c>
      <c r="H18" s="916">
        <v>1</v>
      </c>
      <c r="I18" s="913" t="s">
        <v>93</v>
      </c>
      <c r="J18" s="913" t="s">
        <v>502</v>
      </c>
      <c r="K18" s="909">
        <v>0.25</v>
      </c>
      <c r="L18" s="909">
        <v>0.25</v>
      </c>
      <c r="M18" s="909">
        <v>0.25</v>
      </c>
      <c r="N18" s="909">
        <v>0.25</v>
      </c>
      <c r="O18" s="909">
        <f t="shared" si="0"/>
        <v>1</v>
      </c>
      <c r="P18" s="929"/>
      <c r="Q18" s="909">
        <v>0.25</v>
      </c>
      <c r="R18" s="909">
        <v>0.25</v>
      </c>
      <c r="S18" s="909">
        <v>0.25</v>
      </c>
      <c r="T18" s="909">
        <v>0.25</v>
      </c>
      <c r="U18" s="909">
        <f t="shared" si="1"/>
        <v>1</v>
      </c>
      <c r="V18" s="921" t="s">
        <v>1120</v>
      </c>
      <c r="W18" s="910"/>
      <c r="X18" s="910"/>
      <c r="Y18" s="919"/>
    </row>
    <row r="19" spans="1:25" s="927" customFormat="1" ht="53.25" customHeight="1" x14ac:dyDescent="0.3">
      <c r="A19" s="922" t="s">
        <v>31</v>
      </c>
      <c r="B19" s="923" t="s">
        <v>734</v>
      </c>
      <c r="C19" s="129" t="s">
        <v>32</v>
      </c>
      <c r="D19" s="130"/>
      <c r="E19" s="83" t="s">
        <v>33</v>
      </c>
      <c r="F19" s="84"/>
      <c r="G19" s="84"/>
      <c r="H19" s="84"/>
      <c r="I19" s="135" t="s">
        <v>34</v>
      </c>
      <c r="J19" s="924" t="s">
        <v>33</v>
      </c>
      <c r="K19" s="925"/>
      <c r="L19" s="925"/>
      <c r="M19" s="925"/>
      <c r="N19" s="925"/>
      <c r="O19" s="925"/>
      <c r="P19" s="925"/>
      <c r="Q19" s="925"/>
      <c r="R19" s="926"/>
      <c r="S19" s="139" t="s">
        <v>35</v>
      </c>
      <c r="T19" s="139"/>
      <c r="U19" s="139"/>
      <c r="V19" s="225" t="s">
        <v>36</v>
      </c>
      <c r="W19" s="225"/>
      <c r="X19" s="225"/>
      <c r="Y19" s="882"/>
    </row>
    <row r="20" spans="1:25" s="927" customFormat="1" ht="27" customHeight="1" x14ac:dyDescent="0.3">
      <c r="A20" s="922"/>
      <c r="B20" s="923" t="s">
        <v>37</v>
      </c>
      <c r="C20" s="131"/>
      <c r="D20" s="132"/>
      <c r="E20" s="226" t="s">
        <v>1121</v>
      </c>
      <c r="F20" s="227"/>
      <c r="G20" s="227"/>
      <c r="H20" s="84"/>
      <c r="I20" s="135"/>
      <c r="J20" s="226" t="s">
        <v>761</v>
      </c>
      <c r="K20" s="227"/>
      <c r="L20" s="227"/>
      <c r="M20" s="227"/>
      <c r="N20" s="227"/>
      <c r="O20" s="227"/>
      <c r="P20" s="227"/>
      <c r="Q20" s="227"/>
      <c r="R20" s="228"/>
      <c r="S20" s="139"/>
      <c r="T20" s="139"/>
      <c r="U20" s="139"/>
      <c r="V20" s="225" t="s">
        <v>726</v>
      </c>
      <c r="W20" s="225"/>
      <c r="X20" s="225"/>
      <c r="Y20" s="882"/>
    </row>
    <row r="21" spans="1:25" s="927" customFormat="1" ht="27" customHeight="1" x14ac:dyDescent="0.3">
      <c r="A21" s="922"/>
      <c r="B21" s="923" t="s">
        <v>735</v>
      </c>
      <c r="C21" s="133"/>
      <c r="D21" s="134"/>
      <c r="E21" s="226" t="s">
        <v>762</v>
      </c>
      <c r="F21" s="227"/>
      <c r="G21" s="227"/>
      <c r="H21" s="84"/>
      <c r="I21" s="135"/>
      <c r="J21" s="226" t="s">
        <v>763</v>
      </c>
      <c r="K21" s="227"/>
      <c r="L21" s="227"/>
      <c r="M21" s="227"/>
      <c r="N21" s="227"/>
      <c r="O21" s="227"/>
      <c r="P21" s="227"/>
      <c r="Q21" s="227"/>
      <c r="R21" s="228"/>
      <c r="S21" s="139"/>
      <c r="T21" s="139"/>
      <c r="U21" s="139"/>
      <c r="V21" s="225" t="s">
        <v>40</v>
      </c>
      <c r="W21" s="225"/>
      <c r="X21" s="225"/>
      <c r="Y21" s="882"/>
    </row>
  </sheetData>
  <mergeCells count="37">
    <mergeCell ref="J20:R20"/>
    <mergeCell ref="V20:X20"/>
    <mergeCell ref="E21:G21"/>
    <mergeCell ref="J21:R21"/>
    <mergeCell ref="V21:X21"/>
    <mergeCell ref="X9:X10"/>
    <mergeCell ref="A11:A18"/>
    <mergeCell ref="B11:B18"/>
    <mergeCell ref="A19:A21"/>
    <mergeCell ref="C19:D21"/>
    <mergeCell ref="I19:I21"/>
    <mergeCell ref="J19:R19"/>
    <mergeCell ref="S19:U21"/>
    <mergeCell ref="V19:X19"/>
    <mergeCell ref="E20:G20"/>
    <mergeCell ref="J9:J10"/>
    <mergeCell ref="K9:O9"/>
    <mergeCell ref="P9:P18"/>
    <mergeCell ref="Q9:U9"/>
    <mergeCell ref="V9:V10"/>
    <mergeCell ref="W9:W10"/>
    <mergeCell ref="B7:X7"/>
    <mergeCell ref="A9:A10"/>
    <mergeCell ref="B9:B10"/>
    <mergeCell ref="C9:C10"/>
    <mergeCell ref="D9:D10"/>
    <mergeCell ref="E9:E10"/>
    <mergeCell ref="F9:F10"/>
    <mergeCell ref="G9:G10"/>
    <mergeCell ref="H9:H10"/>
    <mergeCell ref="I9:I10"/>
    <mergeCell ref="A1:V1"/>
    <mergeCell ref="A2:A5"/>
    <mergeCell ref="B2:W2"/>
    <mergeCell ref="B3:W3"/>
    <mergeCell ref="B4:W5"/>
    <mergeCell ref="A6:X6"/>
  </mergeCells>
  <printOptions horizontalCentered="1"/>
  <pageMargins left="0.19685039370078741" right="0" top="0.39370078740157483" bottom="0" header="0.31496062992125984" footer="0.31496062992125984"/>
  <pageSetup paperSize="9" scale="40" orientation="landscape" r:id="rId1"/>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25F354-D02F-4150-9AB9-702347426A01}">
  <sheetPr>
    <pageSetUpPr fitToPage="1"/>
  </sheetPr>
  <dimension ref="A1:Y28"/>
  <sheetViews>
    <sheetView topLeftCell="I1" zoomScale="90" zoomScaleNormal="90" workbookViewId="0">
      <selection activeCell="V18" sqref="V18:V19"/>
    </sheetView>
  </sheetViews>
  <sheetFormatPr baseColWidth="10" defaultRowHeight="15" x14ac:dyDescent="0.25"/>
  <cols>
    <col min="1" max="1" width="17.85546875" style="1" customWidth="1"/>
    <col min="2" max="2" width="18.85546875" style="1" customWidth="1"/>
    <col min="3" max="3" width="5.42578125" style="1" customWidth="1"/>
    <col min="4" max="4" width="25.85546875" style="1" customWidth="1"/>
    <col min="5" max="5" width="23.85546875" style="1" bestFit="1" customWidth="1"/>
    <col min="6" max="6" width="18.5703125" style="1" customWidth="1"/>
    <col min="7" max="7" width="28.5703125" style="1" customWidth="1"/>
    <col min="8" max="8" width="16.140625" style="1" customWidth="1"/>
    <col min="9" max="9" width="11.5703125" style="1" customWidth="1"/>
    <col min="10" max="10" width="22" style="1" customWidth="1"/>
    <col min="11" max="13" width="5.85546875" style="1" customWidth="1"/>
    <col min="14" max="14" width="6.42578125" style="1" customWidth="1"/>
    <col min="15" max="15" width="7.7109375" style="1" customWidth="1"/>
    <col min="16" max="16" width="1.42578125" style="3" customWidth="1"/>
    <col min="17" max="19" width="6.140625" style="1" customWidth="1"/>
    <col min="20" max="20" width="7.140625" style="1" customWidth="1"/>
    <col min="21" max="21" width="7.85546875" style="1" customWidth="1"/>
    <col min="22" max="22" width="195.85546875" style="1" customWidth="1"/>
    <col min="23" max="23" width="34.140625" style="1" customWidth="1"/>
    <col min="24" max="24" width="26.28515625" style="1" customWidth="1"/>
    <col min="25" max="256" width="11.42578125" style="1"/>
    <col min="257" max="257" width="17.85546875" style="1" customWidth="1"/>
    <col min="258" max="258" width="18.85546875" style="1" customWidth="1"/>
    <col min="259" max="259" width="5.42578125" style="1" customWidth="1"/>
    <col min="260" max="260" width="25.85546875" style="1" customWidth="1"/>
    <col min="261" max="261" width="15.5703125" style="1" customWidth="1"/>
    <col min="262" max="262" width="18.5703125" style="1" customWidth="1"/>
    <col min="263" max="263" width="28.5703125" style="1" customWidth="1"/>
    <col min="264" max="264" width="16.140625" style="1" customWidth="1"/>
    <col min="265" max="265" width="11.5703125" style="1" customWidth="1"/>
    <col min="266" max="266" width="22" style="1" customWidth="1"/>
    <col min="267" max="270" width="5.85546875" style="1" customWidth="1"/>
    <col min="271" max="271" width="7.7109375" style="1" customWidth="1"/>
    <col min="272" max="272" width="1.42578125" style="1" customWidth="1"/>
    <col min="273" max="276" width="6.140625" style="1" customWidth="1"/>
    <col min="277" max="277" width="7.85546875" style="1" customWidth="1"/>
    <col min="278" max="278" width="34.140625" style="1" customWidth="1"/>
    <col min="279" max="280" width="25.5703125" style="1" customWidth="1"/>
    <col min="281" max="512" width="11.42578125" style="1"/>
    <col min="513" max="513" width="17.85546875" style="1" customWidth="1"/>
    <col min="514" max="514" width="18.85546875" style="1" customWidth="1"/>
    <col min="515" max="515" width="5.42578125" style="1" customWidth="1"/>
    <col min="516" max="516" width="25.85546875" style="1" customWidth="1"/>
    <col min="517" max="517" width="15.5703125" style="1" customWidth="1"/>
    <col min="518" max="518" width="18.5703125" style="1" customWidth="1"/>
    <col min="519" max="519" width="28.5703125" style="1" customWidth="1"/>
    <col min="520" max="520" width="16.140625" style="1" customWidth="1"/>
    <col min="521" max="521" width="11.5703125" style="1" customWidth="1"/>
    <col min="522" max="522" width="22" style="1" customWidth="1"/>
    <col min="523" max="526" width="5.85546875" style="1" customWidth="1"/>
    <col min="527" max="527" width="7.7109375" style="1" customWidth="1"/>
    <col min="528" max="528" width="1.42578125" style="1" customWidth="1"/>
    <col min="529" max="532" width="6.140625" style="1" customWidth="1"/>
    <col min="533" max="533" width="7.85546875" style="1" customWidth="1"/>
    <col min="534" max="534" width="34.140625" style="1" customWidth="1"/>
    <col min="535" max="536" width="25.5703125" style="1" customWidth="1"/>
    <col min="537" max="768" width="11.42578125" style="1"/>
    <col min="769" max="769" width="17.85546875" style="1" customWidth="1"/>
    <col min="770" max="770" width="18.85546875" style="1" customWidth="1"/>
    <col min="771" max="771" width="5.42578125" style="1" customWidth="1"/>
    <col min="772" max="772" width="25.85546875" style="1" customWidth="1"/>
    <col min="773" max="773" width="15.5703125" style="1" customWidth="1"/>
    <col min="774" max="774" width="18.5703125" style="1" customWidth="1"/>
    <col min="775" max="775" width="28.5703125" style="1" customWidth="1"/>
    <col min="776" max="776" width="16.140625" style="1" customWidth="1"/>
    <col min="777" max="777" width="11.5703125" style="1" customWidth="1"/>
    <col min="778" max="778" width="22" style="1" customWidth="1"/>
    <col min="779" max="782" width="5.85546875" style="1" customWidth="1"/>
    <col min="783" max="783" width="7.7109375" style="1" customWidth="1"/>
    <col min="784" max="784" width="1.42578125" style="1" customWidth="1"/>
    <col min="785" max="788" width="6.140625" style="1" customWidth="1"/>
    <col min="789" max="789" width="7.85546875" style="1" customWidth="1"/>
    <col min="790" max="790" width="34.140625" style="1" customWidth="1"/>
    <col min="791" max="792" width="25.5703125" style="1" customWidth="1"/>
    <col min="793" max="1024" width="11.42578125" style="1"/>
    <col min="1025" max="1025" width="17.85546875" style="1" customWidth="1"/>
    <col min="1026" max="1026" width="18.85546875" style="1" customWidth="1"/>
    <col min="1027" max="1027" width="5.42578125" style="1" customWidth="1"/>
    <col min="1028" max="1028" width="25.85546875" style="1" customWidth="1"/>
    <col min="1029" max="1029" width="15.5703125" style="1" customWidth="1"/>
    <col min="1030" max="1030" width="18.5703125" style="1" customWidth="1"/>
    <col min="1031" max="1031" width="28.5703125" style="1" customWidth="1"/>
    <col min="1032" max="1032" width="16.140625" style="1" customWidth="1"/>
    <col min="1033" max="1033" width="11.5703125" style="1" customWidth="1"/>
    <col min="1034" max="1034" width="22" style="1" customWidth="1"/>
    <col min="1035" max="1038" width="5.85546875" style="1" customWidth="1"/>
    <col min="1039" max="1039" width="7.7109375" style="1" customWidth="1"/>
    <col min="1040" max="1040" width="1.42578125" style="1" customWidth="1"/>
    <col min="1041" max="1044" width="6.140625" style="1" customWidth="1"/>
    <col min="1045" max="1045" width="7.85546875" style="1" customWidth="1"/>
    <col min="1046" max="1046" width="34.140625" style="1" customWidth="1"/>
    <col min="1047" max="1048" width="25.5703125" style="1" customWidth="1"/>
    <col min="1049" max="1280" width="11.42578125" style="1"/>
    <col min="1281" max="1281" width="17.85546875" style="1" customWidth="1"/>
    <col min="1282" max="1282" width="18.85546875" style="1" customWidth="1"/>
    <col min="1283" max="1283" width="5.42578125" style="1" customWidth="1"/>
    <col min="1284" max="1284" width="25.85546875" style="1" customWidth="1"/>
    <col min="1285" max="1285" width="15.5703125" style="1" customWidth="1"/>
    <col min="1286" max="1286" width="18.5703125" style="1" customWidth="1"/>
    <col min="1287" max="1287" width="28.5703125" style="1" customWidth="1"/>
    <col min="1288" max="1288" width="16.140625" style="1" customWidth="1"/>
    <col min="1289" max="1289" width="11.5703125" style="1" customWidth="1"/>
    <col min="1290" max="1290" width="22" style="1" customWidth="1"/>
    <col min="1291" max="1294" width="5.85546875" style="1" customWidth="1"/>
    <col min="1295" max="1295" width="7.7109375" style="1" customWidth="1"/>
    <col min="1296" max="1296" width="1.42578125" style="1" customWidth="1"/>
    <col min="1297" max="1300" width="6.140625" style="1" customWidth="1"/>
    <col min="1301" max="1301" width="7.85546875" style="1" customWidth="1"/>
    <col min="1302" max="1302" width="34.140625" style="1" customWidth="1"/>
    <col min="1303" max="1304" width="25.5703125" style="1" customWidth="1"/>
    <col min="1305" max="1536" width="11.42578125" style="1"/>
    <col min="1537" max="1537" width="17.85546875" style="1" customWidth="1"/>
    <col min="1538" max="1538" width="18.85546875" style="1" customWidth="1"/>
    <col min="1539" max="1539" width="5.42578125" style="1" customWidth="1"/>
    <col min="1540" max="1540" width="25.85546875" style="1" customWidth="1"/>
    <col min="1541" max="1541" width="15.5703125" style="1" customWidth="1"/>
    <col min="1542" max="1542" width="18.5703125" style="1" customWidth="1"/>
    <col min="1543" max="1543" width="28.5703125" style="1" customWidth="1"/>
    <col min="1544" max="1544" width="16.140625" style="1" customWidth="1"/>
    <col min="1545" max="1545" width="11.5703125" style="1" customWidth="1"/>
    <col min="1546" max="1546" width="22" style="1" customWidth="1"/>
    <col min="1547" max="1550" width="5.85546875" style="1" customWidth="1"/>
    <col min="1551" max="1551" width="7.7109375" style="1" customWidth="1"/>
    <col min="1552" max="1552" width="1.42578125" style="1" customWidth="1"/>
    <col min="1553" max="1556" width="6.140625" style="1" customWidth="1"/>
    <col min="1557" max="1557" width="7.85546875" style="1" customWidth="1"/>
    <col min="1558" max="1558" width="34.140625" style="1" customWidth="1"/>
    <col min="1559" max="1560" width="25.5703125" style="1" customWidth="1"/>
    <col min="1561" max="1792" width="11.42578125" style="1"/>
    <col min="1793" max="1793" width="17.85546875" style="1" customWidth="1"/>
    <col min="1794" max="1794" width="18.85546875" style="1" customWidth="1"/>
    <col min="1795" max="1795" width="5.42578125" style="1" customWidth="1"/>
    <col min="1796" max="1796" width="25.85546875" style="1" customWidth="1"/>
    <col min="1797" max="1797" width="15.5703125" style="1" customWidth="1"/>
    <col min="1798" max="1798" width="18.5703125" style="1" customWidth="1"/>
    <col min="1799" max="1799" width="28.5703125" style="1" customWidth="1"/>
    <col min="1800" max="1800" width="16.140625" style="1" customWidth="1"/>
    <col min="1801" max="1801" width="11.5703125" style="1" customWidth="1"/>
    <col min="1802" max="1802" width="22" style="1" customWidth="1"/>
    <col min="1803" max="1806" width="5.85546875" style="1" customWidth="1"/>
    <col min="1807" max="1807" width="7.7109375" style="1" customWidth="1"/>
    <col min="1808" max="1808" width="1.42578125" style="1" customWidth="1"/>
    <col min="1809" max="1812" width="6.140625" style="1" customWidth="1"/>
    <col min="1813" max="1813" width="7.85546875" style="1" customWidth="1"/>
    <col min="1814" max="1814" width="34.140625" style="1" customWidth="1"/>
    <col min="1815" max="1816" width="25.5703125" style="1" customWidth="1"/>
    <col min="1817" max="2048" width="11.42578125" style="1"/>
    <col min="2049" max="2049" width="17.85546875" style="1" customWidth="1"/>
    <col min="2050" max="2050" width="18.85546875" style="1" customWidth="1"/>
    <col min="2051" max="2051" width="5.42578125" style="1" customWidth="1"/>
    <col min="2052" max="2052" width="25.85546875" style="1" customWidth="1"/>
    <col min="2053" max="2053" width="15.5703125" style="1" customWidth="1"/>
    <col min="2054" max="2054" width="18.5703125" style="1" customWidth="1"/>
    <col min="2055" max="2055" width="28.5703125" style="1" customWidth="1"/>
    <col min="2056" max="2056" width="16.140625" style="1" customWidth="1"/>
    <col min="2057" max="2057" width="11.5703125" style="1" customWidth="1"/>
    <col min="2058" max="2058" width="22" style="1" customWidth="1"/>
    <col min="2059" max="2062" width="5.85546875" style="1" customWidth="1"/>
    <col min="2063" max="2063" width="7.7109375" style="1" customWidth="1"/>
    <col min="2064" max="2064" width="1.42578125" style="1" customWidth="1"/>
    <col min="2065" max="2068" width="6.140625" style="1" customWidth="1"/>
    <col min="2069" max="2069" width="7.85546875" style="1" customWidth="1"/>
    <col min="2070" max="2070" width="34.140625" style="1" customWidth="1"/>
    <col min="2071" max="2072" width="25.5703125" style="1" customWidth="1"/>
    <col min="2073" max="2304" width="11.42578125" style="1"/>
    <col min="2305" max="2305" width="17.85546875" style="1" customWidth="1"/>
    <col min="2306" max="2306" width="18.85546875" style="1" customWidth="1"/>
    <col min="2307" max="2307" width="5.42578125" style="1" customWidth="1"/>
    <col min="2308" max="2308" width="25.85546875" style="1" customWidth="1"/>
    <col min="2309" max="2309" width="15.5703125" style="1" customWidth="1"/>
    <col min="2310" max="2310" width="18.5703125" style="1" customWidth="1"/>
    <col min="2311" max="2311" width="28.5703125" style="1" customWidth="1"/>
    <col min="2312" max="2312" width="16.140625" style="1" customWidth="1"/>
    <col min="2313" max="2313" width="11.5703125" style="1" customWidth="1"/>
    <col min="2314" max="2314" width="22" style="1" customWidth="1"/>
    <col min="2315" max="2318" width="5.85546875" style="1" customWidth="1"/>
    <col min="2319" max="2319" width="7.7109375" style="1" customWidth="1"/>
    <col min="2320" max="2320" width="1.42578125" style="1" customWidth="1"/>
    <col min="2321" max="2324" width="6.140625" style="1" customWidth="1"/>
    <col min="2325" max="2325" width="7.85546875" style="1" customWidth="1"/>
    <col min="2326" max="2326" width="34.140625" style="1" customWidth="1"/>
    <col min="2327" max="2328" width="25.5703125" style="1" customWidth="1"/>
    <col min="2329" max="2560" width="11.42578125" style="1"/>
    <col min="2561" max="2561" width="17.85546875" style="1" customWidth="1"/>
    <col min="2562" max="2562" width="18.85546875" style="1" customWidth="1"/>
    <col min="2563" max="2563" width="5.42578125" style="1" customWidth="1"/>
    <col min="2564" max="2564" width="25.85546875" style="1" customWidth="1"/>
    <col min="2565" max="2565" width="15.5703125" style="1" customWidth="1"/>
    <col min="2566" max="2566" width="18.5703125" style="1" customWidth="1"/>
    <col min="2567" max="2567" width="28.5703125" style="1" customWidth="1"/>
    <col min="2568" max="2568" width="16.140625" style="1" customWidth="1"/>
    <col min="2569" max="2569" width="11.5703125" style="1" customWidth="1"/>
    <col min="2570" max="2570" width="22" style="1" customWidth="1"/>
    <col min="2571" max="2574" width="5.85546875" style="1" customWidth="1"/>
    <col min="2575" max="2575" width="7.7109375" style="1" customWidth="1"/>
    <col min="2576" max="2576" width="1.42578125" style="1" customWidth="1"/>
    <col min="2577" max="2580" width="6.140625" style="1" customWidth="1"/>
    <col min="2581" max="2581" width="7.85546875" style="1" customWidth="1"/>
    <col min="2582" max="2582" width="34.140625" style="1" customWidth="1"/>
    <col min="2583" max="2584" width="25.5703125" style="1" customWidth="1"/>
    <col min="2585" max="2816" width="11.42578125" style="1"/>
    <col min="2817" max="2817" width="17.85546875" style="1" customWidth="1"/>
    <col min="2818" max="2818" width="18.85546875" style="1" customWidth="1"/>
    <col min="2819" max="2819" width="5.42578125" style="1" customWidth="1"/>
    <col min="2820" max="2820" width="25.85546875" style="1" customWidth="1"/>
    <col min="2821" max="2821" width="15.5703125" style="1" customWidth="1"/>
    <col min="2822" max="2822" width="18.5703125" style="1" customWidth="1"/>
    <col min="2823" max="2823" width="28.5703125" style="1" customWidth="1"/>
    <col min="2824" max="2824" width="16.140625" style="1" customWidth="1"/>
    <col min="2825" max="2825" width="11.5703125" style="1" customWidth="1"/>
    <col min="2826" max="2826" width="22" style="1" customWidth="1"/>
    <col min="2827" max="2830" width="5.85546875" style="1" customWidth="1"/>
    <col min="2831" max="2831" width="7.7109375" style="1" customWidth="1"/>
    <col min="2832" max="2832" width="1.42578125" style="1" customWidth="1"/>
    <col min="2833" max="2836" width="6.140625" style="1" customWidth="1"/>
    <col min="2837" max="2837" width="7.85546875" style="1" customWidth="1"/>
    <col min="2838" max="2838" width="34.140625" style="1" customWidth="1"/>
    <col min="2839" max="2840" width="25.5703125" style="1" customWidth="1"/>
    <col min="2841" max="3072" width="11.42578125" style="1"/>
    <col min="3073" max="3073" width="17.85546875" style="1" customWidth="1"/>
    <col min="3074" max="3074" width="18.85546875" style="1" customWidth="1"/>
    <col min="3075" max="3075" width="5.42578125" style="1" customWidth="1"/>
    <col min="3076" max="3076" width="25.85546875" style="1" customWidth="1"/>
    <col min="3077" max="3077" width="15.5703125" style="1" customWidth="1"/>
    <col min="3078" max="3078" width="18.5703125" style="1" customWidth="1"/>
    <col min="3079" max="3079" width="28.5703125" style="1" customWidth="1"/>
    <col min="3080" max="3080" width="16.140625" style="1" customWidth="1"/>
    <col min="3081" max="3081" width="11.5703125" style="1" customWidth="1"/>
    <col min="3082" max="3082" width="22" style="1" customWidth="1"/>
    <col min="3083" max="3086" width="5.85546875" style="1" customWidth="1"/>
    <col min="3087" max="3087" width="7.7109375" style="1" customWidth="1"/>
    <col min="3088" max="3088" width="1.42578125" style="1" customWidth="1"/>
    <col min="3089" max="3092" width="6.140625" style="1" customWidth="1"/>
    <col min="3093" max="3093" width="7.85546875" style="1" customWidth="1"/>
    <col min="3094" max="3094" width="34.140625" style="1" customWidth="1"/>
    <col min="3095" max="3096" width="25.5703125" style="1" customWidth="1"/>
    <col min="3097" max="3328" width="11.42578125" style="1"/>
    <col min="3329" max="3329" width="17.85546875" style="1" customWidth="1"/>
    <col min="3330" max="3330" width="18.85546875" style="1" customWidth="1"/>
    <col min="3331" max="3331" width="5.42578125" style="1" customWidth="1"/>
    <col min="3332" max="3332" width="25.85546875" style="1" customWidth="1"/>
    <col min="3333" max="3333" width="15.5703125" style="1" customWidth="1"/>
    <col min="3334" max="3334" width="18.5703125" style="1" customWidth="1"/>
    <col min="3335" max="3335" width="28.5703125" style="1" customWidth="1"/>
    <col min="3336" max="3336" width="16.140625" style="1" customWidth="1"/>
    <col min="3337" max="3337" width="11.5703125" style="1" customWidth="1"/>
    <col min="3338" max="3338" width="22" style="1" customWidth="1"/>
    <col min="3339" max="3342" width="5.85546875" style="1" customWidth="1"/>
    <col min="3343" max="3343" width="7.7109375" style="1" customWidth="1"/>
    <col min="3344" max="3344" width="1.42578125" style="1" customWidth="1"/>
    <col min="3345" max="3348" width="6.140625" style="1" customWidth="1"/>
    <col min="3349" max="3349" width="7.85546875" style="1" customWidth="1"/>
    <col min="3350" max="3350" width="34.140625" style="1" customWidth="1"/>
    <col min="3351" max="3352" width="25.5703125" style="1" customWidth="1"/>
    <col min="3353" max="3584" width="11.42578125" style="1"/>
    <col min="3585" max="3585" width="17.85546875" style="1" customWidth="1"/>
    <col min="3586" max="3586" width="18.85546875" style="1" customWidth="1"/>
    <col min="3587" max="3587" width="5.42578125" style="1" customWidth="1"/>
    <col min="3588" max="3588" width="25.85546875" style="1" customWidth="1"/>
    <col min="3589" max="3589" width="15.5703125" style="1" customWidth="1"/>
    <col min="3590" max="3590" width="18.5703125" style="1" customWidth="1"/>
    <col min="3591" max="3591" width="28.5703125" style="1" customWidth="1"/>
    <col min="3592" max="3592" width="16.140625" style="1" customWidth="1"/>
    <col min="3593" max="3593" width="11.5703125" style="1" customWidth="1"/>
    <col min="3594" max="3594" width="22" style="1" customWidth="1"/>
    <col min="3595" max="3598" width="5.85546875" style="1" customWidth="1"/>
    <col min="3599" max="3599" width="7.7109375" style="1" customWidth="1"/>
    <col min="3600" max="3600" width="1.42578125" style="1" customWidth="1"/>
    <col min="3601" max="3604" width="6.140625" style="1" customWidth="1"/>
    <col min="3605" max="3605" width="7.85546875" style="1" customWidth="1"/>
    <col min="3606" max="3606" width="34.140625" style="1" customWidth="1"/>
    <col min="3607" max="3608" width="25.5703125" style="1" customWidth="1"/>
    <col min="3609" max="3840" width="11.42578125" style="1"/>
    <col min="3841" max="3841" width="17.85546875" style="1" customWidth="1"/>
    <col min="3842" max="3842" width="18.85546875" style="1" customWidth="1"/>
    <col min="3843" max="3843" width="5.42578125" style="1" customWidth="1"/>
    <col min="3844" max="3844" width="25.85546875" style="1" customWidth="1"/>
    <col min="3845" max="3845" width="15.5703125" style="1" customWidth="1"/>
    <col min="3846" max="3846" width="18.5703125" style="1" customWidth="1"/>
    <col min="3847" max="3847" width="28.5703125" style="1" customWidth="1"/>
    <col min="3848" max="3848" width="16.140625" style="1" customWidth="1"/>
    <col min="3849" max="3849" width="11.5703125" style="1" customWidth="1"/>
    <col min="3850" max="3850" width="22" style="1" customWidth="1"/>
    <col min="3851" max="3854" width="5.85546875" style="1" customWidth="1"/>
    <col min="3855" max="3855" width="7.7109375" style="1" customWidth="1"/>
    <col min="3856" max="3856" width="1.42578125" style="1" customWidth="1"/>
    <col min="3857" max="3860" width="6.140625" style="1" customWidth="1"/>
    <col min="3861" max="3861" width="7.85546875" style="1" customWidth="1"/>
    <col min="3862" max="3862" width="34.140625" style="1" customWidth="1"/>
    <col min="3863" max="3864" width="25.5703125" style="1" customWidth="1"/>
    <col min="3865" max="4096" width="11.42578125" style="1"/>
    <col min="4097" max="4097" width="17.85546875" style="1" customWidth="1"/>
    <col min="4098" max="4098" width="18.85546875" style="1" customWidth="1"/>
    <col min="4099" max="4099" width="5.42578125" style="1" customWidth="1"/>
    <col min="4100" max="4100" width="25.85546875" style="1" customWidth="1"/>
    <col min="4101" max="4101" width="15.5703125" style="1" customWidth="1"/>
    <col min="4102" max="4102" width="18.5703125" style="1" customWidth="1"/>
    <col min="4103" max="4103" width="28.5703125" style="1" customWidth="1"/>
    <col min="4104" max="4104" width="16.140625" style="1" customWidth="1"/>
    <col min="4105" max="4105" width="11.5703125" style="1" customWidth="1"/>
    <col min="4106" max="4106" width="22" style="1" customWidth="1"/>
    <col min="4107" max="4110" width="5.85546875" style="1" customWidth="1"/>
    <col min="4111" max="4111" width="7.7109375" style="1" customWidth="1"/>
    <col min="4112" max="4112" width="1.42578125" style="1" customWidth="1"/>
    <col min="4113" max="4116" width="6.140625" style="1" customWidth="1"/>
    <col min="4117" max="4117" width="7.85546875" style="1" customWidth="1"/>
    <col min="4118" max="4118" width="34.140625" style="1" customWidth="1"/>
    <col min="4119" max="4120" width="25.5703125" style="1" customWidth="1"/>
    <col min="4121" max="4352" width="11.42578125" style="1"/>
    <col min="4353" max="4353" width="17.85546875" style="1" customWidth="1"/>
    <col min="4354" max="4354" width="18.85546875" style="1" customWidth="1"/>
    <col min="4355" max="4355" width="5.42578125" style="1" customWidth="1"/>
    <col min="4356" max="4356" width="25.85546875" style="1" customWidth="1"/>
    <col min="4357" max="4357" width="15.5703125" style="1" customWidth="1"/>
    <col min="4358" max="4358" width="18.5703125" style="1" customWidth="1"/>
    <col min="4359" max="4359" width="28.5703125" style="1" customWidth="1"/>
    <col min="4360" max="4360" width="16.140625" style="1" customWidth="1"/>
    <col min="4361" max="4361" width="11.5703125" style="1" customWidth="1"/>
    <col min="4362" max="4362" width="22" style="1" customWidth="1"/>
    <col min="4363" max="4366" width="5.85546875" style="1" customWidth="1"/>
    <col min="4367" max="4367" width="7.7109375" style="1" customWidth="1"/>
    <col min="4368" max="4368" width="1.42578125" style="1" customWidth="1"/>
    <col min="4369" max="4372" width="6.140625" style="1" customWidth="1"/>
    <col min="4373" max="4373" width="7.85546875" style="1" customWidth="1"/>
    <col min="4374" max="4374" width="34.140625" style="1" customWidth="1"/>
    <col min="4375" max="4376" width="25.5703125" style="1" customWidth="1"/>
    <col min="4377" max="4608" width="11.42578125" style="1"/>
    <col min="4609" max="4609" width="17.85546875" style="1" customWidth="1"/>
    <col min="4610" max="4610" width="18.85546875" style="1" customWidth="1"/>
    <col min="4611" max="4611" width="5.42578125" style="1" customWidth="1"/>
    <col min="4612" max="4612" width="25.85546875" style="1" customWidth="1"/>
    <col min="4613" max="4613" width="15.5703125" style="1" customWidth="1"/>
    <col min="4614" max="4614" width="18.5703125" style="1" customWidth="1"/>
    <col min="4615" max="4615" width="28.5703125" style="1" customWidth="1"/>
    <col min="4616" max="4616" width="16.140625" style="1" customWidth="1"/>
    <col min="4617" max="4617" width="11.5703125" style="1" customWidth="1"/>
    <col min="4618" max="4618" width="22" style="1" customWidth="1"/>
    <col min="4619" max="4622" width="5.85546875" style="1" customWidth="1"/>
    <col min="4623" max="4623" width="7.7109375" style="1" customWidth="1"/>
    <col min="4624" max="4624" width="1.42578125" style="1" customWidth="1"/>
    <col min="4625" max="4628" width="6.140625" style="1" customWidth="1"/>
    <col min="4629" max="4629" width="7.85546875" style="1" customWidth="1"/>
    <col min="4630" max="4630" width="34.140625" style="1" customWidth="1"/>
    <col min="4631" max="4632" width="25.5703125" style="1" customWidth="1"/>
    <col min="4633" max="4864" width="11.42578125" style="1"/>
    <col min="4865" max="4865" width="17.85546875" style="1" customWidth="1"/>
    <col min="4866" max="4866" width="18.85546875" style="1" customWidth="1"/>
    <col min="4867" max="4867" width="5.42578125" style="1" customWidth="1"/>
    <col min="4868" max="4868" width="25.85546875" style="1" customWidth="1"/>
    <col min="4869" max="4869" width="15.5703125" style="1" customWidth="1"/>
    <col min="4870" max="4870" width="18.5703125" style="1" customWidth="1"/>
    <col min="4871" max="4871" width="28.5703125" style="1" customWidth="1"/>
    <col min="4872" max="4872" width="16.140625" style="1" customWidth="1"/>
    <col min="4873" max="4873" width="11.5703125" style="1" customWidth="1"/>
    <col min="4874" max="4874" width="22" style="1" customWidth="1"/>
    <col min="4875" max="4878" width="5.85546875" style="1" customWidth="1"/>
    <col min="4879" max="4879" width="7.7109375" style="1" customWidth="1"/>
    <col min="4880" max="4880" width="1.42578125" style="1" customWidth="1"/>
    <col min="4881" max="4884" width="6.140625" style="1" customWidth="1"/>
    <col min="4885" max="4885" width="7.85546875" style="1" customWidth="1"/>
    <col min="4886" max="4886" width="34.140625" style="1" customWidth="1"/>
    <col min="4887" max="4888" width="25.5703125" style="1" customWidth="1"/>
    <col min="4889" max="5120" width="11.42578125" style="1"/>
    <col min="5121" max="5121" width="17.85546875" style="1" customWidth="1"/>
    <col min="5122" max="5122" width="18.85546875" style="1" customWidth="1"/>
    <col min="5123" max="5123" width="5.42578125" style="1" customWidth="1"/>
    <col min="5124" max="5124" width="25.85546875" style="1" customWidth="1"/>
    <col min="5125" max="5125" width="15.5703125" style="1" customWidth="1"/>
    <col min="5126" max="5126" width="18.5703125" style="1" customWidth="1"/>
    <col min="5127" max="5127" width="28.5703125" style="1" customWidth="1"/>
    <col min="5128" max="5128" width="16.140625" style="1" customWidth="1"/>
    <col min="5129" max="5129" width="11.5703125" style="1" customWidth="1"/>
    <col min="5130" max="5130" width="22" style="1" customWidth="1"/>
    <col min="5131" max="5134" width="5.85546875" style="1" customWidth="1"/>
    <col min="5135" max="5135" width="7.7109375" style="1" customWidth="1"/>
    <col min="5136" max="5136" width="1.42578125" style="1" customWidth="1"/>
    <col min="5137" max="5140" width="6.140625" style="1" customWidth="1"/>
    <col min="5141" max="5141" width="7.85546875" style="1" customWidth="1"/>
    <col min="5142" max="5142" width="34.140625" style="1" customWidth="1"/>
    <col min="5143" max="5144" width="25.5703125" style="1" customWidth="1"/>
    <col min="5145" max="5376" width="11.42578125" style="1"/>
    <col min="5377" max="5377" width="17.85546875" style="1" customWidth="1"/>
    <col min="5378" max="5378" width="18.85546875" style="1" customWidth="1"/>
    <col min="5379" max="5379" width="5.42578125" style="1" customWidth="1"/>
    <col min="5380" max="5380" width="25.85546875" style="1" customWidth="1"/>
    <col min="5381" max="5381" width="15.5703125" style="1" customWidth="1"/>
    <col min="5382" max="5382" width="18.5703125" style="1" customWidth="1"/>
    <col min="5383" max="5383" width="28.5703125" style="1" customWidth="1"/>
    <col min="5384" max="5384" width="16.140625" style="1" customWidth="1"/>
    <col min="5385" max="5385" width="11.5703125" style="1" customWidth="1"/>
    <col min="5386" max="5386" width="22" style="1" customWidth="1"/>
    <col min="5387" max="5390" width="5.85546875" style="1" customWidth="1"/>
    <col min="5391" max="5391" width="7.7109375" style="1" customWidth="1"/>
    <col min="5392" max="5392" width="1.42578125" style="1" customWidth="1"/>
    <col min="5393" max="5396" width="6.140625" style="1" customWidth="1"/>
    <col min="5397" max="5397" width="7.85546875" style="1" customWidth="1"/>
    <col min="5398" max="5398" width="34.140625" style="1" customWidth="1"/>
    <col min="5399" max="5400" width="25.5703125" style="1" customWidth="1"/>
    <col min="5401" max="5632" width="11.42578125" style="1"/>
    <col min="5633" max="5633" width="17.85546875" style="1" customWidth="1"/>
    <col min="5634" max="5634" width="18.85546875" style="1" customWidth="1"/>
    <col min="5635" max="5635" width="5.42578125" style="1" customWidth="1"/>
    <col min="5636" max="5636" width="25.85546875" style="1" customWidth="1"/>
    <col min="5637" max="5637" width="15.5703125" style="1" customWidth="1"/>
    <col min="5638" max="5638" width="18.5703125" style="1" customWidth="1"/>
    <col min="5639" max="5639" width="28.5703125" style="1" customWidth="1"/>
    <col min="5640" max="5640" width="16.140625" style="1" customWidth="1"/>
    <col min="5641" max="5641" width="11.5703125" style="1" customWidth="1"/>
    <col min="5642" max="5642" width="22" style="1" customWidth="1"/>
    <col min="5643" max="5646" width="5.85546875" style="1" customWidth="1"/>
    <col min="5647" max="5647" width="7.7109375" style="1" customWidth="1"/>
    <col min="5648" max="5648" width="1.42578125" style="1" customWidth="1"/>
    <col min="5649" max="5652" width="6.140625" style="1" customWidth="1"/>
    <col min="5653" max="5653" width="7.85546875" style="1" customWidth="1"/>
    <col min="5654" max="5654" width="34.140625" style="1" customWidth="1"/>
    <col min="5655" max="5656" width="25.5703125" style="1" customWidth="1"/>
    <col min="5657" max="5888" width="11.42578125" style="1"/>
    <col min="5889" max="5889" width="17.85546875" style="1" customWidth="1"/>
    <col min="5890" max="5890" width="18.85546875" style="1" customWidth="1"/>
    <col min="5891" max="5891" width="5.42578125" style="1" customWidth="1"/>
    <col min="5892" max="5892" width="25.85546875" style="1" customWidth="1"/>
    <col min="5893" max="5893" width="15.5703125" style="1" customWidth="1"/>
    <col min="5894" max="5894" width="18.5703125" style="1" customWidth="1"/>
    <col min="5895" max="5895" width="28.5703125" style="1" customWidth="1"/>
    <col min="5896" max="5896" width="16.140625" style="1" customWidth="1"/>
    <col min="5897" max="5897" width="11.5703125" style="1" customWidth="1"/>
    <col min="5898" max="5898" width="22" style="1" customWidth="1"/>
    <col min="5899" max="5902" width="5.85546875" style="1" customWidth="1"/>
    <col min="5903" max="5903" width="7.7109375" style="1" customWidth="1"/>
    <col min="5904" max="5904" width="1.42578125" style="1" customWidth="1"/>
    <col min="5905" max="5908" width="6.140625" style="1" customWidth="1"/>
    <col min="5909" max="5909" width="7.85546875" style="1" customWidth="1"/>
    <col min="5910" max="5910" width="34.140625" style="1" customWidth="1"/>
    <col min="5911" max="5912" width="25.5703125" style="1" customWidth="1"/>
    <col min="5913" max="6144" width="11.42578125" style="1"/>
    <col min="6145" max="6145" width="17.85546875" style="1" customWidth="1"/>
    <col min="6146" max="6146" width="18.85546875" style="1" customWidth="1"/>
    <col min="6147" max="6147" width="5.42578125" style="1" customWidth="1"/>
    <col min="6148" max="6148" width="25.85546875" style="1" customWidth="1"/>
    <col min="6149" max="6149" width="15.5703125" style="1" customWidth="1"/>
    <col min="6150" max="6150" width="18.5703125" style="1" customWidth="1"/>
    <col min="6151" max="6151" width="28.5703125" style="1" customWidth="1"/>
    <col min="6152" max="6152" width="16.140625" style="1" customWidth="1"/>
    <col min="6153" max="6153" width="11.5703125" style="1" customWidth="1"/>
    <col min="6154" max="6154" width="22" style="1" customWidth="1"/>
    <col min="6155" max="6158" width="5.85546875" style="1" customWidth="1"/>
    <col min="6159" max="6159" width="7.7109375" style="1" customWidth="1"/>
    <col min="6160" max="6160" width="1.42578125" style="1" customWidth="1"/>
    <col min="6161" max="6164" width="6.140625" style="1" customWidth="1"/>
    <col min="6165" max="6165" width="7.85546875" style="1" customWidth="1"/>
    <col min="6166" max="6166" width="34.140625" style="1" customWidth="1"/>
    <col min="6167" max="6168" width="25.5703125" style="1" customWidth="1"/>
    <col min="6169" max="6400" width="11.42578125" style="1"/>
    <col min="6401" max="6401" width="17.85546875" style="1" customWidth="1"/>
    <col min="6402" max="6402" width="18.85546875" style="1" customWidth="1"/>
    <col min="6403" max="6403" width="5.42578125" style="1" customWidth="1"/>
    <col min="6404" max="6404" width="25.85546875" style="1" customWidth="1"/>
    <col min="6405" max="6405" width="15.5703125" style="1" customWidth="1"/>
    <col min="6406" max="6406" width="18.5703125" style="1" customWidth="1"/>
    <col min="6407" max="6407" width="28.5703125" style="1" customWidth="1"/>
    <col min="6408" max="6408" width="16.140625" style="1" customWidth="1"/>
    <col min="6409" max="6409" width="11.5703125" style="1" customWidth="1"/>
    <col min="6410" max="6410" width="22" style="1" customWidth="1"/>
    <col min="6411" max="6414" width="5.85546875" style="1" customWidth="1"/>
    <col min="6415" max="6415" width="7.7109375" style="1" customWidth="1"/>
    <col min="6416" max="6416" width="1.42578125" style="1" customWidth="1"/>
    <col min="6417" max="6420" width="6.140625" style="1" customWidth="1"/>
    <col min="6421" max="6421" width="7.85546875" style="1" customWidth="1"/>
    <col min="6422" max="6422" width="34.140625" style="1" customWidth="1"/>
    <col min="6423" max="6424" width="25.5703125" style="1" customWidth="1"/>
    <col min="6425" max="6656" width="11.42578125" style="1"/>
    <col min="6657" max="6657" width="17.85546875" style="1" customWidth="1"/>
    <col min="6658" max="6658" width="18.85546875" style="1" customWidth="1"/>
    <col min="6659" max="6659" width="5.42578125" style="1" customWidth="1"/>
    <col min="6660" max="6660" width="25.85546875" style="1" customWidth="1"/>
    <col min="6661" max="6661" width="15.5703125" style="1" customWidth="1"/>
    <col min="6662" max="6662" width="18.5703125" style="1" customWidth="1"/>
    <col min="6663" max="6663" width="28.5703125" style="1" customWidth="1"/>
    <col min="6664" max="6664" width="16.140625" style="1" customWidth="1"/>
    <col min="6665" max="6665" width="11.5703125" style="1" customWidth="1"/>
    <col min="6666" max="6666" width="22" style="1" customWidth="1"/>
    <col min="6667" max="6670" width="5.85546875" style="1" customWidth="1"/>
    <col min="6671" max="6671" width="7.7109375" style="1" customWidth="1"/>
    <col min="6672" max="6672" width="1.42578125" style="1" customWidth="1"/>
    <col min="6673" max="6676" width="6.140625" style="1" customWidth="1"/>
    <col min="6677" max="6677" width="7.85546875" style="1" customWidth="1"/>
    <col min="6678" max="6678" width="34.140625" style="1" customWidth="1"/>
    <col min="6679" max="6680" width="25.5703125" style="1" customWidth="1"/>
    <col min="6681" max="6912" width="11.42578125" style="1"/>
    <col min="6913" max="6913" width="17.85546875" style="1" customWidth="1"/>
    <col min="6914" max="6914" width="18.85546875" style="1" customWidth="1"/>
    <col min="6915" max="6915" width="5.42578125" style="1" customWidth="1"/>
    <col min="6916" max="6916" width="25.85546875" style="1" customWidth="1"/>
    <col min="6917" max="6917" width="15.5703125" style="1" customWidth="1"/>
    <col min="6918" max="6918" width="18.5703125" style="1" customWidth="1"/>
    <col min="6919" max="6919" width="28.5703125" style="1" customWidth="1"/>
    <col min="6920" max="6920" width="16.140625" style="1" customWidth="1"/>
    <col min="6921" max="6921" width="11.5703125" style="1" customWidth="1"/>
    <col min="6922" max="6922" width="22" style="1" customWidth="1"/>
    <col min="6923" max="6926" width="5.85546875" style="1" customWidth="1"/>
    <col min="6927" max="6927" width="7.7109375" style="1" customWidth="1"/>
    <col min="6928" max="6928" width="1.42578125" style="1" customWidth="1"/>
    <col min="6929" max="6932" width="6.140625" style="1" customWidth="1"/>
    <col min="6933" max="6933" width="7.85546875" style="1" customWidth="1"/>
    <col min="6934" max="6934" width="34.140625" style="1" customWidth="1"/>
    <col min="6935" max="6936" width="25.5703125" style="1" customWidth="1"/>
    <col min="6937" max="7168" width="11.42578125" style="1"/>
    <col min="7169" max="7169" width="17.85546875" style="1" customWidth="1"/>
    <col min="7170" max="7170" width="18.85546875" style="1" customWidth="1"/>
    <col min="7171" max="7171" width="5.42578125" style="1" customWidth="1"/>
    <col min="7172" max="7172" width="25.85546875" style="1" customWidth="1"/>
    <col min="7173" max="7173" width="15.5703125" style="1" customWidth="1"/>
    <col min="7174" max="7174" width="18.5703125" style="1" customWidth="1"/>
    <col min="7175" max="7175" width="28.5703125" style="1" customWidth="1"/>
    <col min="7176" max="7176" width="16.140625" style="1" customWidth="1"/>
    <col min="7177" max="7177" width="11.5703125" style="1" customWidth="1"/>
    <col min="7178" max="7178" width="22" style="1" customWidth="1"/>
    <col min="7179" max="7182" width="5.85546875" style="1" customWidth="1"/>
    <col min="7183" max="7183" width="7.7109375" style="1" customWidth="1"/>
    <col min="7184" max="7184" width="1.42578125" style="1" customWidth="1"/>
    <col min="7185" max="7188" width="6.140625" style="1" customWidth="1"/>
    <col min="7189" max="7189" width="7.85546875" style="1" customWidth="1"/>
    <col min="7190" max="7190" width="34.140625" style="1" customWidth="1"/>
    <col min="7191" max="7192" width="25.5703125" style="1" customWidth="1"/>
    <col min="7193" max="7424" width="11.42578125" style="1"/>
    <col min="7425" max="7425" width="17.85546875" style="1" customWidth="1"/>
    <col min="7426" max="7426" width="18.85546875" style="1" customWidth="1"/>
    <col min="7427" max="7427" width="5.42578125" style="1" customWidth="1"/>
    <col min="7428" max="7428" width="25.85546875" style="1" customWidth="1"/>
    <col min="7429" max="7429" width="15.5703125" style="1" customWidth="1"/>
    <col min="7430" max="7430" width="18.5703125" style="1" customWidth="1"/>
    <col min="7431" max="7431" width="28.5703125" style="1" customWidth="1"/>
    <col min="7432" max="7432" width="16.140625" style="1" customWidth="1"/>
    <col min="7433" max="7433" width="11.5703125" style="1" customWidth="1"/>
    <col min="7434" max="7434" width="22" style="1" customWidth="1"/>
    <col min="7435" max="7438" width="5.85546875" style="1" customWidth="1"/>
    <col min="7439" max="7439" width="7.7109375" style="1" customWidth="1"/>
    <col min="7440" max="7440" width="1.42578125" style="1" customWidth="1"/>
    <col min="7441" max="7444" width="6.140625" style="1" customWidth="1"/>
    <col min="7445" max="7445" width="7.85546875" style="1" customWidth="1"/>
    <col min="7446" max="7446" width="34.140625" style="1" customWidth="1"/>
    <col min="7447" max="7448" width="25.5703125" style="1" customWidth="1"/>
    <col min="7449" max="7680" width="11.42578125" style="1"/>
    <col min="7681" max="7681" width="17.85546875" style="1" customWidth="1"/>
    <col min="7682" max="7682" width="18.85546875" style="1" customWidth="1"/>
    <col min="7683" max="7683" width="5.42578125" style="1" customWidth="1"/>
    <col min="7684" max="7684" width="25.85546875" style="1" customWidth="1"/>
    <col min="7685" max="7685" width="15.5703125" style="1" customWidth="1"/>
    <col min="7686" max="7686" width="18.5703125" style="1" customWidth="1"/>
    <col min="7687" max="7687" width="28.5703125" style="1" customWidth="1"/>
    <col min="7688" max="7688" width="16.140625" style="1" customWidth="1"/>
    <col min="7689" max="7689" width="11.5703125" style="1" customWidth="1"/>
    <col min="7690" max="7690" width="22" style="1" customWidth="1"/>
    <col min="7691" max="7694" width="5.85546875" style="1" customWidth="1"/>
    <col min="7695" max="7695" width="7.7109375" style="1" customWidth="1"/>
    <col min="7696" max="7696" width="1.42578125" style="1" customWidth="1"/>
    <col min="7697" max="7700" width="6.140625" style="1" customWidth="1"/>
    <col min="7701" max="7701" width="7.85546875" style="1" customWidth="1"/>
    <col min="7702" max="7702" width="34.140625" style="1" customWidth="1"/>
    <col min="7703" max="7704" width="25.5703125" style="1" customWidth="1"/>
    <col min="7705" max="7936" width="11.42578125" style="1"/>
    <col min="7937" max="7937" width="17.85546875" style="1" customWidth="1"/>
    <col min="7938" max="7938" width="18.85546875" style="1" customWidth="1"/>
    <col min="7939" max="7939" width="5.42578125" style="1" customWidth="1"/>
    <col min="7940" max="7940" width="25.85546875" style="1" customWidth="1"/>
    <col min="7941" max="7941" width="15.5703125" style="1" customWidth="1"/>
    <col min="7942" max="7942" width="18.5703125" style="1" customWidth="1"/>
    <col min="7943" max="7943" width="28.5703125" style="1" customWidth="1"/>
    <col min="7944" max="7944" width="16.140625" style="1" customWidth="1"/>
    <col min="7945" max="7945" width="11.5703125" style="1" customWidth="1"/>
    <col min="7946" max="7946" width="22" style="1" customWidth="1"/>
    <col min="7947" max="7950" width="5.85546875" style="1" customWidth="1"/>
    <col min="7951" max="7951" width="7.7109375" style="1" customWidth="1"/>
    <col min="7952" max="7952" width="1.42578125" style="1" customWidth="1"/>
    <col min="7953" max="7956" width="6.140625" style="1" customWidth="1"/>
    <col min="7957" max="7957" width="7.85546875" style="1" customWidth="1"/>
    <col min="7958" max="7958" width="34.140625" style="1" customWidth="1"/>
    <col min="7959" max="7960" width="25.5703125" style="1" customWidth="1"/>
    <col min="7961" max="8192" width="11.42578125" style="1"/>
    <col min="8193" max="8193" width="17.85546875" style="1" customWidth="1"/>
    <col min="8194" max="8194" width="18.85546875" style="1" customWidth="1"/>
    <col min="8195" max="8195" width="5.42578125" style="1" customWidth="1"/>
    <col min="8196" max="8196" width="25.85546875" style="1" customWidth="1"/>
    <col min="8197" max="8197" width="15.5703125" style="1" customWidth="1"/>
    <col min="8198" max="8198" width="18.5703125" style="1" customWidth="1"/>
    <col min="8199" max="8199" width="28.5703125" style="1" customWidth="1"/>
    <col min="8200" max="8200" width="16.140625" style="1" customWidth="1"/>
    <col min="8201" max="8201" width="11.5703125" style="1" customWidth="1"/>
    <col min="8202" max="8202" width="22" style="1" customWidth="1"/>
    <col min="8203" max="8206" width="5.85546875" style="1" customWidth="1"/>
    <col min="8207" max="8207" width="7.7109375" style="1" customWidth="1"/>
    <col min="8208" max="8208" width="1.42578125" style="1" customWidth="1"/>
    <col min="8209" max="8212" width="6.140625" style="1" customWidth="1"/>
    <col min="8213" max="8213" width="7.85546875" style="1" customWidth="1"/>
    <col min="8214" max="8214" width="34.140625" style="1" customWidth="1"/>
    <col min="8215" max="8216" width="25.5703125" style="1" customWidth="1"/>
    <col min="8217" max="8448" width="11.42578125" style="1"/>
    <col min="8449" max="8449" width="17.85546875" style="1" customWidth="1"/>
    <col min="8450" max="8450" width="18.85546875" style="1" customWidth="1"/>
    <col min="8451" max="8451" width="5.42578125" style="1" customWidth="1"/>
    <col min="8452" max="8452" width="25.85546875" style="1" customWidth="1"/>
    <col min="8453" max="8453" width="15.5703125" style="1" customWidth="1"/>
    <col min="8454" max="8454" width="18.5703125" style="1" customWidth="1"/>
    <col min="8455" max="8455" width="28.5703125" style="1" customWidth="1"/>
    <col min="8456" max="8456" width="16.140625" style="1" customWidth="1"/>
    <col min="8457" max="8457" width="11.5703125" style="1" customWidth="1"/>
    <col min="8458" max="8458" width="22" style="1" customWidth="1"/>
    <col min="8459" max="8462" width="5.85546875" style="1" customWidth="1"/>
    <col min="8463" max="8463" width="7.7109375" style="1" customWidth="1"/>
    <col min="8464" max="8464" width="1.42578125" style="1" customWidth="1"/>
    <col min="8465" max="8468" width="6.140625" style="1" customWidth="1"/>
    <col min="8469" max="8469" width="7.85546875" style="1" customWidth="1"/>
    <col min="8470" max="8470" width="34.140625" style="1" customWidth="1"/>
    <col min="8471" max="8472" width="25.5703125" style="1" customWidth="1"/>
    <col min="8473" max="8704" width="11.42578125" style="1"/>
    <col min="8705" max="8705" width="17.85546875" style="1" customWidth="1"/>
    <col min="8706" max="8706" width="18.85546875" style="1" customWidth="1"/>
    <col min="8707" max="8707" width="5.42578125" style="1" customWidth="1"/>
    <col min="8708" max="8708" width="25.85546875" style="1" customWidth="1"/>
    <col min="8709" max="8709" width="15.5703125" style="1" customWidth="1"/>
    <col min="8710" max="8710" width="18.5703125" style="1" customWidth="1"/>
    <col min="8711" max="8711" width="28.5703125" style="1" customWidth="1"/>
    <col min="8712" max="8712" width="16.140625" style="1" customWidth="1"/>
    <col min="8713" max="8713" width="11.5703125" style="1" customWidth="1"/>
    <col min="8714" max="8714" width="22" style="1" customWidth="1"/>
    <col min="8715" max="8718" width="5.85546875" style="1" customWidth="1"/>
    <col min="8719" max="8719" width="7.7109375" style="1" customWidth="1"/>
    <col min="8720" max="8720" width="1.42578125" style="1" customWidth="1"/>
    <col min="8721" max="8724" width="6.140625" style="1" customWidth="1"/>
    <col min="8725" max="8725" width="7.85546875" style="1" customWidth="1"/>
    <col min="8726" max="8726" width="34.140625" style="1" customWidth="1"/>
    <col min="8727" max="8728" width="25.5703125" style="1" customWidth="1"/>
    <col min="8729" max="8960" width="11.42578125" style="1"/>
    <col min="8961" max="8961" width="17.85546875" style="1" customWidth="1"/>
    <col min="8962" max="8962" width="18.85546875" style="1" customWidth="1"/>
    <col min="8963" max="8963" width="5.42578125" style="1" customWidth="1"/>
    <col min="8964" max="8964" width="25.85546875" style="1" customWidth="1"/>
    <col min="8965" max="8965" width="15.5703125" style="1" customWidth="1"/>
    <col min="8966" max="8966" width="18.5703125" style="1" customWidth="1"/>
    <col min="8967" max="8967" width="28.5703125" style="1" customWidth="1"/>
    <col min="8968" max="8968" width="16.140625" style="1" customWidth="1"/>
    <col min="8969" max="8969" width="11.5703125" style="1" customWidth="1"/>
    <col min="8970" max="8970" width="22" style="1" customWidth="1"/>
    <col min="8971" max="8974" width="5.85546875" style="1" customWidth="1"/>
    <col min="8975" max="8975" width="7.7109375" style="1" customWidth="1"/>
    <col min="8976" max="8976" width="1.42578125" style="1" customWidth="1"/>
    <col min="8977" max="8980" width="6.140625" style="1" customWidth="1"/>
    <col min="8981" max="8981" width="7.85546875" style="1" customWidth="1"/>
    <col min="8982" max="8982" width="34.140625" style="1" customWidth="1"/>
    <col min="8983" max="8984" width="25.5703125" style="1" customWidth="1"/>
    <col min="8985" max="9216" width="11.42578125" style="1"/>
    <col min="9217" max="9217" width="17.85546875" style="1" customWidth="1"/>
    <col min="9218" max="9218" width="18.85546875" style="1" customWidth="1"/>
    <col min="9219" max="9219" width="5.42578125" style="1" customWidth="1"/>
    <col min="9220" max="9220" width="25.85546875" style="1" customWidth="1"/>
    <col min="9221" max="9221" width="15.5703125" style="1" customWidth="1"/>
    <col min="9222" max="9222" width="18.5703125" style="1" customWidth="1"/>
    <col min="9223" max="9223" width="28.5703125" style="1" customWidth="1"/>
    <col min="9224" max="9224" width="16.140625" style="1" customWidth="1"/>
    <col min="9225" max="9225" width="11.5703125" style="1" customWidth="1"/>
    <col min="9226" max="9226" width="22" style="1" customWidth="1"/>
    <col min="9227" max="9230" width="5.85546875" style="1" customWidth="1"/>
    <col min="9231" max="9231" width="7.7109375" style="1" customWidth="1"/>
    <col min="9232" max="9232" width="1.42578125" style="1" customWidth="1"/>
    <col min="9233" max="9236" width="6.140625" style="1" customWidth="1"/>
    <col min="9237" max="9237" width="7.85546875" style="1" customWidth="1"/>
    <col min="9238" max="9238" width="34.140625" style="1" customWidth="1"/>
    <col min="9239" max="9240" width="25.5703125" style="1" customWidth="1"/>
    <col min="9241" max="9472" width="11.42578125" style="1"/>
    <col min="9473" max="9473" width="17.85546875" style="1" customWidth="1"/>
    <col min="9474" max="9474" width="18.85546875" style="1" customWidth="1"/>
    <col min="9475" max="9475" width="5.42578125" style="1" customWidth="1"/>
    <col min="9476" max="9476" width="25.85546875" style="1" customWidth="1"/>
    <col min="9477" max="9477" width="15.5703125" style="1" customWidth="1"/>
    <col min="9478" max="9478" width="18.5703125" style="1" customWidth="1"/>
    <col min="9479" max="9479" width="28.5703125" style="1" customWidth="1"/>
    <col min="9480" max="9480" width="16.140625" style="1" customWidth="1"/>
    <col min="9481" max="9481" width="11.5703125" style="1" customWidth="1"/>
    <col min="9482" max="9482" width="22" style="1" customWidth="1"/>
    <col min="9483" max="9486" width="5.85546875" style="1" customWidth="1"/>
    <col min="9487" max="9487" width="7.7109375" style="1" customWidth="1"/>
    <col min="9488" max="9488" width="1.42578125" style="1" customWidth="1"/>
    <col min="9489" max="9492" width="6.140625" style="1" customWidth="1"/>
    <col min="9493" max="9493" width="7.85546875" style="1" customWidth="1"/>
    <col min="9494" max="9494" width="34.140625" style="1" customWidth="1"/>
    <col min="9495" max="9496" width="25.5703125" style="1" customWidth="1"/>
    <col min="9497" max="9728" width="11.42578125" style="1"/>
    <col min="9729" max="9729" width="17.85546875" style="1" customWidth="1"/>
    <col min="9730" max="9730" width="18.85546875" style="1" customWidth="1"/>
    <col min="9731" max="9731" width="5.42578125" style="1" customWidth="1"/>
    <col min="9732" max="9732" width="25.85546875" style="1" customWidth="1"/>
    <col min="9733" max="9733" width="15.5703125" style="1" customWidth="1"/>
    <col min="9734" max="9734" width="18.5703125" style="1" customWidth="1"/>
    <col min="9735" max="9735" width="28.5703125" style="1" customWidth="1"/>
    <col min="9736" max="9736" width="16.140625" style="1" customWidth="1"/>
    <col min="9737" max="9737" width="11.5703125" style="1" customWidth="1"/>
    <col min="9738" max="9738" width="22" style="1" customWidth="1"/>
    <col min="9739" max="9742" width="5.85546875" style="1" customWidth="1"/>
    <col min="9743" max="9743" width="7.7109375" style="1" customWidth="1"/>
    <col min="9744" max="9744" width="1.42578125" style="1" customWidth="1"/>
    <col min="9745" max="9748" width="6.140625" style="1" customWidth="1"/>
    <col min="9749" max="9749" width="7.85546875" style="1" customWidth="1"/>
    <col min="9750" max="9750" width="34.140625" style="1" customWidth="1"/>
    <col min="9751" max="9752" width="25.5703125" style="1" customWidth="1"/>
    <col min="9753" max="9984" width="11.42578125" style="1"/>
    <col min="9985" max="9985" width="17.85546875" style="1" customWidth="1"/>
    <col min="9986" max="9986" width="18.85546875" style="1" customWidth="1"/>
    <col min="9987" max="9987" width="5.42578125" style="1" customWidth="1"/>
    <col min="9988" max="9988" width="25.85546875" style="1" customWidth="1"/>
    <col min="9989" max="9989" width="15.5703125" style="1" customWidth="1"/>
    <col min="9990" max="9990" width="18.5703125" style="1" customWidth="1"/>
    <col min="9991" max="9991" width="28.5703125" style="1" customWidth="1"/>
    <col min="9992" max="9992" width="16.140625" style="1" customWidth="1"/>
    <col min="9993" max="9993" width="11.5703125" style="1" customWidth="1"/>
    <col min="9994" max="9994" width="22" style="1" customWidth="1"/>
    <col min="9995" max="9998" width="5.85546875" style="1" customWidth="1"/>
    <col min="9999" max="9999" width="7.7109375" style="1" customWidth="1"/>
    <col min="10000" max="10000" width="1.42578125" style="1" customWidth="1"/>
    <col min="10001" max="10004" width="6.140625" style="1" customWidth="1"/>
    <col min="10005" max="10005" width="7.85546875" style="1" customWidth="1"/>
    <col min="10006" max="10006" width="34.140625" style="1" customWidth="1"/>
    <col min="10007" max="10008" width="25.5703125" style="1" customWidth="1"/>
    <col min="10009" max="10240" width="11.42578125" style="1"/>
    <col min="10241" max="10241" width="17.85546875" style="1" customWidth="1"/>
    <col min="10242" max="10242" width="18.85546875" style="1" customWidth="1"/>
    <col min="10243" max="10243" width="5.42578125" style="1" customWidth="1"/>
    <col min="10244" max="10244" width="25.85546875" style="1" customWidth="1"/>
    <col min="10245" max="10245" width="15.5703125" style="1" customWidth="1"/>
    <col min="10246" max="10246" width="18.5703125" style="1" customWidth="1"/>
    <col min="10247" max="10247" width="28.5703125" style="1" customWidth="1"/>
    <col min="10248" max="10248" width="16.140625" style="1" customWidth="1"/>
    <col min="10249" max="10249" width="11.5703125" style="1" customWidth="1"/>
    <col min="10250" max="10250" width="22" style="1" customWidth="1"/>
    <col min="10251" max="10254" width="5.85546875" style="1" customWidth="1"/>
    <col min="10255" max="10255" width="7.7109375" style="1" customWidth="1"/>
    <col min="10256" max="10256" width="1.42578125" style="1" customWidth="1"/>
    <col min="10257" max="10260" width="6.140625" style="1" customWidth="1"/>
    <col min="10261" max="10261" width="7.85546875" style="1" customWidth="1"/>
    <col min="10262" max="10262" width="34.140625" style="1" customWidth="1"/>
    <col min="10263" max="10264" width="25.5703125" style="1" customWidth="1"/>
    <col min="10265" max="10496" width="11.42578125" style="1"/>
    <col min="10497" max="10497" width="17.85546875" style="1" customWidth="1"/>
    <col min="10498" max="10498" width="18.85546875" style="1" customWidth="1"/>
    <col min="10499" max="10499" width="5.42578125" style="1" customWidth="1"/>
    <col min="10500" max="10500" width="25.85546875" style="1" customWidth="1"/>
    <col min="10501" max="10501" width="15.5703125" style="1" customWidth="1"/>
    <col min="10502" max="10502" width="18.5703125" style="1" customWidth="1"/>
    <col min="10503" max="10503" width="28.5703125" style="1" customWidth="1"/>
    <col min="10504" max="10504" width="16.140625" style="1" customWidth="1"/>
    <col min="10505" max="10505" width="11.5703125" style="1" customWidth="1"/>
    <col min="10506" max="10506" width="22" style="1" customWidth="1"/>
    <col min="10507" max="10510" width="5.85546875" style="1" customWidth="1"/>
    <col min="10511" max="10511" width="7.7109375" style="1" customWidth="1"/>
    <col min="10512" max="10512" width="1.42578125" style="1" customWidth="1"/>
    <col min="10513" max="10516" width="6.140625" style="1" customWidth="1"/>
    <col min="10517" max="10517" width="7.85546875" style="1" customWidth="1"/>
    <col min="10518" max="10518" width="34.140625" style="1" customWidth="1"/>
    <col min="10519" max="10520" width="25.5703125" style="1" customWidth="1"/>
    <col min="10521" max="10752" width="11.42578125" style="1"/>
    <col min="10753" max="10753" width="17.85546875" style="1" customWidth="1"/>
    <col min="10754" max="10754" width="18.85546875" style="1" customWidth="1"/>
    <col min="10755" max="10755" width="5.42578125" style="1" customWidth="1"/>
    <col min="10756" max="10756" width="25.85546875" style="1" customWidth="1"/>
    <col min="10757" max="10757" width="15.5703125" style="1" customWidth="1"/>
    <col min="10758" max="10758" width="18.5703125" style="1" customWidth="1"/>
    <col min="10759" max="10759" width="28.5703125" style="1" customWidth="1"/>
    <col min="10760" max="10760" width="16.140625" style="1" customWidth="1"/>
    <col min="10761" max="10761" width="11.5703125" style="1" customWidth="1"/>
    <col min="10762" max="10762" width="22" style="1" customWidth="1"/>
    <col min="10763" max="10766" width="5.85546875" style="1" customWidth="1"/>
    <col min="10767" max="10767" width="7.7109375" style="1" customWidth="1"/>
    <col min="10768" max="10768" width="1.42578125" style="1" customWidth="1"/>
    <col min="10769" max="10772" width="6.140625" style="1" customWidth="1"/>
    <col min="10773" max="10773" width="7.85546875" style="1" customWidth="1"/>
    <col min="10774" max="10774" width="34.140625" style="1" customWidth="1"/>
    <col min="10775" max="10776" width="25.5703125" style="1" customWidth="1"/>
    <col min="10777" max="11008" width="11.42578125" style="1"/>
    <col min="11009" max="11009" width="17.85546875" style="1" customWidth="1"/>
    <col min="11010" max="11010" width="18.85546875" style="1" customWidth="1"/>
    <col min="11011" max="11011" width="5.42578125" style="1" customWidth="1"/>
    <col min="11012" max="11012" width="25.85546875" style="1" customWidth="1"/>
    <col min="11013" max="11013" width="15.5703125" style="1" customWidth="1"/>
    <col min="11014" max="11014" width="18.5703125" style="1" customWidth="1"/>
    <col min="11015" max="11015" width="28.5703125" style="1" customWidth="1"/>
    <col min="11016" max="11016" width="16.140625" style="1" customWidth="1"/>
    <col min="11017" max="11017" width="11.5703125" style="1" customWidth="1"/>
    <col min="11018" max="11018" width="22" style="1" customWidth="1"/>
    <col min="11019" max="11022" width="5.85546875" style="1" customWidth="1"/>
    <col min="11023" max="11023" width="7.7109375" style="1" customWidth="1"/>
    <col min="11024" max="11024" width="1.42578125" style="1" customWidth="1"/>
    <col min="11025" max="11028" width="6.140625" style="1" customWidth="1"/>
    <col min="11029" max="11029" width="7.85546875" style="1" customWidth="1"/>
    <col min="11030" max="11030" width="34.140625" style="1" customWidth="1"/>
    <col min="11031" max="11032" width="25.5703125" style="1" customWidth="1"/>
    <col min="11033" max="11264" width="11.42578125" style="1"/>
    <col min="11265" max="11265" width="17.85546875" style="1" customWidth="1"/>
    <col min="11266" max="11266" width="18.85546875" style="1" customWidth="1"/>
    <col min="11267" max="11267" width="5.42578125" style="1" customWidth="1"/>
    <col min="11268" max="11268" width="25.85546875" style="1" customWidth="1"/>
    <col min="11269" max="11269" width="15.5703125" style="1" customWidth="1"/>
    <col min="11270" max="11270" width="18.5703125" style="1" customWidth="1"/>
    <col min="11271" max="11271" width="28.5703125" style="1" customWidth="1"/>
    <col min="11272" max="11272" width="16.140625" style="1" customWidth="1"/>
    <col min="11273" max="11273" width="11.5703125" style="1" customWidth="1"/>
    <col min="11274" max="11274" width="22" style="1" customWidth="1"/>
    <col min="11275" max="11278" width="5.85546875" style="1" customWidth="1"/>
    <col min="11279" max="11279" width="7.7109375" style="1" customWidth="1"/>
    <col min="11280" max="11280" width="1.42578125" style="1" customWidth="1"/>
    <col min="11281" max="11284" width="6.140625" style="1" customWidth="1"/>
    <col min="11285" max="11285" width="7.85546875" style="1" customWidth="1"/>
    <col min="11286" max="11286" width="34.140625" style="1" customWidth="1"/>
    <col min="11287" max="11288" width="25.5703125" style="1" customWidth="1"/>
    <col min="11289" max="11520" width="11.42578125" style="1"/>
    <col min="11521" max="11521" width="17.85546875" style="1" customWidth="1"/>
    <col min="11522" max="11522" width="18.85546875" style="1" customWidth="1"/>
    <col min="11523" max="11523" width="5.42578125" style="1" customWidth="1"/>
    <col min="11524" max="11524" width="25.85546875" style="1" customWidth="1"/>
    <col min="11525" max="11525" width="15.5703125" style="1" customWidth="1"/>
    <col min="11526" max="11526" width="18.5703125" style="1" customWidth="1"/>
    <col min="11527" max="11527" width="28.5703125" style="1" customWidth="1"/>
    <col min="11528" max="11528" width="16.140625" style="1" customWidth="1"/>
    <col min="11529" max="11529" width="11.5703125" style="1" customWidth="1"/>
    <col min="11530" max="11530" width="22" style="1" customWidth="1"/>
    <col min="11531" max="11534" width="5.85546875" style="1" customWidth="1"/>
    <col min="11535" max="11535" width="7.7109375" style="1" customWidth="1"/>
    <col min="11536" max="11536" width="1.42578125" style="1" customWidth="1"/>
    <col min="11537" max="11540" width="6.140625" style="1" customWidth="1"/>
    <col min="11541" max="11541" width="7.85546875" style="1" customWidth="1"/>
    <col min="11542" max="11542" width="34.140625" style="1" customWidth="1"/>
    <col min="11543" max="11544" width="25.5703125" style="1" customWidth="1"/>
    <col min="11545" max="11776" width="11.42578125" style="1"/>
    <col min="11777" max="11777" width="17.85546875" style="1" customWidth="1"/>
    <col min="11778" max="11778" width="18.85546875" style="1" customWidth="1"/>
    <col min="11779" max="11779" width="5.42578125" style="1" customWidth="1"/>
    <col min="11780" max="11780" width="25.85546875" style="1" customWidth="1"/>
    <col min="11781" max="11781" width="15.5703125" style="1" customWidth="1"/>
    <col min="11782" max="11782" width="18.5703125" style="1" customWidth="1"/>
    <col min="11783" max="11783" width="28.5703125" style="1" customWidth="1"/>
    <col min="11784" max="11784" width="16.140625" style="1" customWidth="1"/>
    <col min="11785" max="11785" width="11.5703125" style="1" customWidth="1"/>
    <col min="11786" max="11786" width="22" style="1" customWidth="1"/>
    <col min="11787" max="11790" width="5.85546875" style="1" customWidth="1"/>
    <col min="11791" max="11791" width="7.7109375" style="1" customWidth="1"/>
    <col min="11792" max="11792" width="1.42578125" style="1" customWidth="1"/>
    <col min="11793" max="11796" width="6.140625" style="1" customWidth="1"/>
    <col min="11797" max="11797" width="7.85546875" style="1" customWidth="1"/>
    <col min="11798" max="11798" width="34.140625" style="1" customWidth="1"/>
    <col min="11799" max="11800" width="25.5703125" style="1" customWidth="1"/>
    <col min="11801" max="12032" width="11.42578125" style="1"/>
    <col min="12033" max="12033" width="17.85546875" style="1" customWidth="1"/>
    <col min="12034" max="12034" width="18.85546875" style="1" customWidth="1"/>
    <col min="12035" max="12035" width="5.42578125" style="1" customWidth="1"/>
    <col min="12036" max="12036" width="25.85546875" style="1" customWidth="1"/>
    <col min="12037" max="12037" width="15.5703125" style="1" customWidth="1"/>
    <col min="12038" max="12038" width="18.5703125" style="1" customWidth="1"/>
    <col min="12039" max="12039" width="28.5703125" style="1" customWidth="1"/>
    <col min="12040" max="12040" width="16.140625" style="1" customWidth="1"/>
    <col min="12041" max="12041" width="11.5703125" style="1" customWidth="1"/>
    <col min="12042" max="12042" width="22" style="1" customWidth="1"/>
    <col min="12043" max="12046" width="5.85546875" style="1" customWidth="1"/>
    <col min="12047" max="12047" width="7.7109375" style="1" customWidth="1"/>
    <col min="12048" max="12048" width="1.42578125" style="1" customWidth="1"/>
    <col min="12049" max="12052" width="6.140625" style="1" customWidth="1"/>
    <col min="12053" max="12053" width="7.85546875" style="1" customWidth="1"/>
    <col min="12054" max="12054" width="34.140625" style="1" customWidth="1"/>
    <col min="12055" max="12056" width="25.5703125" style="1" customWidth="1"/>
    <col min="12057" max="12288" width="11.42578125" style="1"/>
    <col min="12289" max="12289" width="17.85546875" style="1" customWidth="1"/>
    <col min="12290" max="12290" width="18.85546875" style="1" customWidth="1"/>
    <col min="12291" max="12291" width="5.42578125" style="1" customWidth="1"/>
    <col min="12292" max="12292" width="25.85546875" style="1" customWidth="1"/>
    <col min="12293" max="12293" width="15.5703125" style="1" customWidth="1"/>
    <col min="12294" max="12294" width="18.5703125" style="1" customWidth="1"/>
    <col min="12295" max="12295" width="28.5703125" style="1" customWidth="1"/>
    <col min="12296" max="12296" width="16.140625" style="1" customWidth="1"/>
    <col min="12297" max="12297" width="11.5703125" style="1" customWidth="1"/>
    <col min="12298" max="12298" width="22" style="1" customWidth="1"/>
    <col min="12299" max="12302" width="5.85546875" style="1" customWidth="1"/>
    <col min="12303" max="12303" width="7.7109375" style="1" customWidth="1"/>
    <col min="12304" max="12304" width="1.42578125" style="1" customWidth="1"/>
    <col min="12305" max="12308" width="6.140625" style="1" customWidth="1"/>
    <col min="12309" max="12309" width="7.85546875" style="1" customWidth="1"/>
    <col min="12310" max="12310" width="34.140625" style="1" customWidth="1"/>
    <col min="12311" max="12312" width="25.5703125" style="1" customWidth="1"/>
    <col min="12313" max="12544" width="11.42578125" style="1"/>
    <col min="12545" max="12545" width="17.85546875" style="1" customWidth="1"/>
    <col min="12546" max="12546" width="18.85546875" style="1" customWidth="1"/>
    <col min="12547" max="12547" width="5.42578125" style="1" customWidth="1"/>
    <col min="12548" max="12548" width="25.85546875" style="1" customWidth="1"/>
    <col min="12549" max="12549" width="15.5703125" style="1" customWidth="1"/>
    <col min="12550" max="12550" width="18.5703125" style="1" customWidth="1"/>
    <col min="12551" max="12551" width="28.5703125" style="1" customWidth="1"/>
    <col min="12552" max="12552" width="16.140625" style="1" customWidth="1"/>
    <col min="12553" max="12553" width="11.5703125" style="1" customWidth="1"/>
    <col min="12554" max="12554" width="22" style="1" customWidth="1"/>
    <col min="12555" max="12558" width="5.85546875" style="1" customWidth="1"/>
    <col min="12559" max="12559" width="7.7109375" style="1" customWidth="1"/>
    <col min="12560" max="12560" width="1.42578125" style="1" customWidth="1"/>
    <col min="12561" max="12564" width="6.140625" style="1" customWidth="1"/>
    <col min="12565" max="12565" width="7.85546875" style="1" customWidth="1"/>
    <col min="12566" max="12566" width="34.140625" style="1" customWidth="1"/>
    <col min="12567" max="12568" width="25.5703125" style="1" customWidth="1"/>
    <col min="12569" max="12800" width="11.42578125" style="1"/>
    <col min="12801" max="12801" width="17.85546875" style="1" customWidth="1"/>
    <col min="12802" max="12802" width="18.85546875" style="1" customWidth="1"/>
    <col min="12803" max="12803" width="5.42578125" style="1" customWidth="1"/>
    <col min="12804" max="12804" width="25.85546875" style="1" customWidth="1"/>
    <col min="12805" max="12805" width="15.5703125" style="1" customWidth="1"/>
    <col min="12806" max="12806" width="18.5703125" style="1" customWidth="1"/>
    <col min="12807" max="12807" width="28.5703125" style="1" customWidth="1"/>
    <col min="12808" max="12808" width="16.140625" style="1" customWidth="1"/>
    <col min="12809" max="12809" width="11.5703125" style="1" customWidth="1"/>
    <col min="12810" max="12810" width="22" style="1" customWidth="1"/>
    <col min="12811" max="12814" width="5.85546875" style="1" customWidth="1"/>
    <col min="12815" max="12815" width="7.7109375" style="1" customWidth="1"/>
    <col min="12816" max="12816" width="1.42578125" style="1" customWidth="1"/>
    <col min="12817" max="12820" width="6.140625" style="1" customWidth="1"/>
    <col min="12821" max="12821" width="7.85546875" style="1" customWidth="1"/>
    <col min="12822" max="12822" width="34.140625" style="1" customWidth="1"/>
    <col min="12823" max="12824" width="25.5703125" style="1" customWidth="1"/>
    <col min="12825" max="13056" width="11.42578125" style="1"/>
    <col min="13057" max="13057" width="17.85546875" style="1" customWidth="1"/>
    <col min="13058" max="13058" width="18.85546875" style="1" customWidth="1"/>
    <col min="13059" max="13059" width="5.42578125" style="1" customWidth="1"/>
    <col min="13060" max="13060" width="25.85546875" style="1" customWidth="1"/>
    <col min="13061" max="13061" width="15.5703125" style="1" customWidth="1"/>
    <col min="13062" max="13062" width="18.5703125" style="1" customWidth="1"/>
    <col min="13063" max="13063" width="28.5703125" style="1" customWidth="1"/>
    <col min="13064" max="13064" width="16.140625" style="1" customWidth="1"/>
    <col min="13065" max="13065" width="11.5703125" style="1" customWidth="1"/>
    <col min="13066" max="13066" width="22" style="1" customWidth="1"/>
    <col min="13067" max="13070" width="5.85546875" style="1" customWidth="1"/>
    <col min="13071" max="13071" width="7.7109375" style="1" customWidth="1"/>
    <col min="13072" max="13072" width="1.42578125" style="1" customWidth="1"/>
    <col min="13073" max="13076" width="6.140625" style="1" customWidth="1"/>
    <col min="13077" max="13077" width="7.85546875" style="1" customWidth="1"/>
    <col min="13078" max="13078" width="34.140625" style="1" customWidth="1"/>
    <col min="13079" max="13080" width="25.5703125" style="1" customWidth="1"/>
    <col min="13081" max="13312" width="11.42578125" style="1"/>
    <col min="13313" max="13313" width="17.85546875" style="1" customWidth="1"/>
    <col min="13314" max="13314" width="18.85546875" style="1" customWidth="1"/>
    <col min="13315" max="13315" width="5.42578125" style="1" customWidth="1"/>
    <col min="13316" max="13316" width="25.85546875" style="1" customWidth="1"/>
    <col min="13317" max="13317" width="15.5703125" style="1" customWidth="1"/>
    <col min="13318" max="13318" width="18.5703125" style="1" customWidth="1"/>
    <col min="13319" max="13319" width="28.5703125" style="1" customWidth="1"/>
    <col min="13320" max="13320" width="16.140625" style="1" customWidth="1"/>
    <col min="13321" max="13321" width="11.5703125" style="1" customWidth="1"/>
    <col min="13322" max="13322" width="22" style="1" customWidth="1"/>
    <col min="13323" max="13326" width="5.85546875" style="1" customWidth="1"/>
    <col min="13327" max="13327" width="7.7109375" style="1" customWidth="1"/>
    <col min="13328" max="13328" width="1.42578125" style="1" customWidth="1"/>
    <col min="13329" max="13332" width="6.140625" style="1" customWidth="1"/>
    <col min="13333" max="13333" width="7.85546875" style="1" customWidth="1"/>
    <col min="13334" max="13334" width="34.140625" style="1" customWidth="1"/>
    <col min="13335" max="13336" width="25.5703125" style="1" customWidth="1"/>
    <col min="13337" max="13568" width="11.42578125" style="1"/>
    <col min="13569" max="13569" width="17.85546875" style="1" customWidth="1"/>
    <col min="13570" max="13570" width="18.85546875" style="1" customWidth="1"/>
    <col min="13571" max="13571" width="5.42578125" style="1" customWidth="1"/>
    <col min="13572" max="13572" width="25.85546875" style="1" customWidth="1"/>
    <col min="13573" max="13573" width="15.5703125" style="1" customWidth="1"/>
    <col min="13574" max="13574" width="18.5703125" style="1" customWidth="1"/>
    <col min="13575" max="13575" width="28.5703125" style="1" customWidth="1"/>
    <col min="13576" max="13576" width="16.140625" style="1" customWidth="1"/>
    <col min="13577" max="13577" width="11.5703125" style="1" customWidth="1"/>
    <col min="13578" max="13578" width="22" style="1" customWidth="1"/>
    <col min="13579" max="13582" width="5.85546875" style="1" customWidth="1"/>
    <col min="13583" max="13583" width="7.7109375" style="1" customWidth="1"/>
    <col min="13584" max="13584" width="1.42578125" style="1" customWidth="1"/>
    <col min="13585" max="13588" width="6.140625" style="1" customWidth="1"/>
    <col min="13589" max="13589" width="7.85546875" style="1" customWidth="1"/>
    <col min="13590" max="13590" width="34.140625" style="1" customWidth="1"/>
    <col min="13591" max="13592" width="25.5703125" style="1" customWidth="1"/>
    <col min="13593" max="13824" width="11.42578125" style="1"/>
    <col min="13825" max="13825" width="17.85546875" style="1" customWidth="1"/>
    <col min="13826" max="13826" width="18.85546875" style="1" customWidth="1"/>
    <col min="13827" max="13827" width="5.42578125" style="1" customWidth="1"/>
    <col min="13828" max="13828" width="25.85546875" style="1" customWidth="1"/>
    <col min="13829" max="13829" width="15.5703125" style="1" customWidth="1"/>
    <col min="13830" max="13830" width="18.5703125" style="1" customWidth="1"/>
    <col min="13831" max="13831" width="28.5703125" style="1" customWidth="1"/>
    <col min="13832" max="13832" width="16.140625" style="1" customWidth="1"/>
    <col min="13833" max="13833" width="11.5703125" style="1" customWidth="1"/>
    <col min="13834" max="13834" width="22" style="1" customWidth="1"/>
    <col min="13835" max="13838" width="5.85546875" style="1" customWidth="1"/>
    <col min="13839" max="13839" width="7.7109375" style="1" customWidth="1"/>
    <col min="13840" max="13840" width="1.42578125" style="1" customWidth="1"/>
    <col min="13841" max="13844" width="6.140625" style="1" customWidth="1"/>
    <col min="13845" max="13845" width="7.85546875" style="1" customWidth="1"/>
    <col min="13846" max="13846" width="34.140625" style="1" customWidth="1"/>
    <col min="13847" max="13848" width="25.5703125" style="1" customWidth="1"/>
    <col min="13849" max="14080" width="11.42578125" style="1"/>
    <col min="14081" max="14081" width="17.85546875" style="1" customWidth="1"/>
    <col min="14082" max="14082" width="18.85546875" style="1" customWidth="1"/>
    <col min="14083" max="14083" width="5.42578125" style="1" customWidth="1"/>
    <col min="14084" max="14084" width="25.85546875" style="1" customWidth="1"/>
    <col min="14085" max="14085" width="15.5703125" style="1" customWidth="1"/>
    <col min="14086" max="14086" width="18.5703125" style="1" customWidth="1"/>
    <col min="14087" max="14087" width="28.5703125" style="1" customWidth="1"/>
    <col min="14088" max="14088" width="16.140625" style="1" customWidth="1"/>
    <col min="14089" max="14089" width="11.5703125" style="1" customWidth="1"/>
    <col min="14090" max="14090" width="22" style="1" customWidth="1"/>
    <col min="14091" max="14094" width="5.85546875" style="1" customWidth="1"/>
    <col min="14095" max="14095" width="7.7109375" style="1" customWidth="1"/>
    <col min="14096" max="14096" width="1.42578125" style="1" customWidth="1"/>
    <col min="14097" max="14100" width="6.140625" style="1" customWidth="1"/>
    <col min="14101" max="14101" width="7.85546875" style="1" customWidth="1"/>
    <col min="14102" max="14102" width="34.140625" style="1" customWidth="1"/>
    <col min="14103" max="14104" width="25.5703125" style="1" customWidth="1"/>
    <col min="14105" max="14336" width="11.42578125" style="1"/>
    <col min="14337" max="14337" width="17.85546875" style="1" customWidth="1"/>
    <col min="14338" max="14338" width="18.85546875" style="1" customWidth="1"/>
    <col min="14339" max="14339" width="5.42578125" style="1" customWidth="1"/>
    <col min="14340" max="14340" width="25.85546875" style="1" customWidth="1"/>
    <col min="14341" max="14341" width="15.5703125" style="1" customWidth="1"/>
    <col min="14342" max="14342" width="18.5703125" style="1" customWidth="1"/>
    <col min="14343" max="14343" width="28.5703125" style="1" customWidth="1"/>
    <col min="14344" max="14344" width="16.140625" style="1" customWidth="1"/>
    <col min="14345" max="14345" width="11.5703125" style="1" customWidth="1"/>
    <col min="14346" max="14346" width="22" style="1" customWidth="1"/>
    <col min="14347" max="14350" width="5.85546875" style="1" customWidth="1"/>
    <col min="14351" max="14351" width="7.7109375" style="1" customWidth="1"/>
    <col min="14352" max="14352" width="1.42578125" style="1" customWidth="1"/>
    <col min="14353" max="14356" width="6.140625" style="1" customWidth="1"/>
    <col min="14357" max="14357" width="7.85546875" style="1" customWidth="1"/>
    <col min="14358" max="14358" width="34.140625" style="1" customWidth="1"/>
    <col min="14359" max="14360" width="25.5703125" style="1" customWidth="1"/>
    <col min="14361" max="14592" width="11.42578125" style="1"/>
    <col min="14593" max="14593" width="17.85546875" style="1" customWidth="1"/>
    <col min="14594" max="14594" width="18.85546875" style="1" customWidth="1"/>
    <col min="14595" max="14595" width="5.42578125" style="1" customWidth="1"/>
    <col min="14596" max="14596" width="25.85546875" style="1" customWidth="1"/>
    <col min="14597" max="14597" width="15.5703125" style="1" customWidth="1"/>
    <col min="14598" max="14598" width="18.5703125" style="1" customWidth="1"/>
    <col min="14599" max="14599" width="28.5703125" style="1" customWidth="1"/>
    <col min="14600" max="14600" width="16.140625" style="1" customWidth="1"/>
    <col min="14601" max="14601" width="11.5703125" style="1" customWidth="1"/>
    <col min="14602" max="14602" width="22" style="1" customWidth="1"/>
    <col min="14603" max="14606" width="5.85546875" style="1" customWidth="1"/>
    <col min="14607" max="14607" width="7.7109375" style="1" customWidth="1"/>
    <col min="14608" max="14608" width="1.42578125" style="1" customWidth="1"/>
    <col min="14609" max="14612" width="6.140625" style="1" customWidth="1"/>
    <col min="14613" max="14613" width="7.85546875" style="1" customWidth="1"/>
    <col min="14614" max="14614" width="34.140625" style="1" customWidth="1"/>
    <col min="14615" max="14616" width="25.5703125" style="1" customWidth="1"/>
    <col min="14617" max="14848" width="11.42578125" style="1"/>
    <col min="14849" max="14849" width="17.85546875" style="1" customWidth="1"/>
    <col min="14850" max="14850" width="18.85546875" style="1" customWidth="1"/>
    <col min="14851" max="14851" width="5.42578125" style="1" customWidth="1"/>
    <col min="14852" max="14852" width="25.85546875" style="1" customWidth="1"/>
    <col min="14853" max="14853" width="15.5703125" style="1" customWidth="1"/>
    <col min="14854" max="14854" width="18.5703125" style="1" customWidth="1"/>
    <col min="14855" max="14855" width="28.5703125" style="1" customWidth="1"/>
    <col min="14856" max="14856" width="16.140625" style="1" customWidth="1"/>
    <col min="14857" max="14857" width="11.5703125" style="1" customWidth="1"/>
    <col min="14858" max="14858" width="22" style="1" customWidth="1"/>
    <col min="14859" max="14862" width="5.85546875" style="1" customWidth="1"/>
    <col min="14863" max="14863" width="7.7109375" style="1" customWidth="1"/>
    <col min="14864" max="14864" width="1.42578125" style="1" customWidth="1"/>
    <col min="14865" max="14868" width="6.140625" style="1" customWidth="1"/>
    <col min="14869" max="14869" width="7.85546875" style="1" customWidth="1"/>
    <col min="14870" max="14870" width="34.140625" style="1" customWidth="1"/>
    <col min="14871" max="14872" width="25.5703125" style="1" customWidth="1"/>
    <col min="14873" max="15104" width="11.42578125" style="1"/>
    <col min="15105" max="15105" width="17.85546875" style="1" customWidth="1"/>
    <col min="15106" max="15106" width="18.85546875" style="1" customWidth="1"/>
    <col min="15107" max="15107" width="5.42578125" style="1" customWidth="1"/>
    <col min="15108" max="15108" width="25.85546875" style="1" customWidth="1"/>
    <col min="15109" max="15109" width="15.5703125" style="1" customWidth="1"/>
    <col min="15110" max="15110" width="18.5703125" style="1" customWidth="1"/>
    <col min="15111" max="15111" width="28.5703125" style="1" customWidth="1"/>
    <col min="15112" max="15112" width="16.140625" style="1" customWidth="1"/>
    <col min="15113" max="15113" width="11.5703125" style="1" customWidth="1"/>
    <col min="15114" max="15114" width="22" style="1" customWidth="1"/>
    <col min="15115" max="15118" width="5.85546875" style="1" customWidth="1"/>
    <col min="15119" max="15119" width="7.7109375" style="1" customWidth="1"/>
    <col min="15120" max="15120" width="1.42578125" style="1" customWidth="1"/>
    <col min="15121" max="15124" width="6.140625" style="1" customWidth="1"/>
    <col min="15125" max="15125" width="7.85546875" style="1" customWidth="1"/>
    <col min="15126" max="15126" width="34.140625" style="1" customWidth="1"/>
    <col min="15127" max="15128" width="25.5703125" style="1" customWidth="1"/>
    <col min="15129" max="15360" width="11.42578125" style="1"/>
    <col min="15361" max="15361" width="17.85546875" style="1" customWidth="1"/>
    <col min="15362" max="15362" width="18.85546875" style="1" customWidth="1"/>
    <col min="15363" max="15363" width="5.42578125" style="1" customWidth="1"/>
    <col min="15364" max="15364" width="25.85546875" style="1" customWidth="1"/>
    <col min="15365" max="15365" width="15.5703125" style="1" customWidth="1"/>
    <col min="15366" max="15366" width="18.5703125" style="1" customWidth="1"/>
    <col min="15367" max="15367" width="28.5703125" style="1" customWidth="1"/>
    <col min="15368" max="15368" width="16.140625" style="1" customWidth="1"/>
    <col min="15369" max="15369" width="11.5703125" style="1" customWidth="1"/>
    <col min="15370" max="15370" width="22" style="1" customWidth="1"/>
    <col min="15371" max="15374" width="5.85546875" style="1" customWidth="1"/>
    <col min="15375" max="15375" width="7.7109375" style="1" customWidth="1"/>
    <col min="15376" max="15376" width="1.42578125" style="1" customWidth="1"/>
    <col min="15377" max="15380" width="6.140625" style="1" customWidth="1"/>
    <col min="15381" max="15381" width="7.85546875" style="1" customWidth="1"/>
    <col min="15382" max="15382" width="34.140625" style="1" customWidth="1"/>
    <col min="15383" max="15384" width="25.5703125" style="1" customWidth="1"/>
    <col min="15385" max="15616" width="11.42578125" style="1"/>
    <col min="15617" max="15617" width="17.85546875" style="1" customWidth="1"/>
    <col min="15618" max="15618" width="18.85546875" style="1" customWidth="1"/>
    <col min="15619" max="15619" width="5.42578125" style="1" customWidth="1"/>
    <col min="15620" max="15620" width="25.85546875" style="1" customWidth="1"/>
    <col min="15621" max="15621" width="15.5703125" style="1" customWidth="1"/>
    <col min="15622" max="15622" width="18.5703125" style="1" customWidth="1"/>
    <col min="15623" max="15623" width="28.5703125" style="1" customWidth="1"/>
    <col min="15624" max="15624" width="16.140625" style="1" customWidth="1"/>
    <col min="15625" max="15625" width="11.5703125" style="1" customWidth="1"/>
    <col min="15626" max="15626" width="22" style="1" customWidth="1"/>
    <col min="15627" max="15630" width="5.85546875" style="1" customWidth="1"/>
    <col min="15631" max="15631" width="7.7109375" style="1" customWidth="1"/>
    <col min="15632" max="15632" width="1.42578125" style="1" customWidth="1"/>
    <col min="15633" max="15636" width="6.140625" style="1" customWidth="1"/>
    <col min="15637" max="15637" width="7.85546875" style="1" customWidth="1"/>
    <col min="15638" max="15638" width="34.140625" style="1" customWidth="1"/>
    <col min="15639" max="15640" width="25.5703125" style="1" customWidth="1"/>
    <col min="15641" max="15872" width="11.42578125" style="1"/>
    <col min="15873" max="15873" width="17.85546875" style="1" customWidth="1"/>
    <col min="15874" max="15874" width="18.85546875" style="1" customWidth="1"/>
    <col min="15875" max="15875" width="5.42578125" style="1" customWidth="1"/>
    <col min="15876" max="15876" width="25.85546875" style="1" customWidth="1"/>
    <col min="15877" max="15877" width="15.5703125" style="1" customWidth="1"/>
    <col min="15878" max="15878" width="18.5703125" style="1" customWidth="1"/>
    <col min="15879" max="15879" width="28.5703125" style="1" customWidth="1"/>
    <col min="15880" max="15880" width="16.140625" style="1" customWidth="1"/>
    <col min="15881" max="15881" width="11.5703125" style="1" customWidth="1"/>
    <col min="15882" max="15882" width="22" style="1" customWidth="1"/>
    <col min="15883" max="15886" width="5.85546875" style="1" customWidth="1"/>
    <col min="15887" max="15887" width="7.7109375" style="1" customWidth="1"/>
    <col min="15888" max="15888" width="1.42578125" style="1" customWidth="1"/>
    <col min="15889" max="15892" width="6.140625" style="1" customWidth="1"/>
    <col min="15893" max="15893" width="7.85546875" style="1" customWidth="1"/>
    <col min="15894" max="15894" width="34.140625" style="1" customWidth="1"/>
    <col min="15895" max="15896" width="25.5703125" style="1" customWidth="1"/>
    <col min="15897" max="16128" width="11.42578125" style="1"/>
    <col min="16129" max="16129" width="17.85546875" style="1" customWidth="1"/>
    <col min="16130" max="16130" width="18.85546875" style="1" customWidth="1"/>
    <col min="16131" max="16131" width="5.42578125" style="1" customWidth="1"/>
    <col min="16132" max="16132" width="25.85546875" style="1" customWidth="1"/>
    <col min="16133" max="16133" width="15.5703125" style="1" customWidth="1"/>
    <col min="16134" max="16134" width="18.5703125" style="1" customWidth="1"/>
    <col min="16135" max="16135" width="28.5703125" style="1" customWidth="1"/>
    <col min="16136" max="16136" width="16.140625" style="1" customWidth="1"/>
    <col min="16137" max="16137" width="11.5703125" style="1" customWidth="1"/>
    <col min="16138" max="16138" width="22" style="1" customWidth="1"/>
    <col min="16139" max="16142" width="5.85546875" style="1" customWidth="1"/>
    <col min="16143" max="16143" width="7.7109375" style="1" customWidth="1"/>
    <col min="16144" max="16144" width="1.42578125" style="1" customWidth="1"/>
    <col min="16145" max="16148" width="6.140625" style="1" customWidth="1"/>
    <col min="16149" max="16149" width="7.85546875" style="1" customWidth="1"/>
    <col min="16150" max="16150" width="34.140625" style="1" customWidth="1"/>
    <col min="16151" max="16152" width="25.5703125" style="1" customWidth="1"/>
    <col min="16153" max="16384" width="11.42578125" style="1"/>
  </cols>
  <sheetData>
    <row r="1" spans="1:24" ht="38.25" customHeight="1" thickBot="1" x14ac:dyDescent="0.3">
      <c r="A1" s="157"/>
      <c r="B1" s="157"/>
      <c r="C1" s="157"/>
      <c r="D1" s="157"/>
      <c r="E1" s="157"/>
      <c r="F1" s="157"/>
      <c r="G1" s="157"/>
      <c r="H1" s="157"/>
      <c r="I1" s="157"/>
      <c r="J1" s="157"/>
      <c r="K1" s="157"/>
      <c r="L1" s="157"/>
      <c r="M1" s="157"/>
      <c r="N1" s="157"/>
      <c r="O1" s="157"/>
      <c r="P1" s="157"/>
      <c r="Q1" s="157"/>
      <c r="R1" s="157"/>
      <c r="S1" s="157"/>
      <c r="T1" s="157"/>
      <c r="U1" s="157"/>
      <c r="V1" s="157"/>
    </row>
    <row r="2" spans="1:24" x14ac:dyDescent="0.25">
      <c r="A2" s="145"/>
      <c r="B2" s="280" t="s">
        <v>0</v>
      </c>
      <c r="C2" s="281"/>
      <c r="D2" s="281"/>
      <c r="E2" s="281"/>
      <c r="F2" s="281"/>
      <c r="G2" s="281"/>
      <c r="H2" s="281"/>
      <c r="I2" s="281"/>
      <c r="J2" s="281"/>
      <c r="K2" s="281"/>
      <c r="L2" s="281"/>
      <c r="M2" s="281"/>
      <c r="N2" s="281"/>
      <c r="O2" s="281"/>
      <c r="P2" s="281"/>
      <c r="Q2" s="281"/>
      <c r="R2" s="281"/>
      <c r="S2" s="281"/>
      <c r="T2" s="281"/>
      <c r="U2" s="281"/>
      <c r="V2" s="281"/>
      <c r="W2" s="282"/>
      <c r="X2" s="4" t="s">
        <v>1</v>
      </c>
    </row>
    <row r="3" spans="1:24" x14ac:dyDescent="0.25">
      <c r="A3" s="146"/>
      <c r="B3" s="283" t="s">
        <v>2</v>
      </c>
      <c r="C3" s="284"/>
      <c r="D3" s="284"/>
      <c r="E3" s="284"/>
      <c r="F3" s="284"/>
      <c r="G3" s="284"/>
      <c r="H3" s="284"/>
      <c r="I3" s="284"/>
      <c r="J3" s="284"/>
      <c r="K3" s="284"/>
      <c r="L3" s="284"/>
      <c r="M3" s="284"/>
      <c r="N3" s="284"/>
      <c r="O3" s="284"/>
      <c r="P3" s="284"/>
      <c r="Q3" s="284"/>
      <c r="R3" s="284"/>
      <c r="S3" s="284"/>
      <c r="T3" s="284"/>
      <c r="U3" s="284"/>
      <c r="V3" s="284"/>
      <c r="W3" s="285"/>
      <c r="X3" s="5" t="s">
        <v>3</v>
      </c>
    </row>
    <row r="4" spans="1:24" ht="28.5" x14ac:dyDescent="0.25">
      <c r="A4" s="146"/>
      <c r="B4" s="286" t="s">
        <v>4</v>
      </c>
      <c r="C4" s="287"/>
      <c r="D4" s="287"/>
      <c r="E4" s="287"/>
      <c r="F4" s="287"/>
      <c r="G4" s="287"/>
      <c r="H4" s="287"/>
      <c r="I4" s="287"/>
      <c r="J4" s="287"/>
      <c r="K4" s="287"/>
      <c r="L4" s="287"/>
      <c r="M4" s="287"/>
      <c r="N4" s="287"/>
      <c r="O4" s="287"/>
      <c r="P4" s="287"/>
      <c r="Q4" s="287"/>
      <c r="R4" s="287"/>
      <c r="S4" s="287"/>
      <c r="T4" s="287"/>
      <c r="U4" s="287"/>
      <c r="V4" s="287"/>
      <c r="W4" s="288"/>
      <c r="X4" s="6" t="s">
        <v>5</v>
      </c>
    </row>
    <row r="5" spans="1:24" ht="15.75" customHeight="1" thickBot="1" x14ac:dyDescent="0.3">
      <c r="A5" s="147"/>
      <c r="B5" s="289"/>
      <c r="C5" s="290"/>
      <c r="D5" s="290"/>
      <c r="E5" s="290"/>
      <c r="F5" s="290"/>
      <c r="G5" s="290"/>
      <c r="H5" s="290"/>
      <c r="I5" s="290"/>
      <c r="J5" s="290"/>
      <c r="K5" s="290"/>
      <c r="L5" s="290"/>
      <c r="M5" s="290"/>
      <c r="N5" s="290"/>
      <c r="O5" s="290"/>
      <c r="P5" s="290"/>
      <c r="Q5" s="290"/>
      <c r="R5" s="290"/>
      <c r="S5" s="290"/>
      <c r="T5" s="290"/>
      <c r="U5" s="290"/>
      <c r="V5" s="290"/>
      <c r="W5" s="291"/>
      <c r="X5" s="7" t="s">
        <v>6</v>
      </c>
    </row>
    <row r="6" spans="1:24" ht="6.75" customHeight="1" thickBot="1" x14ac:dyDescent="0.3">
      <c r="A6" s="156"/>
      <c r="B6" s="158"/>
      <c r="C6" s="158"/>
      <c r="D6" s="158"/>
      <c r="E6" s="158"/>
      <c r="F6" s="158"/>
      <c r="G6" s="158"/>
      <c r="H6" s="158"/>
      <c r="I6" s="158"/>
      <c r="J6" s="158"/>
      <c r="K6" s="158"/>
      <c r="L6" s="158"/>
      <c r="M6" s="158"/>
      <c r="N6" s="158"/>
      <c r="O6" s="158"/>
      <c r="P6" s="158"/>
      <c r="Q6" s="158"/>
      <c r="R6" s="158"/>
      <c r="S6" s="158"/>
      <c r="T6" s="158"/>
      <c r="U6" s="158"/>
      <c r="V6" s="158"/>
      <c r="W6" s="158"/>
      <c r="X6" s="158"/>
    </row>
    <row r="7" spans="1:24" ht="15.95" customHeight="1" thickBot="1" x14ac:dyDescent="0.3">
      <c r="A7" s="8" t="s">
        <v>7</v>
      </c>
      <c r="B7" s="141" t="s">
        <v>616</v>
      </c>
      <c r="C7" s="142"/>
      <c r="D7" s="142"/>
      <c r="E7" s="142"/>
      <c r="F7" s="142"/>
      <c r="G7" s="142"/>
      <c r="H7" s="142"/>
      <c r="I7" s="142"/>
      <c r="J7" s="142"/>
      <c r="K7" s="142"/>
      <c r="L7" s="142"/>
      <c r="M7" s="142"/>
      <c r="N7" s="142"/>
      <c r="O7" s="142"/>
      <c r="P7" s="142"/>
      <c r="Q7" s="142"/>
      <c r="R7" s="142"/>
      <c r="S7" s="142"/>
      <c r="T7" s="142"/>
      <c r="U7" s="142"/>
      <c r="V7" s="142"/>
      <c r="W7" s="142"/>
      <c r="X7" s="143"/>
    </row>
    <row r="8" spans="1:24" x14ac:dyDescent="0.25">
      <c r="A8" s="9"/>
      <c r="B8" s="9"/>
      <c r="C8" s="9"/>
      <c r="D8" s="9"/>
      <c r="E8" s="9"/>
      <c r="F8" s="9"/>
      <c r="G8" s="9"/>
      <c r="H8" s="9"/>
      <c r="I8" s="9"/>
      <c r="J8" s="9"/>
      <c r="K8" s="9"/>
      <c r="L8" s="9"/>
      <c r="M8" s="9"/>
      <c r="N8" s="9"/>
      <c r="O8" s="9"/>
      <c r="P8" s="9"/>
      <c r="Q8" s="9"/>
      <c r="R8" s="9"/>
      <c r="S8" s="9"/>
      <c r="T8" s="9"/>
      <c r="U8" s="9"/>
      <c r="V8" s="9"/>
    </row>
    <row r="9" spans="1:24" x14ac:dyDescent="0.25">
      <c r="A9" s="269" t="s">
        <v>8</v>
      </c>
      <c r="B9" s="269" t="s">
        <v>9</v>
      </c>
      <c r="C9" s="269" t="s">
        <v>10</v>
      </c>
      <c r="D9" s="269" t="s">
        <v>11</v>
      </c>
      <c r="E9" s="269" t="s">
        <v>12</v>
      </c>
      <c r="F9" s="269" t="s">
        <v>13</v>
      </c>
      <c r="G9" s="269" t="s">
        <v>14</v>
      </c>
      <c r="H9" s="269" t="s">
        <v>15</v>
      </c>
      <c r="I9" s="269" t="s">
        <v>16</v>
      </c>
      <c r="J9" s="269" t="s">
        <v>17</v>
      </c>
      <c r="K9" s="275" t="s">
        <v>18</v>
      </c>
      <c r="L9" s="276"/>
      <c r="M9" s="276"/>
      <c r="N9" s="276"/>
      <c r="O9" s="276"/>
      <c r="P9" s="124"/>
      <c r="Q9" s="277" t="s">
        <v>19</v>
      </c>
      <c r="R9" s="278"/>
      <c r="S9" s="278"/>
      <c r="T9" s="278"/>
      <c r="U9" s="279"/>
      <c r="V9" s="269" t="s">
        <v>20</v>
      </c>
      <c r="W9" s="269" t="s">
        <v>21</v>
      </c>
      <c r="X9" s="273" t="s">
        <v>22</v>
      </c>
    </row>
    <row r="10" spans="1:24" ht="42.75" x14ac:dyDescent="0.25">
      <c r="A10" s="270"/>
      <c r="B10" s="270"/>
      <c r="C10" s="270"/>
      <c r="D10" s="270"/>
      <c r="E10" s="270"/>
      <c r="F10" s="270"/>
      <c r="G10" s="270"/>
      <c r="H10" s="270"/>
      <c r="I10" s="270"/>
      <c r="J10" s="270"/>
      <c r="K10" s="109" t="s">
        <v>23</v>
      </c>
      <c r="L10" s="109" t="s">
        <v>24</v>
      </c>
      <c r="M10" s="109" t="s">
        <v>25</v>
      </c>
      <c r="N10" s="109" t="s">
        <v>26</v>
      </c>
      <c r="O10" s="116" t="s">
        <v>27</v>
      </c>
      <c r="P10" s="124"/>
      <c r="Q10" s="109" t="s">
        <v>28</v>
      </c>
      <c r="R10" s="109" t="s">
        <v>24</v>
      </c>
      <c r="S10" s="109" t="s">
        <v>25</v>
      </c>
      <c r="T10" s="109" t="s">
        <v>26</v>
      </c>
      <c r="U10" s="109" t="s">
        <v>27</v>
      </c>
      <c r="V10" s="270"/>
      <c r="W10" s="270"/>
      <c r="X10" s="274"/>
    </row>
    <row r="11" spans="1:24" ht="75.75" customHeight="1" x14ac:dyDescent="0.25">
      <c r="A11" s="128" t="s">
        <v>503</v>
      </c>
      <c r="B11" s="113" t="s">
        <v>504</v>
      </c>
      <c r="C11" s="113">
        <v>1</v>
      </c>
      <c r="D11" s="113" t="s">
        <v>505</v>
      </c>
      <c r="E11" s="113" t="s">
        <v>506</v>
      </c>
      <c r="F11" s="113" t="s">
        <v>507</v>
      </c>
      <c r="G11" s="62" t="s">
        <v>508</v>
      </c>
      <c r="H11" s="61">
        <v>1</v>
      </c>
      <c r="I11" s="113" t="s">
        <v>93</v>
      </c>
      <c r="J11" s="113" t="s">
        <v>509</v>
      </c>
      <c r="K11" s="115">
        <v>1</v>
      </c>
      <c r="L11" s="115">
        <v>0</v>
      </c>
      <c r="M11" s="115">
        <v>0</v>
      </c>
      <c r="N11" s="115">
        <v>0</v>
      </c>
      <c r="O11" s="87">
        <f t="shared" ref="O11:O18" si="0">SUM(K11:N11)</f>
        <v>1</v>
      </c>
      <c r="P11" s="124"/>
      <c r="Q11" s="115">
        <v>1</v>
      </c>
      <c r="R11" s="115">
        <v>0</v>
      </c>
      <c r="S11" s="115">
        <v>0</v>
      </c>
      <c r="T11" s="115">
        <v>0</v>
      </c>
      <c r="U11" s="115">
        <f>SUM(Q11:T11)</f>
        <v>1</v>
      </c>
      <c r="V11" s="88" t="s">
        <v>736</v>
      </c>
      <c r="W11" s="64"/>
      <c r="X11" s="64"/>
    </row>
    <row r="12" spans="1:24" ht="367.5" customHeight="1" x14ac:dyDescent="0.25">
      <c r="A12" s="128"/>
      <c r="B12" s="125" t="s">
        <v>510</v>
      </c>
      <c r="C12" s="62">
        <v>1</v>
      </c>
      <c r="D12" s="113" t="s">
        <v>511</v>
      </c>
      <c r="E12" s="113" t="s">
        <v>506</v>
      </c>
      <c r="F12" s="113" t="s">
        <v>512</v>
      </c>
      <c r="G12" s="113" t="s">
        <v>620</v>
      </c>
      <c r="H12" s="117">
        <v>0.9</v>
      </c>
      <c r="I12" s="113" t="s">
        <v>93</v>
      </c>
      <c r="J12" s="113" t="s">
        <v>513</v>
      </c>
      <c r="K12" s="115">
        <v>0.1</v>
      </c>
      <c r="L12" s="115">
        <v>0.2</v>
      </c>
      <c r="M12" s="115">
        <v>0.4</v>
      </c>
      <c r="N12" s="115">
        <v>0.3</v>
      </c>
      <c r="O12" s="87">
        <f t="shared" si="0"/>
        <v>1</v>
      </c>
      <c r="P12" s="124"/>
      <c r="Q12" s="115">
        <v>0.1</v>
      </c>
      <c r="R12" s="115">
        <v>0.15</v>
      </c>
      <c r="S12" s="115">
        <v>0.28999999999999998</v>
      </c>
      <c r="T12" s="115">
        <v>0.46</v>
      </c>
      <c r="U12" s="115">
        <f t="shared" ref="U12:U18" si="1">SUM(Q12:T12)</f>
        <v>1</v>
      </c>
      <c r="V12" s="63" t="s">
        <v>1122</v>
      </c>
      <c r="W12" s="96"/>
      <c r="X12" s="62"/>
    </row>
    <row r="13" spans="1:24" ht="71.25" customHeight="1" x14ac:dyDescent="0.25">
      <c r="A13" s="128"/>
      <c r="B13" s="127"/>
      <c r="C13" s="113">
        <v>2</v>
      </c>
      <c r="D13" s="113" t="s">
        <v>514</v>
      </c>
      <c r="E13" s="113" t="s">
        <v>506</v>
      </c>
      <c r="F13" s="113" t="s">
        <v>515</v>
      </c>
      <c r="G13" s="113" t="s">
        <v>516</v>
      </c>
      <c r="H13" s="57">
        <v>1</v>
      </c>
      <c r="I13" s="113" t="s">
        <v>93</v>
      </c>
      <c r="J13" s="113" t="s">
        <v>517</v>
      </c>
      <c r="K13" s="115">
        <v>0</v>
      </c>
      <c r="L13" s="115">
        <v>0</v>
      </c>
      <c r="M13" s="115">
        <v>0</v>
      </c>
      <c r="N13" s="115">
        <v>0</v>
      </c>
      <c r="O13" s="87">
        <v>1</v>
      </c>
      <c r="P13" s="124"/>
      <c r="Q13" s="115">
        <v>0</v>
      </c>
      <c r="R13" s="115">
        <v>0</v>
      </c>
      <c r="S13" s="115">
        <v>0</v>
      </c>
      <c r="T13" s="115">
        <v>1</v>
      </c>
      <c r="U13" s="115">
        <f t="shared" si="1"/>
        <v>1</v>
      </c>
      <c r="V13" s="16" t="s">
        <v>1123</v>
      </c>
      <c r="W13" s="64"/>
      <c r="X13" s="64"/>
    </row>
    <row r="14" spans="1:24" ht="408.75" customHeight="1" x14ac:dyDescent="0.25">
      <c r="A14" s="128"/>
      <c r="B14" s="125" t="s">
        <v>518</v>
      </c>
      <c r="C14" s="113">
        <v>1</v>
      </c>
      <c r="D14" s="113" t="s">
        <v>519</v>
      </c>
      <c r="E14" s="113" t="s">
        <v>506</v>
      </c>
      <c r="F14" s="113" t="s">
        <v>520</v>
      </c>
      <c r="G14" s="113" t="s">
        <v>521</v>
      </c>
      <c r="H14" s="117">
        <v>0.9</v>
      </c>
      <c r="I14" s="113" t="s">
        <v>93</v>
      </c>
      <c r="J14" s="113" t="s">
        <v>513</v>
      </c>
      <c r="K14" s="115">
        <v>0</v>
      </c>
      <c r="L14" s="115">
        <v>0.3</v>
      </c>
      <c r="M14" s="115">
        <v>0.4</v>
      </c>
      <c r="N14" s="115">
        <v>0.3</v>
      </c>
      <c r="O14" s="87">
        <f t="shared" si="0"/>
        <v>1</v>
      </c>
      <c r="P14" s="124"/>
      <c r="Q14" s="115">
        <v>0.16</v>
      </c>
      <c r="R14" s="115">
        <v>0.23</v>
      </c>
      <c r="S14" s="115">
        <v>0.23</v>
      </c>
      <c r="T14" s="115">
        <v>0.38</v>
      </c>
      <c r="U14" s="115">
        <f t="shared" si="1"/>
        <v>1</v>
      </c>
      <c r="V14" s="16" t="s">
        <v>1124</v>
      </c>
      <c r="W14" s="62"/>
      <c r="X14" s="62"/>
    </row>
    <row r="15" spans="1:24" ht="65.25" customHeight="1" x14ac:dyDescent="0.25">
      <c r="A15" s="128"/>
      <c r="B15" s="127"/>
      <c r="C15" s="113">
        <v>2</v>
      </c>
      <c r="D15" s="113" t="s">
        <v>522</v>
      </c>
      <c r="E15" s="113" t="s">
        <v>506</v>
      </c>
      <c r="F15" s="113" t="s">
        <v>523</v>
      </c>
      <c r="G15" s="113" t="s">
        <v>516</v>
      </c>
      <c r="H15" s="57">
        <v>1</v>
      </c>
      <c r="I15" s="113" t="s">
        <v>93</v>
      </c>
      <c r="J15" s="113" t="s">
        <v>524</v>
      </c>
      <c r="K15" s="115">
        <v>0</v>
      </c>
      <c r="L15" s="115">
        <v>0</v>
      </c>
      <c r="M15" s="115">
        <v>0</v>
      </c>
      <c r="N15" s="115">
        <v>1</v>
      </c>
      <c r="O15" s="115">
        <f t="shared" si="0"/>
        <v>1</v>
      </c>
      <c r="P15" s="124"/>
      <c r="Q15" s="115">
        <v>0</v>
      </c>
      <c r="R15" s="115">
        <v>0</v>
      </c>
      <c r="S15" s="115">
        <v>0</v>
      </c>
      <c r="T15" s="115">
        <v>1</v>
      </c>
      <c r="U15" s="115">
        <f t="shared" si="1"/>
        <v>1</v>
      </c>
      <c r="V15" s="16" t="s">
        <v>1125</v>
      </c>
      <c r="W15" s="64"/>
      <c r="X15" s="64"/>
    </row>
    <row r="16" spans="1:24" ht="333" customHeight="1" x14ac:dyDescent="0.25">
      <c r="A16" s="128"/>
      <c r="B16" s="125" t="s">
        <v>525</v>
      </c>
      <c r="C16" s="113">
        <v>1</v>
      </c>
      <c r="D16" s="113" t="s">
        <v>526</v>
      </c>
      <c r="E16" s="113" t="s">
        <v>506</v>
      </c>
      <c r="F16" s="113" t="s">
        <v>527</v>
      </c>
      <c r="G16" s="113" t="s">
        <v>528</v>
      </c>
      <c r="H16" s="117">
        <v>0.9</v>
      </c>
      <c r="I16" s="113" t="s">
        <v>93</v>
      </c>
      <c r="J16" s="113" t="s">
        <v>513</v>
      </c>
      <c r="K16" s="115">
        <v>0.15</v>
      </c>
      <c r="L16" s="115">
        <v>0.2</v>
      </c>
      <c r="M16" s="115">
        <v>0.35</v>
      </c>
      <c r="N16" s="115">
        <v>0.3</v>
      </c>
      <c r="O16" s="87">
        <f t="shared" si="0"/>
        <v>1</v>
      </c>
      <c r="P16" s="124"/>
      <c r="Q16" s="115">
        <v>0.15</v>
      </c>
      <c r="R16" s="115">
        <v>0.2</v>
      </c>
      <c r="S16" s="115">
        <v>0.35</v>
      </c>
      <c r="T16" s="115">
        <v>0.3</v>
      </c>
      <c r="U16" s="115">
        <f t="shared" si="1"/>
        <v>1</v>
      </c>
      <c r="V16" s="16" t="s">
        <v>1126</v>
      </c>
      <c r="W16" s="62"/>
      <c r="X16" s="64"/>
    </row>
    <row r="17" spans="1:25" ht="101.25" customHeight="1" x14ac:dyDescent="0.25">
      <c r="A17" s="128"/>
      <c r="B17" s="127"/>
      <c r="C17" s="113">
        <v>2</v>
      </c>
      <c r="D17" s="113" t="s">
        <v>529</v>
      </c>
      <c r="E17" s="113" t="s">
        <v>506</v>
      </c>
      <c r="F17" s="113" t="s">
        <v>530</v>
      </c>
      <c r="G17" s="113" t="s">
        <v>516</v>
      </c>
      <c r="H17" s="57">
        <v>1</v>
      </c>
      <c r="I17" s="113" t="s">
        <v>93</v>
      </c>
      <c r="J17" s="113" t="s">
        <v>531</v>
      </c>
      <c r="K17" s="115">
        <v>0</v>
      </c>
      <c r="L17" s="115">
        <v>0</v>
      </c>
      <c r="M17" s="115">
        <v>0</v>
      </c>
      <c r="N17" s="115">
        <v>1</v>
      </c>
      <c r="O17" s="115">
        <f t="shared" si="0"/>
        <v>1</v>
      </c>
      <c r="P17" s="124"/>
      <c r="Q17" s="115">
        <v>0</v>
      </c>
      <c r="R17" s="115">
        <v>0</v>
      </c>
      <c r="S17" s="115">
        <v>0</v>
      </c>
      <c r="T17" s="115">
        <v>1</v>
      </c>
      <c r="U17" s="115">
        <f t="shared" si="1"/>
        <v>1</v>
      </c>
      <c r="V17" s="16" t="s">
        <v>1127</v>
      </c>
      <c r="W17" s="64"/>
      <c r="X17" s="64"/>
    </row>
    <row r="18" spans="1:25" ht="239.25" customHeight="1" x14ac:dyDescent="0.25">
      <c r="A18" s="128"/>
      <c r="B18" s="128" t="s">
        <v>532</v>
      </c>
      <c r="C18" s="128">
        <v>1</v>
      </c>
      <c r="D18" s="128" t="s">
        <v>533</v>
      </c>
      <c r="E18" s="128" t="s">
        <v>506</v>
      </c>
      <c r="F18" s="128" t="s">
        <v>534</v>
      </c>
      <c r="G18" s="128" t="s">
        <v>535</v>
      </c>
      <c r="H18" s="272">
        <v>1</v>
      </c>
      <c r="I18" s="128" t="s">
        <v>93</v>
      </c>
      <c r="J18" s="128" t="s">
        <v>536</v>
      </c>
      <c r="K18" s="271">
        <v>0.6</v>
      </c>
      <c r="L18" s="271">
        <v>0.3</v>
      </c>
      <c r="M18" s="271">
        <v>0.1</v>
      </c>
      <c r="N18" s="271">
        <v>0</v>
      </c>
      <c r="O18" s="271">
        <f t="shared" si="0"/>
        <v>0.99999999999999989</v>
      </c>
      <c r="P18" s="124"/>
      <c r="Q18" s="271">
        <v>0.6</v>
      </c>
      <c r="R18" s="271">
        <v>0.3</v>
      </c>
      <c r="S18" s="271">
        <v>0.05</v>
      </c>
      <c r="T18" s="271">
        <v>0.05</v>
      </c>
      <c r="U18" s="292">
        <f t="shared" si="1"/>
        <v>1</v>
      </c>
      <c r="V18" s="294" t="s">
        <v>1128</v>
      </c>
      <c r="W18" s="296"/>
      <c r="X18" s="62"/>
    </row>
    <row r="19" spans="1:25" hidden="1" x14ac:dyDescent="0.25">
      <c r="A19" s="128"/>
      <c r="B19" s="128"/>
      <c r="C19" s="128"/>
      <c r="D19" s="128"/>
      <c r="E19" s="128"/>
      <c r="F19" s="128"/>
      <c r="G19" s="128"/>
      <c r="H19" s="272"/>
      <c r="I19" s="128"/>
      <c r="J19" s="128"/>
      <c r="K19" s="271"/>
      <c r="L19" s="271"/>
      <c r="M19" s="271"/>
      <c r="N19" s="271"/>
      <c r="O19" s="271"/>
      <c r="P19" s="124"/>
      <c r="Q19" s="271"/>
      <c r="R19" s="271"/>
      <c r="S19" s="271"/>
      <c r="T19" s="271"/>
      <c r="U19" s="293"/>
      <c r="V19" s="295"/>
      <c r="W19" s="297"/>
      <c r="X19" s="96"/>
    </row>
    <row r="20" spans="1:25" s="2" customFormat="1" ht="48" customHeight="1" x14ac:dyDescent="0.25">
      <c r="A20" s="269" t="s">
        <v>31</v>
      </c>
      <c r="B20" s="12" t="s">
        <v>734</v>
      </c>
      <c r="C20" s="129" t="s">
        <v>32</v>
      </c>
      <c r="D20" s="130"/>
      <c r="E20" s="13" t="s">
        <v>33</v>
      </c>
      <c r="F20" s="205"/>
      <c r="G20" s="205"/>
      <c r="H20" s="206"/>
      <c r="I20" s="299" t="s">
        <v>34</v>
      </c>
      <c r="J20" s="136" t="s">
        <v>33</v>
      </c>
      <c r="K20" s="137"/>
      <c r="L20" s="137"/>
      <c r="M20" s="137"/>
      <c r="N20" s="137"/>
      <c r="O20" s="137"/>
      <c r="P20" s="137"/>
      <c r="Q20" s="137"/>
      <c r="R20" s="138"/>
      <c r="S20" s="302" t="s">
        <v>35</v>
      </c>
      <c r="T20" s="303"/>
      <c r="U20" s="304"/>
      <c r="V20" s="120" t="s">
        <v>36</v>
      </c>
      <c r="W20" s="121"/>
      <c r="X20" s="122"/>
      <c r="Y20" s="1"/>
    </row>
    <row r="21" spans="1:25" s="2" customFormat="1" ht="28.5" x14ac:dyDescent="0.25">
      <c r="A21" s="298"/>
      <c r="B21" s="12" t="s">
        <v>37</v>
      </c>
      <c r="C21" s="131"/>
      <c r="D21" s="132"/>
      <c r="E21" s="13" t="s">
        <v>38</v>
      </c>
      <c r="F21" s="205" t="s">
        <v>537</v>
      </c>
      <c r="G21" s="205"/>
      <c r="H21" s="206"/>
      <c r="I21" s="300"/>
      <c r="J21" s="13" t="s">
        <v>38</v>
      </c>
      <c r="K21" s="205" t="s">
        <v>538</v>
      </c>
      <c r="L21" s="205"/>
      <c r="M21" s="205"/>
      <c r="N21" s="205"/>
      <c r="O21" s="205"/>
      <c r="P21" s="205"/>
      <c r="Q21" s="205"/>
      <c r="R21" s="206"/>
      <c r="S21" s="305"/>
      <c r="T21" s="306"/>
      <c r="U21" s="307"/>
      <c r="V21" s="120" t="s">
        <v>726</v>
      </c>
      <c r="W21" s="121"/>
      <c r="X21" s="122"/>
      <c r="Y21" s="1"/>
    </row>
    <row r="22" spans="1:25" s="2" customFormat="1" ht="33" customHeight="1" x14ac:dyDescent="0.25">
      <c r="A22" s="270"/>
      <c r="B22" s="12" t="s">
        <v>729</v>
      </c>
      <c r="C22" s="133"/>
      <c r="D22" s="134"/>
      <c r="E22" s="13" t="s">
        <v>39</v>
      </c>
      <c r="F22" s="205" t="s">
        <v>539</v>
      </c>
      <c r="G22" s="205"/>
      <c r="H22" s="206"/>
      <c r="I22" s="301"/>
      <c r="J22" s="161" t="s">
        <v>671</v>
      </c>
      <c r="K22" s="160"/>
      <c r="L22" s="205" t="s">
        <v>540</v>
      </c>
      <c r="M22" s="205"/>
      <c r="N22" s="205"/>
      <c r="O22" s="205"/>
      <c r="P22" s="205"/>
      <c r="Q22" s="205"/>
      <c r="R22" s="206"/>
      <c r="S22" s="308"/>
      <c r="T22" s="309"/>
      <c r="U22" s="310"/>
      <c r="V22" s="120" t="s">
        <v>40</v>
      </c>
      <c r="W22" s="121"/>
      <c r="X22" s="122"/>
      <c r="Y22" s="1"/>
    </row>
    <row r="28" spans="1:25" x14ac:dyDescent="0.25">
      <c r="G28" s="2"/>
    </row>
  </sheetData>
  <mergeCells count="62">
    <mergeCell ref="V20:X20"/>
    <mergeCell ref="F21:H21"/>
    <mergeCell ref="K21:R21"/>
    <mergeCell ref="V21:X21"/>
    <mergeCell ref="F22:H22"/>
    <mergeCell ref="J22:K22"/>
    <mergeCell ref="L22:R22"/>
    <mergeCell ref="V22:X22"/>
    <mergeCell ref="A20:A22"/>
    <mergeCell ref="C20:D22"/>
    <mergeCell ref="F20:H20"/>
    <mergeCell ref="I20:I22"/>
    <mergeCell ref="J20:R20"/>
    <mergeCell ref="S20:U22"/>
    <mergeCell ref="R18:R19"/>
    <mergeCell ref="S18:S19"/>
    <mergeCell ref="T18:T19"/>
    <mergeCell ref="U18:U19"/>
    <mergeCell ref="V18:V19"/>
    <mergeCell ref="W18:W19"/>
    <mergeCell ref="G18:G19"/>
    <mergeCell ref="H18:H19"/>
    <mergeCell ref="I18:I19"/>
    <mergeCell ref="J18:J19"/>
    <mergeCell ref="K18:K19"/>
    <mergeCell ref="L18:L19"/>
    <mergeCell ref="X9:X10"/>
    <mergeCell ref="A11:A19"/>
    <mergeCell ref="B12:B13"/>
    <mergeCell ref="B14:B15"/>
    <mergeCell ref="B16:B17"/>
    <mergeCell ref="B18:B19"/>
    <mergeCell ref="C18:C19"/>
    <mergeCell ref="D18:D19"/>
    <mergeCell ref="E18:E19"/>
    <mergeCell ref="F18:F19"/>
    <mergeCell ref="J9:J10"/>
    <mergeCell ref="K9:O9"/>
    <mergeCell ref="P9:P19"/>
    <mergeCell ref="Q9:U9"/>
    <mergeCell ref="V9:V10"/>
    <mergeCell ref="W9:W10"/>
    <mergeCell ref="M18:M19"/>
    <mergeCell ref="N18:N19"/>
    <mergeCell ref="O18:O19"/>
    <mergeCell ref="Q18:Q19"/>
    <mergeCell ref="B7:X7"/>
    <mergeCell ref="A9:A10"/>
    <mergeCell ref="B9:B10"/>
    <mergeCell ref="C9:C10"/>
    <mergeCell ref="D9:D10"/>
    <mergeCell ref="E9:E10"/>
    <mergeCell ref="F9:F10"/>
    <mergeCell ref="G9:G10"/>
    <mergeCell ref="H9:H10"/>
    <mergeCell ref="I9:I10"/>
    <mergeCell ref="A1:V1"/>
    <mergeCell ref="A2:A5"/>
    <mergeCell ref="B2:W2"/>
    <mergeCell ref="B3:W3"/>
    <mergeCell ref="B4:W5"/>
    <mergeCell ref="A6:X6"/>
  </mergeCells>
  <pageMargins left="0.7" right="0.7" top="0.75" bottom="0.75" header="0.3" footer="0.3"/>
  <pageSetup paperSize="8" scale="36" orientation="landscape" horizontalDpi="4294967292"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E5A278-5914-4458-B5A1-9CBC1E3A8EEF}">
  <dimension ref="A1:Y23"/>
  <sheetViews>
    <sheetView tabSelected="1" zoomScale="70" zoomScaleNormal="70" zoomScaleSheetLayoutView="55" workbookViewId="0">
      <selection sqref="A1:V1"/>
    </sheetView>
  </sheetViews>
  <sheetFormatPr baseColWidth="10" defaultRowHeight="12.75" x14ac:dyDescent="0.25"/>
  <cols>
    <col min="1" max="1" width="17.7109375" style="388" customWidth="1"/>
    <col min="2" max="2" width="23.5703125" style="388" customWidth="1"/>
    <col min="3" max="3" width="5.42578125" style="388" customWidth="1"/>
    <col min="4" max="4" width="32.28515625" style="388" customWidth="1"/>
    <col min="5" max="5" width="22.140625" style="434" customWidth="1"/>
    <col min="6" max="6" width="17.28515625" style="388" customWidth="1"/>
    <col min="7" max="7" width="28.5703125" style="388" customWidth="1"/>
    <col min="8" max="8" width="16" style="388" customWidth="1"/>
    <col min="9" max="9" width="13.42578125" style="388" customWidth="1"/>
    <col min="10" max="10" width="20.42578125" style="388" customWidth="1"/>
    <col min="11" max="11" width="5.7109375" style="388" customWidth="1"/>
    <col min="12" max="12" width="6.5703125" style="388" customWidth="1"/>
    <col min="13" max="14" width="5.7109375" style="388" customWidth="1"/>
    <col min="15" max="15" width="7.7109375" style="388" customWidth="1"/>
    <col min="16" max="16" width="1.42578125" style="435" customWidth="1"/>
    <col min="17" max="20" width="6.140625" style="388" customWidth="1"/>
    <col min="21" max="21" width="13.5703125" style="388" customWidth="1"/>
    <col min="22" max="22" width="71.7109375" style="388" customWidth="1"/>
    <col min="23" max="24" width="25.42578125" style="388" customWidth="1"/>
    <col min="25" max="256" width="11.42578125" style="439"/>
    <col min="257" max="257" width="17.7109375" style="439" customWidth="1"/>
    <col min="258" max="258" width="23.5703125" style="439" customWidth="1"/>
    <col min="259" max="259" width="5.42578125" style="439" customWidth="1"/>
    <col min="260" max="260" width="32.28515625" style="439" customWidth="1"/>
    <col min="261" max="261" width="22.140625" style="439" customWidth="1"/>
    <col min="262" max="262" width="17.28515625" style="439" customWidth="1"/>
    <col min="263" max="263" width="28.5703125" style="439" customWidth="1"/>
    <col min="264" max="264" width="16" style="439" customWidth="1"/>
    <col min="265" max="265" width="13.42578125" style="439" customWidth="1"/>
    <col min="266" max="266" width="20.42578125" style="439" customWidth="1"/>
    <col min="267" max="267" width="5.7109375" style="439" customWidth="1"/>
    <col min="268" max="268" width="6.5703125" style="439" customWidth="1"/>
    <col min="269" max="270" width="5.7109375" style="439" customWidth="1"/>
    <col min="271" max="271" width="7.7109375" style="439" customWidth="1"/>
    <col min="272" max="272" width="1.42578125" style="439" customWidth="1"/>
    <col min="273" max="276" width="6.140625" style="439" customWidth="1"/>
    <col min="277" max="277" width="13.5703125" style="439" customWidth="1"/>
    <col min="278" max="278" width="71.7109375" style="439" customWidth="1"/>
    <col min="279" max="280" width="25.42578125" style="439" customWidth="1"/>
    <col min="281" max="512" width="11.42578125" style="439"/>
    <col min="513" max="513" width="17.7109375" style="439" customWidth="1"/>
    <col min="514" max="514" width="23.5703125" style="439" customWidth="1"/>
    <col min="515" max="515" width="5.42578125" style="439" customWidth="1"/>
    <col min="516" max="516" width="32.28515625" style="439" customWidth="1"/>
    <col min="517" max="517" width="22.140625" style="439" customWidth="1"/>
    <col min="518" max="518" width="17.28515625" style="439" customWidth="1"/>
    <col min="519" max="519" width="28.5703125" style="439" customWidth="1"/>
    <col min="520" max="520" width="16" style="439" customWidth="1"/>
    <col min="521" max="521" width="13.42578125" style="439" customWidth="1"/>
    <col min="522" max="522" width="20.42578125" style="439" customWidth="1"/>
    <col min="523" max="523" width="5.7109375" style="439" customWidth="1"/>
    <col min="524" max="524" width="6.5703125" style="439" customWidth="1"/>
    <col min="525" max="526" width="5.7109375" style="439" customWidth="1"/>
    <col min="527" max="527" width="7.7109375" style="439" customWidth="1"/>
    <col min="528" max="528" width="1.42578125" style="439" customWidth="1"/>
    <col min="529" max="532" width="6.140625" style="439" customWidth="1"/>
    <col min="533" max="533" width="13.5703125" style="439" customWidth="1"/>
    <col min="534" max="534" width="71.7109375" style="439" customWidth="1"/>
    <col min="535" max="536" width="25.42578125" style="439" customWidth="1"/>
    <col min="537" max="768" width="11.42578125" style="439"/>
    <col min="769" max="769" width="17.7109375" style="439" customWidth="1"/>
    <col min="770" max="770" width="23.5703125" style="439" customWidth="1"/>
    <col min="771" max="771" width="5.42578125" style="439" customWidth="1"/>
    <col min="772" max="772" width="32.28515625" style="439" customWidth="1"/>
    <col min="773" max="773" width="22.140625" style="439" customWidth="1"/>
    <col min="774" max="774" width="17.28515625" style="439" customWidth="1"/>
    <col min="775" max="775" width="28.5703125" style="439" customWidth="1"/>
    <col min="776" max="776" width="16" style="439" customWidth="1"/>
    <col min="777" max="777" width="13.42578125" style="439" customWidth="1"/>
    <col min="778" max="778" width="20.42578125" style="439" customWidth="1"/>
    <col min="779" max="779" width="5.7109375" style="439" customWidth="1"/>
    <col min="780" max="780" width="6.5703125" style="439" customWidth="1"/>
    <col min="781" max="782" width="5.7109375" style="439" customWidth="1"/>
    <col min="783" max="783" width="7.7109375" style="439" customWidth="1"/>
    <col min="784" max="784" width="1.42578125" style="439" customWidth="1"/>
    <col min="785" max="788" width="6.140625" style="439" customWidth="1"/>
    <col min="789" max="789" width="13.5703125" style="439" customWidth="1"/>
    <col min="790" max="790" width="71.7109375" style="439" customWidth="1"/>
    <col min="791" max="792" width="25.42578125" style="439" customWidth="1"/>
    <col min="793" max="1024" width="11.42578125" style="439"/>
    <col min="1025" max="1025" width="17.7109375" style="439" customWidth="1"/>
    <col min="1026" max="1026" width="23.5703125" style="439" customWidth="1"/>
    <col min="1027" max="1027" width="5.42578125" style="439" customWidth="1"/>
    <col min="1028" max="1028" width="32.28515625" style="439" customWidth="1"/>
    <col min="1029" max="1029" width="22.140625" style="439" customWidth="1"/>
    <col min="1030" max="1030" width="17.28515625" style="439" customWidth="1"/>
    <col min="1031" max="1031" width="28.5703125" style="439" customWidth="1"/>
    <col min="1032" max="1032" width="16" style="439" customWidth="1"/>
    <col min="1033" max="1033" width="13.42578125" style="439" customWidth="1"/>
    <col min="1034" max="1034" width="20.42578125" style="439" customWidth="1"/>
    <col min="1035" max="1035" width="5.7109375" style="439" customWidth="1"/>
    <col min="1036" max="1036" width="6.5703125" style="439" customWidth="1"/>
    <col min="1037" max="1038" width="5.7109375" style="439" customWidth="1"/>
    <col min="1039" max="1039" width="7.7109375" style="439" customWidth="1"/>
    <col min="1040" max="1040" width="1.42578125" style="439" customWidth="1"/>
    <col min="1041" max="1044" width="6.140625" style="439" customWidth="1"/>
    <col min="1045" max="1045" width="13.5703125" style="439" customWidth="1"/>
    <col min="1046" max="1046" width="71.7109375" style="439" customWidth="1"/>
    <col min="1047" max="1048" width="25.42578125" style="439" customWidth="1"/>
    <col min="1049" max="1280" width="11.42578125" style="439"/>
    <col min="1281" max="1281" width="17.7109375" style="439" customWidth="1"/>
    <col min="1282" max="1282" width="23.5703125" style="439" customWidth="1"/>
    <col min="1283" max="1283" width="5.42578125" style="439" customWidth="1"/>
    <col min="1284" max="1284" width="32.28515625" style="439" customWidth="1"/>
    <col min="1285" max="1285" width="22.140625" style="439" customWidth="1"/>
    <col min="1286" max="1286" width="17.28515625" style="439" customWidth="1"/>
    <col min="1287" max="1287" width="28.5703125" style="439" customWidth="1"/>
    <col min="1288" max="1288" width="16" style="439" customWidth="1"/>
    <col min="1289" max="1289" width="13.42578125" style="439" customWidth="1"/>
    <col min="1290" max="1290" width="20.42578125" style="439" customWidth="1"/>
    <col min="1291" max="1291" width="5.7109375" style="439" customWidth="1"/>
    <col min="1292" max="1292" width="6.5703125" style="439" customWidth="1"/>
    <col min="1293" max="1294" width="5.7109375" style="439" customWidth="1"/>
    <col min="1295" max="1295" width="7.7109375" style="439" customWidth="1"/>
    <col min="1296" max="1296" width="1.42578125" style="439" customWidth="1"/>
    <col min="1297" max="1300" width="6.140625" style="439" customWidth="1"/>
    <col min="1301" max="1301" width="13.5703125" style="439" customWidth="1"/>
    <col min="1302" max="1302" width="71.7109375" style="439" customWidth="1"/>
    <col min="1303" max="1304" width="25.42578125" style="439" customWidth="1"/>
    <col min="1305" max="1536" width="11.42578125" style="439"/>
    <col min="1537" max="1537" width="17.7109375" style="439" customWidth="1"/>
    <col min="1538" max="1538" width="23.5703125" style="439" customWidth="1"/>
    <col min="1539" max="1539" width="5.42578125" style="439" customWidth="1"/>
    <col min="1540" max="1540" width="32.28515625" style="439" customWidth="1"/>
    <col min="1541" max="1541" width="22.140625" style="439" customWidth="1"/>
    <col min="1542" max="1542" width="17.28515625" style="439" customWidth="1"/>
    <col min="1543" max="1543" width="28.5703125" style="439" customWidth="1"/>
    <col min="1544" max="1544" width="16" style="439" customWidth="1"/>
    <col min="1545" max="1545" width="13.42578125" style="439" customWidth="1"/>
    <col min="1546" max="1546" width="20.42578125" style="439" customWidth="1"/>
    <col min="1547" max="1547" width="5.7109375" style="439" customWidth="1"/>
    <col min="1548" max="1548" width="6.5703125" style="439" customWidth="1"/>
    <col min="1549" max="1550" width="5.7109375" style="439" customWidth="1"/>
    <col min="1551" max="1551" width="7.7109375" style="439" customWidth="1"/>
    <col min="1552" max="1552" width="1.42578125" style="439" customWidth="1"/>
    <col min="1553" max="1556" width="6.140625" style="439" customWidth="1"/>
    <col min="1557" max="1557" width="13.5703125" style="439" customWidth="1"/>
    <col min="1558" max="1558" width="71.7109375" style="439" customWidth="1"/>
    <col min="1559" max="1560" width="25.42578125" style="439" customWidth="1"/>
    <col min="1561" max="1792" width="11.42578125" style="439"/>
    <col min="1793" max="1793" width="17.7109375" style="439" customWidth="1"/>
    <col min="1794" max="1794" width="23.5703125" style="439" customWidth="1"/>
    <col min="1795" max="1795" width="5.42578125" style="439" customWidth="1"/>
    <col min="1796" max="1796" width="32.28515625" style="439" customWidth="1"/>
    <col min="1797" max="1797" width="22.140625" style="439" customWidth="1"/>
    <col min="1798" max="1798" width="17.28515625" style="439" customWidth="1"/>
    <col min="1799" max="1799" width="28.5703125" style="439" customWidth="1"/>
    <col min="1800" max="1800" width="16" style="439" customWidth="1"/>
    <col min="1801" max="1801" width="13.42578125" style="439" customWidth="1"/>
    <col min="1802" max="1802" width="20.42578125" style="439" customWidth="1"/>
    <col min="1803" max="1803" width="5.7109375" style="439" customWidth="1"/>
    <col min="1804" max="1804" width="6.5703125" style="439" customWidth="1"/>
    <col min="1805" max="1806" width="5.7109375" style="439" customWidth="1"/>
    <col min="1807" max="1807" width="7.7109375" style="439" customWidth="1"/>
    <col min="1808" max="1808" width="1.42578125" style="439" customWidth="1"/>
    <col min="1809" max="1812" width="6.140625" style="439" customWidth="1"/>
    <col min="1813" max="1813" width="13.5703125" style="439" customWidth="1"/>
    <col min="1814" max="1814" width="71.7109375" style="439" customWidth="1"/>
    <col min="1815" max="1816" width="25.42578125" style="439" customWidth="1"/>
    <col min="1817" max="2048" width="11.42578125" style="439"/>
    <col min="2049" max="2049" width="17.7109375" style="439" customWidth="1"/>
    <col min="2050" max="2050" width="23.5703125" style="439" customWidth="1"/>
    <col min="2051" max="2051" width="5.42578125" style="439" customWidth="1"/>
    <col min="2052" max="2052" width="32.28515625" style="439" customWidth="1"/>
    <col min="2053" max="2053" width="22.140625" style="439" customWidth="1"/>
    <col min="2054" max="2054" width="17.28515625" style="439" customWidth="1"/>
    <col min="2055" max="2055" width="28.5703125" style="439" customWidth="1"/>
    <col min="2056" max="2056" width="16" style="439" customWidth="1"/>
    <col min="2057" max="2057" width="13.42578125" style="439" customWidth="1"/>
    <col min="2058" max="2058" width="20.42578125" style="439" customWidth="1"/>
    <col min="2059" max="2059" width="5.7109375" style="439" customWidth="1"/>
    <col min="2060" max="2060" width="6.5703125" style="439" customWidth="1"/>
    <col min="2061" max="2062" width="5.7109375" style="439" customWidth="1"/>
    <col min="2063" max="2063" width="7.7109375" style="439" customWidth="1"/>
    <col min="2064" max="2064" width="1.42578125" style="439" customWidth="1"/>
    <col min="2065" max="2068" width="6.140625" style="439" customWidth="1"/>
    <col min="2069" max="2069" width="13.5703125" style="439" customWidth="1"/>
    <col min="2070" max="2070" width="71.7109375" style="439" customWidth="1"/>
    <col min="2071" max="2072" width="25.42578125" style="439" customWidth="1"/>
    <col min="2073" max="2304" width="11.42578125" style="439"/>
    <col min="2305" max="2305" width="17.7109375" style="439" customWidth="1"/>
    <col min="2306" max="2306" width="23.5703125" style="439" customWidth="1"/>
    <col min="2307" max="2307" width="5.42578125" style="439" customWidth="1"/>
    <col min="2308" max="2308" width="32.28515625" style="439" customWidth="1"/>
    <col min="2309" max="2309" width="22.140625" style="439" customWidth="1"/>
    <col min="2310" max="2310" width="17.28515625" style="439" customWidth="1"/>
    <col min="2311" max="2311" width="28.5703125" style="439" customWidth="1"/>
    <col min="2312" max="2312" width="16" style="439" customWidth="1"/>
    <col min="2313" max="2313" width="13.42578125" style="439" customWidth="1"/>
    <col min="2314" max="2314" width="20.42578125" style="439" customWidth="1"/>
    <col min="2315" max="2315" width="5.7109375" style="439" customWidth="1"/>
    <col min="2316" max="2316" width="6.5703125" style="439" customWidth="1"/>
    <col min="2317" max="2318" width="5.7109375" style="439" customWidth="1"/>
    <col min="2319" max="2319" width="7.7109375" style="439" customWidth="1"/>
    <col min="2320" max="2320" width="1.42578125" style="439" customWidth="1"/>
    <col min="2321" max="2324" width="6.140625" style="439" customWidth="1"/>
    <col min="2325" max="2325" width="13.5703125" style="439" customWidth="1"/>
    <col min="2326" max="2326" width="71.7109375" style="439" customWidth="1"/>
    <col min="2327" max="2328" width="25.42578125" style="439" customWidth="1"/>
    <col min="2329" max="2560" width="11.42578125" style="439"/>
    <col min="2561" max="2561" width="17.7109375" style="439" customWidth="1"/>
    <col min="2562" max="2562" width="23.5703125" style="439" customWidth="1"/>
    <col min="2563" max="2563" width="5.42578125" style="439" customWidth="1"/>
    <col min="2564" max="2564" width="32.28515625" style="439" customWidth="1"/>
    <col min="2565" max="2565" width="22.140625" style="439" customWidth="1"/>
    <col min="2566" max="2566" width="17.28515625" style="439" customWidth="1"/>
    <col min="2567" max="2567" width="28.5703125" style="439" customWidth="1"/>
    <col min="2568" max="2568" width="16" style="439" customWidth="1"/>
    <col min="2569" max="2569" width="13.42578125" style="439" customWidth="1"/>
    <col min="2570" max="2570" width="20.42578125" style="439" customWidth="1"/>
    <col min="2571" max="2571" width="5.7109375" style="439" customWidth="1"/>
    <col min="2572" max="2572" width="6.5703125" style="439" customWidth="1"/>
    <col min="2573" max="2574" width="5.7109375" style="439" customWidth="1"/>
    <col min="2575" max="2575" width="7.7109375" style="439" customWidth="1"/>
    <col min="2576" max="2576" width="1.42578125" style="439" customWidth="1"/>
    <col min="2577" max="2580" width="6.140625" style="439" customWidth="1"/>
    <col min="2581" max="2581" width="13.5703125" style="439" customWidth="1"/>
    <col min="2582" max="2582" width="71.7109375" style="439" customWidth="1"/>
    <col min="2583" max="2584" width="25.42578125" style="439" customWidth="1"/>
    <col min="2585" max="2816" width="11.42578125" style="439"/>
    <col min="2817" max="2817" width="17.7109375" style="439" customWidth="1"/>
    <col min="2818" max="2818" width="23.5703125" style="439" customWidth="1"/>
    <col min="2819" max="2819" width="5.42578125" style="439" customWidth="1"/>
    <col min="2820" max="2820" width="32.28515625" style="439" customWidth="1"/>
    <col min="2821" max="2821" width="22.140625" style="439" customWidth="1"/>
    <col min="2822" max="2822" width="17.28515625" style="439" customWidth="1"/>
    <col min="2823" max="2823" width="28.5703125" style="439" customWidth="1"/>
    <col min="2824" max="2824" width="16" style="439" customWidth="1"/>
    <col min="2825" max="2825" width="13.42578125" style="439" customWidth="1"/>
    <col min="2826" max="2826" width="20.42578125" style="439" customWidth="1"/>
    <col min="2827" max="2827" width="5.7109375" style="439" customWidth="1"/>
    <col min="2828" max="2828" width="6.5703125" style="439" customWidth="1"/>
    <col min="2829" max="2830" width="5.7109375" style="439" customWidth="1"/>
    <col min="2831" max="2831" width="7.7109375" style="439" customWidth="1"/>
    <col min="2832" max="2832" width="1.42578125" style="439" customWidth="1"/>
    <col min="2833" max="2836" width="6.140625" style="439" customWidth="1"/>
    <col min="2837" max="2837" width="13.5703125" style="439" customWidth="1"/>
    <col min="2838" max="2838" width="71.7109375" style="439" customWidth="1"/>
    <col min="2839" max="2840" width="25.42578125" style="439" customWidth="1"/>
    <col min="2841" max="3072" width="11.42578125" style="439"/>
    <col min="3073" max="3073" width="17.7109375" style="439" customWidth="1"/>
    <col min="3074" max="3074" width="23.5703125" style="439" customWidth="1"/>
    <col min="3075" max="3075" width="5.42578125" style="439" customWidth="1"/>
    <col min="3076" max="3076" width="32.28515625" style="439" customWidth="1"/>
    <col min="3077" max="3077" width="22.140625" style="439" customWidth="1"/>
    <col min="3078" max="3078" width="17.28515625" style="439" customWidth="1"/>
    <col min="3079" max="3079" width="28.5703125" style="439" customWidth="1"/>
    <col min="3080" max="3080" width="16" style="439" customWidth="1"/>
    <col min="3081" max="3081" width="13.42578125" style="439" customWidth="1"/>
    <col min="3082" max="3082" width="20.42578125" style="439" customWidth="1"/>
    <col min="3083" max="3083" width="5.7109375" style="439" customWidth="1"/>
    <col min="3084" max="3084" width="6.5703125" style="439" customWidth="1"/>
    <col min="3085" max="3086" width="5.7109375" style="439" customWidth="1"/>
    <col min="3087" max="3087" width="7.7109375" style="439" customWidth="1"/>
    <col min="3088" max="3088" width="1.42578125" style="439" customWidth="1"/>
    <col min="3089" max="3092" width="6.140625" style="439" customWidth="1"/>
    <col min="3093" max="3093" width="13.5703125" style="439" customWidth="1"/>
    <col min="3094" max="3094" width="71.7109375" style="439" customWidth="1"/>
    <col min="3095" max="3096" width="25.42578125" style="439" customWidth="1"/>
    <col min="3097" max="3328" width="11.42578125" style="439"/>
    <col min="3329" max="3329" width="17.7109375" style="439" customWidth="1"/>
    <col min="3330" max="3330" width="23.5703125" style="439" customWidth="1"/>
    <col min="3331" max="3331" width="5.42578125" style="439" customWidth="1"/>
    <col min="3332" max="3332" width="32.28515625" style="439" customWidth="1"/>
    <col min="3333" max="3333" width="22.140625" style="439" customWidth="1"/>
    <col min="3334" max="3334" width="17.28515625" style="439" customWidth="1"/>
    <col min="3335" max="3335" width="28.5703125" style="439" customWidth="1"/>
    <col min="3336" max="3336" width="16" style="439" customWidth="1"/>
    <col min="3337" max="3337" width="13.42578125" style="439" customWidth="1"/>
    <col min="3338" max="3338" width="20.42578125" style="439" customWidth="1"/>
    <col min="3339" max="3339" width="5.7109375" style="439" customWidth="1"/>
    <col min="3340" max="3340" width="6.5703125" style="439" customWidth="1"/>
    <col min="3341" max="3342" width="5.7109375" style="439" customWidth="1"/>
    <col min="3343" max="3343" width="7.7109375" style="439" customWidth="1"/>
    <col min="3344" max="3344" width="1.42578125" style="439" customWidth="1"/>
    <col min="3345" max="3348" width="6.140625" style="439" customWidth="1"/>
    <col min="3349" max="3349" width="13.5703125" style="439" customWidth="1"/>
    <col min="3350" max="3350" width="71.7109375" style="439" customWidth="1"/>
    <col min="3351" max="3352" width="25.42578125" style="439" customWidth="1"/>
    <col min="3353" max="3584" width="11.42578125" style="439"/>
    <col min="3585" max="3585" width="17.7109375" style="439" customWidth="1"/>
    <col min="3586" max="3586" width="23.5703125" style="439" customWidth="1"/>
    <col min="3587" max="3587" width="5.42578125" style="439" customWidth="1"/>
    <col min="3588" max="3588" width="32.28515625" style="439" customWidth="1"/>
    <col min="3589" max="3589" width="22.140625" style="439" customWidth="1"/>
    <col min="3590" max="3590" width="17.28515625" style="439" customWidth="1"/>
    <col min="3591" max="3591" width="28.5703125" style="439" customWidth="1"/>
    <col min="3592" max="3592" width="16" style="439" customWidth="1"/>
    <col min="3593" max="3593" width="13.42578125" style="439" customWidth="1"/>
    <col min="3594" max="3594" width="20.42578125" style="439" customWidth="1"/>
    <col min="3595" max="3595" width="5.7109375" style="439" customWidth="1"/>
    <col min="3596" max="3596" width="6.5703125" style="439" customWidth="1"/>
    <col min="3597" max="3598" width="5.7109375" style="439" customWidth="1"/>
    <col min="3599" max="3599" width="7.7109375" style="439" customWidth="1"/>
    <col min="3600" max="3600" width="1.42578125" style="439" customWidth="1"/>
    <col min="3601" max="3604" width="6.140625" style="439" customWidth="1"/>
    <col min="3605" max="3605" width="13.5703125" style="439" customWidth="1"/>
    <col min="3606" max="3606" width="71.7109375" style="439" customWidth="1"/>
    <col min="3607" max="3608" width="25.42578125" style="439" customWidth="1"/>
    <col min="3609" max="3840" width="11.42578125" style="439"/>
    <col min="3841" max="3841" width="17.7109375" style="439" customWidth="1"/>
    <col min="3842" max="3842" width="23.5703125" style="439" customWidth="1"/>
    <col min="3843" max="3843" width="5.42578125" style="439" customWidth="1"/>
    <col min="3844" max="3844" width="32.28515625" style="439" customWidth="1"/>
    <col min="3845" max="3845" width="22.140625" style="439" customWidth="1"/>
    <col min="3846" max="3846" width="17.28515625" style="439" customWidth="1"/>
    <col min="3847" max="3847" width="28.5703125" style="439" customWidth="1"/>
    <col min="3848" max="3848" width="16" style="439" customWidth="1"/>
    <col min="3849" max="3849" width="13.42578125" style="439" customWidth="1"/>
    <col min="3850" max="3850" width="20.42578125" style="439" customWidth="1"/>
    <col min="3851" max="3851" width="5.7109375" style="439" customWidth="1"/>
    <col min="3852" max="3852" width="6.5703125" style="439" customWidth="1"/>
    <col min="3853" max="3854" width="5.7109375" style="439" customWidth="1"/>
    <col min="3855" max="3855" width="7.7109375" style="439" customWidth="1"/>
    <col min="3856" max="3856" width="1.42578125" style="439" customWidth="1"/>
    <col min="3857" max="3860" width="6.140625" style="439" customWidth="1"/>
    <col min="3861" max="3861" width="13.5703125" style="439" customWidth="1"/>
    <col min="3862" max="3862" width="71.7109375" style="439" customWidth="1"/>
    <col min="3863" max="3864" width="25.42578125" style="439" customWidth="1"/>
    <col min="3865" max="4096" width="11.42578125" style="439"/>
    <col min="4097" max="4097" width="17.7109375" style="439" customWidth="1"/>
    <col min="4098" max="4098" width="23.5703125" style="439" customWidth="1"/>
    <col min="4099" max="4099" width="5.42578125" style="439" customWidth="1"/>
    <col min="4100" max="4100" width="32.28515625" style="439" customWidth="1"/>
    <col min="4101" max="4101" width="22.140625" style="439" customWidth="1"/>
    <col min="4102" max="4102" width="17.28515625" style="439" customWidth="1"/>
    <col min="4103" max="4103" width="28.5703125" style="439" customWidth="1"/>
    <col min="4104" max="4104" width="16" style="439" customWidth="1"/>
    <col min="4105" max="4105" width="13.42578125" style="439" customWidth="1"/>
    <col min="4106" max="4106" width="20.42578125" style="439" customWidth="1"/>
    <col min="4107" max="4107" width="5.7109375" style="439" customWidth="1"/>
    <col min="4108" max="4108" width="6.5703125" style="439" customWidth="1"/>
    <col min="4109" max="4110" width="5.7109375" style="439" customWidth="1"/>
    <col min="4111" max="4111" width="7.7109375" style="439" customWidth="1"/>
    <col min="4112" max="4112" width="1.42578125" style="439" customWidth="1"/>
    <col min="4113" max="4116" width="6.140625" style="439" customWidth="1"/>
    <col min="4117" max="4117" width="13.5703125" style="439" customWidth="1"/>
    <col min="4118" max="4118" width="71.7109375" style="439" customWidth="1"/>
    <col min="4119" max="4120" width="25.42578125" style="439" customWidth="1"/>
    <col min="4121" max="4352" width="11.42578125" style="439"/>
    <col min="4353" max="4353" width="17.7109375" style="439" customWidth="1"/>
    <col min="4354" max="4354" width="23.5703125" style="439" customWidth="1"/>
    <col min="4355" max="4355" width="5.42578125" style="439" customWidth="1"/>
    <col min="4356" max="4356" width="32.28515625" style="439" customWidth="1"/>
    <col min="4357" max="4357" width="22.140625" style="439" customWidth="1"/>
    <col min="4358" max="4358" width="17.28515625" style="439" customWidth="1"/>
    <col min="4359" max="4359" width="28.5703125" style="439" customWidth="1"/>
    <col min="4360" max="4360" width="16" style="439" customWidth="1"/>
    <col min="4361" max="4361" width="13.42578125" style="439" customWidth="1"/>
    <col min="4362" max="4362" width="20.42578125" style="439" customWidth="1"/>
    <col min="4363" max="4363" width="5.7109375" style="439" customWidth="1"/>
    <col min="4364" max="4364" width="6.5703125" style="439" customWidth="1"/>
    <col min="4365" max="4366" width="5.7109375" style="439" customWidth="1"/>
    <col min="4367" max="4367" width="7.7109375" style="439" customWidth="1"/>
    <col min="4368" max="4368" width="1.42578125" style="439" customWidth="1"/>
    <col min="4369" max="4372" width="6.140625" style="439" customWidth="1"/>
    <col min="4373" max="4373" width="13.5703125" style="439" customWidth="1"/>
    <col min="4374" max="4374" width="71.7109375" style="439" customWidth="1"/>
    <col min="4375" max="4376" width="25.42578125" style="439" customWidth="1"/>
    <col min="4377" max="4608" width="11.42578125" style="439"/>
    <col min="4609" max="4609" width="17.7109375" style="439" customWidth="1"/>
    <col min="4610" max="4610" width="23.5703125" style="439" customWidth="1"/>
    <col min="4611" max="4611" width="5.42578125" style="439" customWidth="1"/>
    <col min="4612" max="4612" width="32.28515625" style="439" customWidth="1"/>
    <col min="4613" max="4613" width="22.140625" style="439" customWidth="1"/>
    <col min="4614" max="4614" width="17.28515625" style="439" customWidth="1"/>
    <col min="4615" max="4615" width="28.5703125" style="439" customWidth="1"/>
    <col min="4616" max="4616" width="16" style="439" customWidth="1"/>
    <col min="4617" max="4617" width="13.42578125" style="439" customWidth="1"/>
    <col min="4618" max="4618" width="20.42578125" style="439" customWidth="1"/>
    <col min="4619" max="4619" width="5.7109375" style="439" customWidth="1"/>
    <col min="4620" max="4620" width="6.5703125" style="439" customWidth="1"/>
    <col min="4621" max="4622" width="5.7109375" style="439" customWidth="1"/>
    <col min="4623" max="4623" width="7.7109375" style="439" customWidth="1"/>
    <col min="4624" max="4624" width="1.42578125" style="439" customWidth="1"/>
    <col min="4625" max="4628" width="6.140625" style="439" customWidth="1"/>
    <col min="4629" max="4629" width="13.5703125" style="439" customWidth="1"/>
    <col min="4630" max="4630" width="71.7109375" style="439" customWidth="1"/>
    <col min="4631" max="4632" width="25.42578125" style="439" customWidth="1"/>
    <col min="4633" max="4864" width="11.42578125" style="439"/>
    <col min="4865" max="4865" width="17.7109375" style="439" customWidth="1"/>
    <col min="4866" max="4866" width="23.5703125" style="439" customWidth="1"/>
    <col min="4867" max="4867" width="5.42578125" style="439" customWidth="1"/>
    <col min="4868" max="4868" width="32.28515625" style="439" customWidth="1"/>
    <col min="4869" max="4869" width="22.140625" style="439" customWidth="1"/>
    <col min="4870" max="4870" width="17.28515625" style="439" customWidth="1"/>
    <col min="4871" max="4871" width="28.5703125" style="439" customWidth="1"/>
    <col min="4872" max="4872" width="16" style="439" customWidth="1"/>
    <col min="4873" max="4873" width="13.42578125" style="439" customWidth="1"/>
    <col min="4874" max="4874" width="20.42578125" style="439" customWidth="1"/>
    <col min="4875" max="4875" width="5.7109375" style="439" customWidth="1"/>
    <col min="4876" max="4876" width="6.5703125" style="439" customWidth="1"/>
    <col min="4877" max="4878" width="5.7109375" style="439" customWidth="1"/>
    <col min="4879" max="4879" width="7.7109375" style="439" customWidth="1"/>
    <col min="4880" max="4880" width="1.42578125" style="439" customWidth="1"/>
    <col min="4881" max="4884" width="6.140625" style="439" customWidth="1"/>
    <col min="4885" max="4885" width="13.5703125" style="439" customWidth="1"/>
    <col min="4886" max="4886" width="71.7109375" style="439" customWidth="1"/>
    <col min="4887" max="4888" width="25.42578125" style="439" customWidth="1"/>
    <col min="4889" max="5120" width="11.42578125" style="439"/>
    <col min="5121" max="5121" width="17.7109375" style="439" customWidth="1"/>
    <col min="5122" max="5122" width="23.5703125" style="439" customWidth="1"/>
    <col min="5123" max="5123" width="5.42578125" style="439" customWidth="1"/>
    <col min="5124" max="5124" width="32.28515625" style="439" customWidth="1"/>
    <col min="5125" max="5125" width="22.140625" style="439" customWidth="1"/>
    <col min="5126" max="5126" width="17.28515625" style="439" customWidth="1"/>
    <col min="5127" max="5127" width="28.5703125" style="439" customWidth="1"/>
    <col min="5128" max="5128" width="16" style="439" customWidth="1"/>
    <col min="5129" max="5129" width="13.42578125" style="439" customWidth="1"/>
    <col min="5130" max="5130" width="20.42578125" style="439" customWidth="1"/>
    <col min="5131" max="5131" width="5.7109375" style="439" customWidth="1"/>
    <col min="5132" max="5132" width="6.5703125" style="439" customWidth="1"/>
    <col min="5133" max="5134" width="5.7109375" style="439" customWidth="1"/>
    <col min="5135" max="5135" width="7.7109375" style="439" customWidth="1"/>
    <col min="5136" max="5136" width="1.42578125" style="439" customWidth="1"/>
    <col min="5137" max="5140" width="6.140625" style="439" customWidth="1"/>
    <col min="5141" max="5141" width="13.5703125" style="439" customWidth="1"/>
    <col min="5142" max="5142" width="71.7109375" style="439" customWidth="1"/>
    <col min="5143" max="5144" width="25.42578125" style="439" customWidth="1"/>
    <col min="5145" max="5376" width="11.42578125" style="439"/>
    <col min="5377" max="5377" width="17.7109375" style="439" customWidth="1"/>
    <col min="5378" max="5378" width="23.5703125" style="439" customWidth="1"/>
    <col min="5379" max="5379" width="5.42578125" style="439" customWidth="1"/>
    <col min="5380" max="5380" width="32.28515625" style="439" customWidth="1"/>
    <col min="5381" max="5381" width="22.140625" style="439" customWidth="1"/>
    <col min="5382" max="5382" width="17.28515625" style="439" customWidth="1"/>
    <col min="5383" max="5383" width="28.5703125" style="439" customWidth="1"/>
    <col min="5384" max="5384" width="16" style="439" customWidth="1"/>
    <col min="5385" max="5385" width="13.42578125" style="439" customWidth="1"/>
    <col min="5386" max="5386" width="20.42578125" style="439" customWidth="1"/>
    <col min="5387" max="5387" width="5.7109375" style="439" customWidth="1"/>
    <col min="5388" max="5388" width="6.5703125" style="439" customWidth="1"/>
    <col min="5389" max="5390" width="5.7109375" style="439" customWidth="1"/>
    <col min="5391" max="5391" width="7.7109375" style="439" customWidth="1"/>
    <col min="5392" max="5392" width="1.42578125" style="439" customWidth="1"/>
    <col min="5393" max="5396" width="6.140625" style="439" customWidth="1"/>
    <col min="5397" max="5397" width="13.5703125" style="439" customWidth="1"/>
    <col min="5398" max="5398" width="71.7109375" style="439" customWidth="1"/>
    <col min="5399" max="5400" width="25.42578125" style="439" customWidth="1"/>
    <col min="5401" max="5632" width="11.42578125" style="439"/>
    <col min="5633" max="5633" width="17.7109375" style="439" customWidth="1"/>
    <col min="5634" max="5634" width="23.5703125" style="439" customWidth="1"/>
    <col min="5635" max="5635" width="5.42578125" style="439" customWidth="1"/>
    <col min="5636" max="5636" width="32.28515625" style="439" customWidth="1"/>
    <col min="5637" max="5637" width="22.140625" style="439" customWidth="1"/>
    <col min="5638" max="5638" width="17.28515625" style="439" customWidth="1"/>
    <col min="5639" max="5639" width="28.5703125" style="439" customWidth="1"/>
    <col min="5640" max="5640" width="16" style="439" customWidth="1"/>
    <col min="5641" max="5641" width="13.42578125" style="439" customWidth="1"/>
    <col min="5642" max="5642" width="20.42578125" style="439" customWidth="1"/>
    <col min="5643" max="5643" width="5.7109375" style="439" customWidth="1"/>
    <col min="5644" max="5644" width="6.5703125" style="439" customWidth="1"/>
    <col min="5645" max="5646" width="5.7109375" style="439" customWidth="1"/>
    <col min="5647" max="5647" width="7.7109375" style="439" customWidth="1"/>
    <col min="5648" max="5648" width="1.42578125" style="439" customWidth="1"/>
    <col min="5649" max="5652" width="6.140625" style="439" customWidth="1"/>
    <col min="5653" max="5653" width="13.5703125" style="439" customWidth="1"/>
    <col min="5654" max="5654" width="71.7109375" style="439" customWidth="1"/>
    <col min="5655" max="5656" width="25.42578125" style="439" customWidth="1"/>
    <col min="5657" max="5888" width="11.42578125" style="439"/>
    <col min="5889" max="5889" width="17.7109375" style="439" customWidth="1"/>
    <col min="5890" max="5890" width="23.5703125" style="439" customWidth="1"/>
    <col min="5891" max="5891" width="5.42578125" style="439" customWidth="1"/>
    <col min="5892" max="5892" width="32.28515625" style="439" customWidth="1"/>
    <col min="5893" max="5893" width="22.140625" style="439" customWidth="1"/>
    <col min="5894" max="5894" width="17.28515625" style="439" customWidth="1"/>
    <col min="5895" max="5895" width="28.5703125" style="439" customWidth="1"/>
    <col min="5896" max="5896" width="16" style="439" customWidth="1"/>
    <col min="5897" max="5897" width="13.42578125" style="439" customWidth="1"/>
    <col min="5898" max="5898" width="20.42578125" style="439" customWidth="1"/>
    <col min="5899" max="5899" width="5.7109375" style="439" customWidth="1"/>
    <col min="5900" max="5900" width="6.5703125" style="439" customWidth="1"/>
    <col min="5901" max="5902" width="5.7109375" style="439" customWidth="1"/>
    <col min="5903" max="5903" width="7.7109375" style="439" customWidth="1"/>
    <col min="5904" max="5904" width="1.42578125" style="439" customWidth="1"/>
    <col min="5905" max="5908" width="6.140625" style="439" customWidth="1"/>
    <col min="5909" max="5909" width="13.5703125" style="439" customWidth="1"/>
    <col min="5910" max="5910" width="71.7109375" style="439" customWidth="1"/>
    <col min="5911" max="5912" width="25.42578125" style="439" customWidth="1"/>
    <col min="5913" max="6144" width="11.42578125" style="439"/>
    <col min="6145" max="6145" width="17.7109375" style="439" customWidth="1"/>
    <col min="6146" max="6146" width="23.5703125" style="439" customWidth="1"/>
    <col min="6147" max="6147" width="5.42578125" style="439" customWidth="1"/>
    <col min="6148" max="6148" width="32.28515625" style="439" customWidth="1"/>
    <col min="6149" max="6149" width="22.140625" style="439" customWidth="1"/>
    <col min="6150" max="6150" width="17.28515625" style="439" customWidth="1"/>
    <col min="6151" max="6151" width="28.5703125" style="439" customWidth="1"/>
    <col min="6152" max="6152" width="16" style="439" customWidth="1"/>
    <col min="6153" max="6153" width="13.42578125" style="439" customWidth="1"/>
    <col min="6154" max="6154" width="20.42578125" style="439" customWidth="1"/>
    <col min="6155" max="6155" width="5.7109375" style="439" customWidth="1"/>
    <col min="6156" max="6156" width="6.5703125" style="439" customWidth="1"/>
    <col min="6157" max="6158" width="5.7109375" style="439" customWidth="1"/>
    <col min="6159" max="6159" width="7.7109375" style="439" customWidth="1"/>
    <col min="6160" max="6160" width="1.42578125" style="439" customWidth="1"/>
    <col min="6161" max="6164" width="6.140625" style="439" customWidth="1"/>
    <col min="6165" max="6165" width="13.5703125" style="439" customWidth="1"/>
    <col min="6166" max="6166" width="71.7109375" style="439" customWidth="1"/>
    <col min="6167" max="6168" width="25.42578125" style="439" customWidth="1"/>
    <col min="6169" max="6400" width="11.42578125" style="439"/>
    <col min="6401" max="6401" width="17.7109375" style="439" customWidth="1"/>
    <col min="6402" max="6402" width="23.5703125" style="439" customWidth="1"/>
    <col min="6403" max="6403" width="5.42578125" style="439" customWidth="1"/>
    <col min="6404" max="6404" width="32.28515625" style="439" customWidth="1"/>
    <col min="6405" max="6405" width="22.140625" style="439" customWidth="1"/>
    <col min="6406" max="6406" width="17.28515625" style="439" customWidth="1"/>
    <col min="6407" max="6407" width="28.5703125" style="439" customWidth="1"/>
    <col min="6408" max="6408" width="16" style="439" customWidth="1"/>
    <col min="6409" max="6409" width="13.42578125" style="439" customWidth="1"/>
    <col min="6410" max="6410" width="20.42578125" style="439" customWidth="1"/>
    <col min="6411" max="6411" width="5.7109375" style="439" customWidth="1"/>
    <col min="6412" max="6412" width="6.5703125" style="439" customWidth="1"/>
    <col min="6413" max="6414" width="5.7109375" style="439" customWidth="1"/>
    <col min="6415" max="6415" width="7.7109375" style="439" customWidth="1"/>
    <col min="6416" max="6416" width="1.42578125" style="439" customWidth="1"/>
    <col min="6417" max="6420" width="6.140625" style="439" customWidth="1"/>
    <col min="6421" max="6421" width="13.5703125" style="439" customWidth="1"/>
    <col min="6422" max="6422" width="71.7109375" style="439" customWidth="1"/>
    <col min="6423" max="6424" width="25.42578125" style="439" customWidth="1"/>
    <col min="6425" max="6656" width="11.42578125" style="439"/>
    <col min="6657" max="6657" width="17.7109375" style="439" customWidth="1"/>
    <col min="6658" max="6658" width="23.5703125" style="439" customWidth="1"/>
    <col min="6659" max="6659" width="5.42578125" style="439" customWidth="1"/>
    <col min="6660" max="6660" width="32.28515625" style="439" customWidth="1"/>
    <col min="6661" max="6661" width="22.140625" style="439" customWidth="1"/>
    <col min="6662" max="6662" width="17.28515625" style="439" customWidth="1"/>
    <col min="6663" max="6663" width="28.5703125" style="439" customWidth="1"/>
    <col min="6664" max="6664" width="16" style="439" customWidth="1"/>
    <col min="6665" max="6665" width="13.42578125" style="439" customWidth="1"/>
    <col min="6666" max="6666" width="20.42578125" style="439" customWidth="1"/>
    <col min="6667" max="6667" width="5.7109375" style="439" customWidth="1"/>
    <col min="6668" max="6668" width="6.5703125" style="439" customWidth="1"/>
    <col min="6669" max="6670" width="5.7109375" style="439" customWidth="1"/>
    <col min="6671" max="6671" width="7.7109375" style="439" customWidth="1"/>
    <col min="6672" max="6672" width="1.42578125" style="439" customWidth="1"/>
    <col min="6673" max="6676" width="6.140625" style="439" customWidth="1"/>
    <col min="6677" max="6677" width="13.5703125" style="439" customWidth="1"/>
    <col min="6678" max="6678" width="71.7109375" style="439" customWidth="1"/>
    <col min="6679" max="6680" width="25.42578125" style="439" customWidth="1"/>
    <col min="6681" max="6912" width="11.42578125" style="439"/>
    <col min="6913" max="6913" width="17.7109375" style="439" customWidth="1"/>
    <col min="6914" max="6914" width="23.5703125" style="439" customWidth="1"/>
    <col min="6915" max="6915" width="5.42578125" style="439" customWidth="1"/>
    <col min="6916" max="6916" width="32.28515625" style="439" customWidth="1"/>
    <col min="6917" max="6917" width="22.140625" style="439" customWidth="1"/>
    <col min="6918" max="6918" width="17.28515625" style="439" customWidth="1"/>
    <col min="6919" max="6919" width="28.5703125" style="439" customWidth="1"/>
    <col min="6920" max="6920" width="16" style="439" customWidth="1"/>
    <col min="6921" max="6921" width="13.42578125" style="439" customWidth="1"/>
    <col min="6922" max="6922" width="20.42578125" style="439" customWidth="1"/>
    <col min="6923" max="6923" width="5.7109375" style="439" customWidth="1"/>
    <col min="6924" max="6924" width="6.5703125" style="439" customWidth="1"/>
    <col min="6925" max="6926" width="5.7109375" style="439" customWidth="1"/>
    <col min="6927" max="6927" width="7.7109375" style="439" customWidth="1"/>
    <col min="6928" max="6928" width="1.42578125" style="439" customWidth="1"/>
    <col min="6929" max="6932" width="6.140625" style="439" customWidth="1"/>
    <col min="6933" max="6933" width="13.5703125" style="439" customWidth="1"/>
    <col min="6934" max="6934" width="71.7109375" style="439" customWidth="1"/>
    <col min="6935" max="6936" width="25.42578125" style="439" customWidth="1"/>
    <col min="6937" max="7168" width="11.42578125" style="439"/>
    <col min="7169" max="7169" width="17.7109375" style="439" customWidth="1"/>
    <col min="7170" max="7170" width="23.5703125" style="439" customWidth="1"/>
    <col min="7171" max="7171" width="5.42578125" style="439" customWidth="1"/>
    <col min="7172" max="7172" width="32.28515625" style="439" customWidth="1"/>
    <col min="7173" max="7173" width="22.140625" style="439" customWidth="1"/>
    <col min="7174" max="7174" width="17.28515625" style="439" customWidth="1"/>
    <col min="7175" max="7175" width="28.5703125" style="439" customWidth="1"/>
    <col min="7176" max="7176" width="16" style="439" customWidth="1"/>
    <col min="7177" max="7177" width="13.42578125" style="439" customWidth="1"/>
    <col min="7178" max="7178" width="20.42578125" style="439" customWidth="1"/>
    <col min="7179" max="7179" width="5.7109375" style="439" customWidth="1"/>
    <col min="7180" max="7180" width="6.5703125" style="439" customWidth="1"/>
    <col min="7181" max="7182" width="5.7109375" style="439" customWidth="1"/>
    <col min="7183" max="7183" width="7.7109375" style="439" customWidth="1"/>
    <col min="7184" max="7184" width="1.42578125" style="439" customWidth="1"/>
    <col min="7185" max="7188" width="6.140625" style="439" customWidth="1"/>
    <col min="7189" max="7189" width="13.5703125" style="439" customWidth="1"/>
    <col min="7190" max="7190" width="71.7109375" style="439" customWidth="1"/>
    <col min="7191" max="7192" width="25.42578125" style="439" customWidth="1"/>
    <col min="7193" max="7424" width="11.42578125" style="439"/>
    <col min="7425" max="7425" width="17.7109375" style="439" customWidth="1"/>
    <col min="7426" max="7426" width="23.5703125" style="439" customWidth="1"/>
    <col min="7427" max="7427" width="5.42578125" style="439" customWidth="1"/>
    <col min="7428" max="7428" width="32.28515625" style="439" customWidth="1"/>
    <col min="7429" max="7429" width="22.140625" style="439" customWidth="1"/>
    <col min="7430" max="7430" width="17.28515625" style="439" customWidth="1"/>
    <col min="7431" max="7431" width="28.5703125" style="439" customWidth="1"/>
    <col min="7432" max="7432" width="16" style="439" customWidth="1"/>
    <col min="7433" max="7433" width="13.42578125" style="439" customWidth="1"/>
    <col min="7434" max="7434" width="20.42578125" style="439" customWidth="1"/>
    <col min="7435" max="7435" width="5.7109375" style="439" customWidth="1"/>
    <col min="7436" max="7436" width="6.5703125" style="439" customWidth="1"/>
    <col min="7437" max="7438" width="5.7109375" style="439" customWidth="1"/>
    <col min="7439" max="7439" width="7.7109375" style="439" customWidth="1"/>
    <col min="7440" max="7440" width="1.42578125" style="439" customWidth="1"/>
    <col min="7441" max="7444" width="6.140625" style="439" customWidth="1"/>
    <col min="7445" max="7445" width="13.5703125" style="439" customWidth="1"/>
    <col min="7446" max="7446" width="71.7109375" style="439" customWidth="1"/>
    <col min="7447" max="7448" width="25.42578125" style="439" customWidth="1"/>
    <col min="7449" max="7680" width="11.42578125" style="439"/>
    <col min="7681" max="7681" width="17.7109375" style="439" customWidth="1"/>
    <col min="7682" max="7682" width="23.5703125" style="439" customWidth="1"/>
    <col min="7683" max="7683" width="5.42578125" style="439" customWidth="1"/>
    <col min="7684" max="7684" width="32.28515625" style="439" customWidth="1"/>
    <col min="7685" max="7685" width="22.140625" style="439" customWidth="1"/>
    <col min="7686" max="7686" width="17.28515625" style="439" customWidth="1"/>
    <col min="7687" max="7687" width="28.5703125" style="439" customWidth="1"/>
    <col min="7688" max="7688" width="16" style="439" customWidth="1"/>
    <col min="7689" max="7689" width="13.42578125" style="439" customWidth="1"/>
    <col min="7690" max="7690" width="20.42578125" style="439" customWidth="1"/>
    <col min="7691" max="7691" width="5.7109375" style="439" customWidth="1"/>
    <col min="7692" max="7692" width="6.5703125" style="439" customWidth="1"/>
    <col min="7693" max="7694" width="5.7109375" style="439" customWidth="1"/>
    <col min="7695" max="7695" width="7.7109375" style="439" customWidth="1"/>
    <col min="7696" max="7696" width="1.42578125" style="439" customWidth="1"/>
    <col min="7697" max="7700" width="6.140625" style="439" customWidth="1"/>
    <col min="7701" max="7701" width="13.5703125" style="439" customWidth="1"/>
    <col min="7702" max="7702" width="71.7109375" style="439" customWidth="1"/>
    <col min="7703" max="7704" width="25.42578125" style="439" customWidth="1"/>
    <col min="7705" max="7936" width="11.42578125" style="439"/>
    <col min="7937" max="7937" width="17.7109375" style="439" customWidth="1"/>
    <col min="7938" max="7938" width="23.5703125" style="439" customWidth="1"/>
    <col min="7939" max="7939" width="5.42578125" style="439" customWidth="1"/>
    <col min="7940" max="7940" width="32.28515625" style="439" customWidth="1"/>
    <col min="7941" max="7941" width="22.140625" style="439" customWidth="1"/>
    <col min="7942" max="7942" width="17.28515625" style="439" customWidth="1"/>
    <col min="7943" max="7943" width="28.5703125" style="439" customWidth="1"/>
    <col min="7944" max="7944" width="16" style="439" customWidth="1"/>
    <col min="7945" max="7945" width="13.42578125" style="439" customWidth="1"/>
    <col min="7946" max="7946" width="20.42578125" style="439" customWidth="1"/>
    <col min="7947" max="7947" width="5.7109375" style="439" customWidth="1"/>
    <col min="7948" max="7948" width="6.5703125" style="439" customWidth="1"/>
    <col min="7949" max="7950" width="5.7109375" style="439" customWidth="1"/>
    <col min="7951" max="7951" width="7.7109375" style="439" customWidth="1"/>
    <col min="7952" max="7952" width="1.42578125" style="439" customWidth="1"/>
    <col min="7953" max="7956" width="6.140625" style="439" customWidth="1"/>
    <col min="7957" max="7957" width="13.5703125" style="439" customWidth="1"/>
    <col min="7958" max="7958" width="71.7109375" style="439" customWidth="1"/>
    <col min="7959" max="7960" width="25.42578125" style="439" customWidth="1"/>
    <col min="7961" max="8192" width="11.42578125" style="439"/>
    <col min="8193" max="8193" width="17.7109375" style="439" customWidth="1"/>
    <col min="8194" max="8194" width="23.5703125" style="439" customWidth="1"/>
    <col min="8195" max="8195" width="5.42578125" style="439" customWidth="1"/>
    <col min="8196" max="8196" width="32.28515625" style="439" customWidth="1"/>
    <col min="8197" max="8197" width="22.140625" style="439" customWidth="1"/>
    <col min="8198" max="8198" width="17.28515625" style="439" customWidth="1"/>
    <col min="8199" max="8199" width="28.5703125" style="439" customWidth="1"/>
    <col min="8200" max="8200" width="16" style="439" customWidth="1"/>
    <col min="8201" max="8201" width="13.42578125" style="439" customWidth="1"/>
    <col min="8202" max="8202" width="20.42578125" style="439" customWidth="1"/>
    <col min="8203" max="8203" width="5.7109375" style="439" customWidth="1"/>
    <col min="8204" max="8204" width="6.5703125" style="439" customWidth="1"/>
    <col min="8205" max="8206" width="5.7109375" style="439" customWidth="1"/>
    <col min="8207" max="8207" width="7.7109375" style="439" customWidth="1"/>
    <col min="8208" max="8208" width="1.42578125" style="439" customWidth="1"/>
    <col min="8209" max="8212" width="6.140625" style="439" customWidth="1"/>
    <col min="8213" max="8213" width="13.5703125" style="439" customWidth="1"/>
    <col min="8214" max="8214" width="71.7109375" style="439" customWidth="1"/>
    <col min="8215" max="8216" width="25.42578125" style="439" customWidth="1"/>
    <col min="8217" max="8448" width="11.42578125" style="439"/>
    <col min="8449" max="8449" width="17.7109375" style="439" customWidth="1"/>
    <col min="8450" max="8450" width="23.5703125" style="439" customWidth="1"/>
    <col min="8451" max="8451" width="5.42578125" style="439" customWidth="1"/>
    <col min="8452" max="8452" width="32.28515625" style="439" customWidth="1"/>
    <col min="8453" max="8453" width="22.140625" style="439" customWidth="1"/>
    <col min="8454" max="8454" width="17.28515625" style="439" customWidth="1"/>
    <col min="8455" max="8455" width="28.5703125" style="439" customWidth="1"/>
    <col min="8456" max="8456" width="16" style="439" customWidth="1"/>
    <col min="8457" max="8457" width="13.42578125" style="439" customWidth="1"/>
    <col min="8458" max="8458" width="20.42578125" style="439" customWidth="1"/>
    <col min="8459" max="8459" width="5.7109375" style="439" customWidth="1"/>
    <col min="8460" max="8460" width="6.5703125" style="439" customWidth="1"/>
    <col min="8461" max="8462" width="5.7109375" style="439" customWidth="1"/>
    <col min="8463" max="8463" width="7.7109375" style="439" customWidth="1"/>
    <col min="8464" max="8464" width="1.42578125" style="439" customWidth="1"/>
    <col min="8465" max="8468" width="6.140625" style="439" customWidth="1"/>
    <col min="8469" max="8469" width="13.5703125" style="439" customWidth="1"/>
    <col min="8470" max="8470" width="71.7109375" style="439" customWidth="1"/>
    <col min="8471" max="8472" width="25.42578125" style="439" customWidth="1"/>
    <col min="8473" max="8704" width="11.42578125" style="439"/>
    <col min="8705" max="8705" width="17.7109375" style="439" customWidth="1"/>
    <col min="8706" max="8706" width="23.5703125" style="439" customWidth="1"/>
    <col min="8707" max="8707" width="5.42578125" style="439" customWidth="1"/>
    <col min="8708" max="8708" width="32.28515625" style="439" customWidth="1"/>
    <col min="8709" max="8709" width="22.140625" style="439" customWidth="1"/>
    <col min="8710" max="8710" width="17.28515625" style="439" customWidth="1"/>
    <col min="8711" max="8711" width="28.5703125" style="439" customWidth="1"/>
    <col min="8712" max="8712" width="16" style="439" customWidth="1"/>
    <col min="8713" max="8713" width="13.42578125" style="439" customWidth="1"/>
    <col min="8714" max="8714" width="20.42578125" style="439" customWidth="1"/>
    <col min="8715" max="8715" width="5.7109375" style="439" customWidth="1"/>
    <col min="8716" max="8716" width="6.5703125" style="439" customWidth="1"/>
    <col min="8717" max="8718" width="5.7109375" style="439" customWidth="1"/>
    <col min="8719" max="8719" width="7.7109375" style="439" customWidth="1"/>
    <col min="8720" max="8720" width="1.42578125" style="439" customWidth="1"/>
    <col min="8721" max="8724" width="6.140625" style="439" customWidth="1"/>
    <col min="8725" max="8725" width="13.5703125" style="439" customWidth="1"/>
    <col min="8726" max="8726" width="71.7109375" style="439" customWidth="1"/>
    <col min="8727" max="8728" width="25.42578125" style="439" customWidth="1"/>
    <col min="8729" max="8960" width="11.42578125" style="439"/>
    <col min="8961" max="8961" width="17.7109375" style="439" customWidth="1"/>
    <col min="8962" max="8962" width="23.5703125" style="439" customWidth="1"/>
    <col min="8963" max="8963" width="5.42578125" style="439" customWidth="1"/>
    <col min="8964" max="8964" width="32.28515625" style="439" customWidth="1"/>
    <col min="8965" max="8965" width="22.140625" style="439" customWidth="1"/>
    <col min="8966" max="8966" width="17.28515625" style="439" customWidth="1"/>
    <col min="8967" max="8967" width="28.5703125" style="439" customWidth="1"/>
    <col min="8968" max="8968" width="16" style="439" customWidth="1"/>
    <col min="8969" max="8969" width="13.42578125" style="439" customWidth="1"/>
    <col min="8970" max="8970" width="20.42578125" style="439" customWidth="1"/>
    <col min="8971" max="8971" width="5.7109375" style="439" customWidth="1"/>
    <col min="8972" max="8972" width="6.5703125" style="439" customWidth="1"/>
    <col min="8973" max="8974" width="5.7109375" style="439" customWidth="1"/>
    <col min="8975" max="8975" width="7.7109375" style="439" customWidth="1"/>
    <col min="8976" max="8976" width="1.42578125" style="439" customWidth="1"/>
    <col min="8977" max="8980" width="6.140625" style="439" customWidth="1"/>
    <col min="8981" max="8981" width="13.5703125" style="439" customWidth="1"/>
    <col min="8982" max="8982" width="71.7109375" style="439" customWidth="1"/>
    <col min="8983" max="8984" width="25.42578125" style="439" customWidth="1"/>
    <col min="8985" max="9216" width="11.42578125" style="439"/>
    <col min="9217" max="9217" width="17.7109375" style="439" customWidth="1"/>
    <col min="9218" max="9218" width="23.5703125" style="439" customWidth="1"/>
    <col min="9219" max="9219" width="5.42578125" style="439" customWidth="1"/>
    <col min="9220" max="9220" width="32.28515625" style="439" customWidth="1"/>
    <col min="9221" max="9221" width="22.140625" style="439" customWidth="1"/>
    <col min="9222" max="9222" width="17.28515625" style="439" customWidth="1"/>
    <col min="9223" max="9223" width="28.5703125" style="439" customWidth="1"/>
    <col min="9224" max="9224" width="16" style="439" customWidth="1"/>
    <col min="9225" max="9225" width="13.42578125" style="439" customWidth="1"/>
    <col min="9226" max="9226" width="20.42578125" style="439" customWidth="1"/>
    <col min="9227" max="9227" width="5.7109375" style="439" customWidth="1"/>
    <col min="9228" max="9228" width="6.5703125" style="439" customWidth="1"/>
    <col min="9229" max="9230" width="5.7109375" style="439" customWidth="1"/>
    <col min="9231" max="9231" width="7.7109375" style="439" customWidth="1"/>
    <col min="9232" max="9232" width="1.42578125" style="439" customWidth="1"/>
    <col min="9233" max="9236" width="6.140625" style="439" customWidth="1"/>
    <col min="9237" max="9237" width="13.5703125" style="439" customWidth="1"/>
    <col min="9238" max="9238" width="71.7109375" style="439" customWidth="1"/>
    <col min="9239" max="9240" width="25.42578125" style="439" customWidth="1"/>
    <col min="9241" max="9472" width="11.42578125" style="439"/>
    <col min="9473" max="9473" width="17.7109375" style="439" customWidth="1"/>
    <col min="9474" max="9474" width="23.5703125" style="439" customWidth="1"/>
    <col min="9475" max="9475" width="5.42578125" style="439" customWidth="1"/>
    <col min="9476" max="9476" width="32.28515625" style="439" customWidth="1"/>
    <col min="9477" max="9477" width="22.140625" style="439" customWidth="1"/>
    <col min="9478" max="9478" width="17.28515625" style="439" customWidth="1"/>
    <col min="9479" max="9479" width="28.5703125" style="439" customWidth="1"/>
    <col min="9480" max="9480" width="16" style="439" customWidth="1"/>
    <col min="9481" max="9481" width="13.42578125" style="439" customWidth="1"/>
    <col min="9482" max="9482" width="20.42578125" style="439" customWidth="1"/>
    <col min="9483" max="9483" width="5.7109375" style="439" customWidth="1"/>
    <col min="9484" max="9484" width="6.5703125" style="439" customWidth="1"/>
    <col min="9485" max="9486" width="5.7109375" style="439" customWidth="1"/>
    <col min="9487" max="9487" width="7.7109375" style="439" customWidth="1"/>
    <col min="9488" max="9488" width="1.42578125" style="439" customWidth="1"/>
    <col min="9489" max="9492" width="6.140625" style="439" customWidth="1"/>
    <col min="9493" max="9493" width="13.5703125" style="439" customWidth="1"/>
    <col min="9494" max="9494" width="71.7109375" style="439" customWidth="1"/>
    <col min="9495" max="9496" width="25.42578125" style="439" customWidth="1"/>
    <col min="9497" max="9728" width="11.42578125" style="439"/>
    <col min="9729" max="9729" width="17.7109375" style="439" customWidth="1"/>
    <col min="9730" max="9730" width="23.5703125" style="439" customWidth="1"/>
    <col min="9731" max="9731" width="5.42578125" style="439" customWidth="1"/>
    <col min="9732" max="9732" width="32.28515625" style="439" customWidth="1"/>
    <col min="9733" max="9733" width="22.140625" style="439" customWidth="1"/>
    <col min="9734" max="9734" width="17.28515625" style="439" customWidth="1"/>
    <col min="9735" max="9735" width="28.5703125" style="439" customWidth="1"/>
    <col min="9736" max="9736" width="16" style="439" customWidth="1"/>
    <col min="9737" max="9737" width="13.42578125" style="439" customWidth="1"/>
    <col min="9738" max="9738" width="20.42578125" style="439" customWidth="1"/>
    <col min="9739" max="9739" width="5.7109375" style="439" customWidth="1"/>
    <col min="9740" max="9740" width="6.5703125" style="439" customWidth="1"/>
    <col min="9741" max="9742" width="5.7109375" style="439" customWidth="1"/>
    <col min="9743" max="9743" width="7.7109375" style="439" customWidth="1"/>
    <col min="9744" max="9744" width="1.42578125" style="439" customWidth="1"/>
    <col min="9745" max="9748" width="6.140625" style="439" customWidth="1"/>
    <col min="9749" max="9749" width="13.5703125" style="439" customWidth="1"/>
    <col min="9750" max="9750" width="71.7109375" style="439" customWidth="1"/>
    <col min="9751" max="9752" width="25.42578125" style="439" customWidth="1"/>
    <col min="9753" max="9984" width="11.42578125" style="439"/>
    <col min="9985" max="9985" width="17.7109375" style="439" customWidth="1"/>
    <col min="9986" max="9986" width="23.5703125" style="439" customWidth="1"/>
    <col min="9987" max="9987" width="5.42578125" style="439" customWidth="1"/>
    <col min="9988" max="9988" width="32.28515625" style="439" customWidth="1"/>
    <col min="9989" max="9989" width="22.140625" style="439" customWidth="1"/>
    <col min="9990" max="9990" width="17.28515625" style="439" customWidth="1"/>
    <col min="9991" max="9991" width="28.5703125" style="439" customWidth="1"/>
    <col min="9992" max="9992" width="16" style="439" customWidth="1"/>
    <col min="9993" max="9993" width="13.42578125" style="439" customWidth="1"/>
    <col min="9994" max="9994" width="20.42578125" style="439" customWidth="1"/>
    <col min="9995" max="9995" width="5.7109375" style="439" customWidth="1"/>
    <col min="9996" max="9996" width="6.5703125" style="439" customWidth="1"/>
    <col min="9997" max="9998" width="5.7109375" style="439" customWidth="1"/>
    <col min="9999" max="9999" width="7.7109375" style="439" customWidth="1"/>
    <col min="10000" max="10000" width="1.42578125" style="439" customWidth="1"/>
    <col min="10001" max="10004" width="6.140625" style="439" customWidth="1"/>
    <col min="10005" max="10005" width="13.5703125" style="439" customWidth="1"/>
    <col min="10006" max="10006" width="71.7109375" style="439" customWidth="1"/>
    <col min="10007" max="10008" width="25.42578125" style="439" customWidth="1"/>
    <col min="10009" max="10240" width="11.42578125" style="439"/>
    <col min="10241" max="10241" width="17.7109375" style="439" customWidth="1"/>
    <col min="10242" max="10242" width="23.5703125" style="439" customWidth="1"/>
    <col min="10243" max="10243" width="5.42578125" style="439" customWidth="1"/>
    <col min="10244" max="10244" width="32.28515625" style="439" customWidth="1"/>
    <col min="10245" max="10245" width="22.140625" style="439" customWidth="1"/>
    <col min="10246" max="10246" width="17.28515625" style="439" customWidth="1"/>
    <col min="10247" max="10247" width="28.5703125" style="439" customWidth="1"/>
    <col min="10248" max="10248" width="16" style="439" customWidth="1"/>
    <col min="10249" max="10249" width="13.42578125" style="439" customWidth="1"/>
    <col min="10250" max="10250" width="20.42578125" style="439" customWidth="1"/>
    <col min="10251" max="10251" width="5.7109375" style="439" customWidth="1"/>
    <col min="10252" max="10252" width="6.5703125" style="439" customWidth="1"/>
    <col min="10253" max="10254" width="5.7109375" style="439" customWidth="1"/>
    <col min="10255" max="10255" width="7.7109375" style="439" customWidth="1"/>
    <col min="10256" max="10256" width="1.42578125" style="439" customWidth="1"/>
    <col min="10257" max="10260" width="6.140625" style="439" customWidth="1"/>
    <col min="10261" max="10261" width="13.5703125" style="439" customWidth="1"/>
    <col min="10262" max="10262" width="71.7109375" style="439" customWidth="1"/>
    <col min="10263" max="10264" width="25.42578125" style="439" customWidth="1"/>
    <col min="10265" max="10496" width="11.42578125" style="439"/>
    <col min="10497" max="10497" width="17.7109375" style="439" customWidth="1"/>
    <col min="10498" max="10498" width="23.5703125" style="439" customWidth="1"/>
    <col min="10499" max="10499" width="5.42578125" style="439" customWidth="1"/>
    <col min="10500" max="10500" width="32.28515625" style="439" customWidth="1"/>
    <col min="10501" max="10501" width="22.140625" style="439" customWidth="1"/>
    <col min="10502" max="10502" width="17.28515625" style="439" customWidth="1"/>
    <col min="10503" max="10503" width="28.5703125" style="439" customWidth="1"/>
    <col min="10504" max="10504" width="16" style="439" customWidth="1"/>
    <col min="10505" max="10505" width="13.42578125" style="439" customWidth="1"/>
    <col min="10506" max="10506" width="20.42578125" style="439" customWidth="1"/>
    <col min="10507" max="10507" width="5.7109375" style="439" customWidth="1"/>
    <col min="10508" max="10508" width="6.5703125" style="439" customWidth="1"/>
    <col min="10509" max="10510" width="5.7109375" style="439" customWidth="1"/>
    <col min="10511" max="10511" width="7.7109375" style="439" customWidth="1"/>
    <col min="10512" max="10512" width="1.42578125" style="439" customWidth="1"/>
    <col min="10513" max="10516" width="6.140625" style="439" customWidth="1"/>
    <col min="10517" max="10517" width="13.5703125" style="439" customWidth="1"/>
    <col min="10518" max="10518" width="71.7109375" style="439" customWidth="1"/>
    <col min="10519" max="10520" width="25.42578125" style="439" customWidth="1"/>
    <col min="10521" max="10752" width="11.42578125" style="439"/>
    <col min="10753" max="10753" width="17.7109375" style="439" customWidth="1"/>
    <col min="10754" max="10754" width="23.5703125" style="439" customWidth="1"/>
    <col min="10755" max="10755" width="5.42578125" style="439" customWidth="1"/>
    <col min="10756" max="10756" width="32.28515625" style="439" customWidth="1"/>
    <col min="10757" max="10757" width="22.140625" style="439" customWidth="1"/>
    <col min="10758" max="10758" width="17.28515625" style="439" customWidth="1"/>
    <col min="10759" max="10759" width="28.5703125" style="439" customWidth="1"/>
    <col min="10760" max="10760" width="16" style="439" customWidth="1"/>
    <col min="10761" max="10761" width="13.42578125" style="439" customWidth="1"/>
    <col min="10762" max="10762" width="20.42578125" style="439" customWidth="1"/>
    <col min="10763" max="10763" width="5.7109375" style="439" customWidth="1"/>
    <col min="10764" max="10764" width="6.5703125" style="439" customWidth="1"/>
    <col min="10765" max="10766" width="5.7109375" style="439" customWidth="1"/>
    <col min="10767" max="10767" width="7.7109375" style="439" customWidth="1"/>
    <col min="10768" max="10768" width="1.42578125" style="439" customWidth="1"/>
    <col min="10769" max="10772" width="6.140625" style="439" customWidth="1"/>
    <col min="10773" max="10773" width="13.5703125" style="439" customWidth="1"/>
    <col min="10774" max="10774" width="71.7109375" style="439" customWidth="1"/>
    <col min="10775" max="10776" width="25.42578125" style="439" customWidth="1"/>
    <col min="10777" max="11008" width="11.42578125" style="439"/>
    <col min="11009" max="11009" width="17.7109375" style="439" customWidth="1"/>
    <col min="11010" max="11010" width="23.5703125" style="439" customWidth="1"/>
    <col min="11011" max="11011" width="5.42578125" style="439" customWidth="1"/>
    <col min="11012" max="11012" width="32.28515625" style="439" customWidth="1"/>
    <col min="11013" max="11013" width="22.140625" style="439" customWidth="1"/>
    <col min="11014" max="11014" width="17.28515625" style="439" customWidth="1"/>
    <col min="11015" max="11015" width="28.5703125" style="439" customWidth="1"/>
    <col min="11016" max="11016" width="16" style="439" customWidth="1"/>
    <col min="11017" max="11017" width="13.42578125" style="439" customWidth="1"/>
    <col min="11018" max="11018" width="20.42578125" style="439" customWidth="1"/>
    <col min="11019" max="11019" width="5.7109375" style="439" customWidth="1"/>
    <col min="11020" max="11020" width="6.5703125" style="439" customWidth="1"/>
    <col min="11021" max="11022" width="5.7109375" style="439" customWidth="1"/>
    <col min="11023" max="11023" width="7.7109375" style="439" customWidth="1"/>
    <col min="11024" max="11024" width="1.42578125" style="439" customWidth="1"/>
    <col min="11025" max="11028" width="6.140625" style="439" customWidth="1"/>
    <col min="11029" max="11029" width="13.5703125" style="439" customWidth="1"/>
    <col min="11030" max="11030" width="71.7109375" style="439" customWidth="1"/>
    <col min="11031" max="11032" width="25.42578125" style="439" customWidth="1"/>
    <col min="11033" max="11264" width="11.42578125" style="439"/>
    <col min="11265" max="11265" width="17.7109375" style="439" customWidth="1"/>
    <col min="11266" max="11266" width="23.5703125" style="439" customWidth="1"/>
    <col min="11267" max="11267" width="5.42578125" style="439" customWidth="1"/>
    <col min="11268" max="11268" width="32.28515625" style="439" customWidth="1"/>
    <col min="11269" max="11269" width="22.140625" style="439" customWidth="1"/>
    <col min="11270" max="11270" width="17.28515625" style="439" customWidth="1"/>
    <col min="11271" max="11271" width="28.5703125" style="439" customWidth="1"/>
    <col min="11272" max="11272" width="16" style="439" customWidth="1"/>
    <col min="11273" max="11273" width="13.42578125" style="439" customWidth="1"/>
    <col min="11274" max="11274" width="20.42578125" style="439" customWidth="1"/>
    <col min="11275" max="11275" width="5.7109375" style="439" customWidth="1"/>
    <col min="11276" max="11276" width="6.5703125" style="439" customWidth="1"/>
    <col min="11277" max="11278" width="5.7109375" style="439" customWidth="1"/>
    <col min="11279" max="11279" width="7.7109375" style="439" customWidth="1"/>
    <col min="11280" max="11280" width="1.42578125" style="439" customWidth="1"/>
    <col min="11281" max="11284" width="6.140625" style="439" customWidth="1"/>
    <col min="11285" max="11285" width="13.5703125" style="439" customWidth="1"/>
    <col min="11286" max="11286" width="71.7109375" style="439" customWidth="1"/>
    <col min="11287" max="11288" width="25.42578125" style="439" customWidth="1"/>
    <col min="11289" max="11520" width="11.42578125" style="439"/>
    <col min="11521" max="11521" width="17.7109375" style="439" customWidth="1"/>
    <col min="11522" max="11522" width="23.5703125" style="439" customWidth="1"/>
    <col min="11523" max="11523" width="5.42578125" style="439" customWidth="1"/>
    <col min="11524" max="11524" width="32.28515625" style="439" customWidth="1"/>
    <col min="11525" max="11525" width="22.140625" style="439" customWidth="1"/>
    <col min="11526" max="11526" width="17.28515625" style="439" customWidth="1"/>
    <col min="11527" max="11527" width="28.5703125" style="439" customWidth="1"/>
    <col min="11528" max="11528" width="16" style="439" customWidth="1"/>
    <col min="11529" max="11529" width="13.42578125" style="439" customWidth="1"/>
    <col min="11530" max="11530" width="20.42578125" style="439" customWidth="1"/>
    <col min="11531" max="11531" width="5.7109375" style="439" customWidth="1"/>
    <col min="11532" max="11532" width="6.5703125" style="439" customWidth="1"/>
    <col min="11533" max="11534" width="5.7109375" style="439" customWidth="1"/>
    <col min="11535" max="11535" width="7.7109375" style="439" customWidth="1"/>
    <col min="11536" max="11536" width="1.42578125" style="439" customWidth="1"/>
    <col min="11537" max="11540" width="6.140625" style="439" customWidth="1"/>
    <col min="11541" max="11541" width="13.5703125" style="439" customWidth="1"/>
    <col min="11542" max="11542" width="71.7109375" style="439" customWidth="1"/>
    <col min="11543" max="11544" width="25.42578125" style="439" customWidth="1"/>
    <col min="11545" max="11776" width="11.42578125" style="439"/>
    <col min="11777" max="11777" width="17.7109375" style="439" customWidth="1"/>
    <col min="11778" max="11778" width="23.5703125" style="439" customWidth="1"/>
    <col min="11779" max="11779" width="5.42578125" style="439" customWidth="1"/>
    <col min="11780" max="11780" width="32.28515625" style="439" customWidth="1"/>
    <col min="11781" max="11781" width="22.140625" style="439" customWidth="1"/>
    <col min="11782" max="11782" width="17.28515625" style="439" customWidth="1"/>
    <col min="11783" max="11783" width="28.5703125" style="439" customWidth="1"/>
    <col min="11784" max="11784" width="16" style="439" customWidth="1"/>
    <col min="11785" max="11785" width="13.42578125" style="439" customWidth="1"/>
    <col min="11786" max="11786" width="20.42578125" style="439" customWidth="1"/>
    <col min="11787" max="11787" width="5.7109375" style="439" customWidth="1"/>
    <col min="11788" max="11788" width="6.5703125" style="439" customWidth="1"/>
    <col min="11789" max="11790" width="5.7109375" style="439" customWidth="1"/>
    <col min="11791" max="11791" width="7.7109375" style="439" customWidth="1"/>
    <col min="11792" max="11792" width="1.42578125" style="439" customWidth="1"/>
    <col min="11793" max="11796" width="6.140625" style="439" customWidth="1"/>
    <col min="11797" max="11797" width="13.5703125" style="439" customWidth="1"/>
    <col min="11798" max="11798" width="71.7109375" style="439" customWidth="1"/>
    <col min="11799" max="11800" width="25.42578125" style="439" customWidth="1"/>
    <col min="11801" max="12032" width="11.42578125" style="439"/>
    <col min="12033" max="12033" width="17.7109375" style="439" customWidth="1"/>
    <col min="12034" max="12034" width="23.5703125" style="439" customWidth="1"/>
    <col min="12035" max="12035" width="5.42578125" style="439" customWidth="1"/>
    <col min="12036" max="12036" width="32.28515625" style="439" customWidth="1"/>
    <col min="12037" max="12037" width="22.140625" style="439" customWidth="1"/>
    <col min="12038" max="12038" width="17.28515625" style="439" customWidth="1"/>
    <col min="12039" max="12039" width="28.5703125" style="439" customWidth="1"/>
    <col min="12040" max="12040" width="16" style="439" customWidth="1"/>
    <col min="12041" max="12041" width="13.42578125" style="439" customWidth="1"/>
    <col min="12042" max="12042" width="20.42578125" style="439" customWidth="1"/>
    <col min="12043" max="12043" width="5.7109375" style="439" customWidth="1"/>
    <col min="12044" max="12044" width="6.5703125" style="439" customWidth="1"/>
    <col min="12045" max="12046" width="5.7109375" style="439" customWidth="1"/>
    <col min="12047" max="12047" width="7.7109375" style="439" customWidth="1"/>
    <col min="12048" max="12048" width="1.42578125" style="439" customWidth="1"/>
    <col min="12049" max="12052" width="6.140625" style="439" customWidth="1"/>
    <col min="12053" max="12053" width="13.5703125" style="439" customWidth="1"/>
    <col min="12054" max="12054" width="71.7109375" style="439" customWidth="1"/>
    <col min="12055" max="12056" width="25.42578125" style="439" customWidth="1"/>
    <col min="12057" max="12288" width="11.42578125" style="439"/>
    <col min="12289" max="12289" width="17.7109375" style="439" customWidth="1"/>
    <col min="12290" max="12290" width="23.5703125" style="439" customWidth="1"/>
    <col min="12291" max="12291" width="5.42578125" style="439" customWidth="1"/>
    <col min="12292" max="12292" width="32.28515625" style="439" customWidth="1"/>
    <col min="12293" max="12293" width="22.140625" style="439" customWidth="1"/>
    <col min="12294" max="12294" width="17.28515625" style="439" customWidth="1"/>
    <col min="12295" max="12295" width="28.5703125" style="439" customWidth="1"/>
    <col min="12296" max="12296" width="16" style="439" customWidth="1"/>
    <col min="12297" max="12297" width="13.42578125" style="439" customWidth="1"/>
    <col min="12298" max="12298" width="20.42578125" style="439" customWidth="1"/>
    <col min="12299" max="12299" width="5.7109375" style="439" customWidth="1"/>
    <col min="12300" max="12300" width="6.5703125" style="439" customWidth="1"/>
    <col min="12301" max="12302" width="5.7109375" style="439" customWidth="1"/>
    <col min="12303" max="12303" width="7.7109375" style="439" customWidth="1"/>
    <col min="12304" max="12304" width="1.42578125" style="439" customWidth="1"/>
    <col min="12305" max="12308" width="6.140625" style="439" customWidth="1"/>
    <col min="12309" max="12309" width="13.5703125" style="439" customWidth="1"/>
    <col min="12310" max="12310" width="71.7109375" style="439" customWidth="1"/>
    <col min="12311" max="12312" width="25.42578125" style="439" customWidth="1"/>
    <col min="12313" max="12544" width="11.42578125" style="439"/>
    <col min="12545" max="12545" width="17.7109375" style="439" customWidth="1"/>
    <col min="12546" max="12546" width="23.5703125" style="439" customWidth="1"/>
    <col min="12547" max="12547" width="5.42578125" style="439" customWidth="1"/>
    <col min="12548" max="12548" width="32.28515625" style="439" customWidth="1"/>
    <col min="12549" max="12549" width="22.140625" style="439" customWidth="1"/>
    <col min="12550" max="12550" width="17.28515625" style="439" customWidth="1"/>
    <col min="12551" max="12551" width="28.5703125" style="439" customWidth="1"/>
    <col min="12552" max="12552" width="16" style="439" customWidth="1"/>
    <col min="12553" max="12553" width="13.42578125" style="439" customWidth="1"/>
    <col min="12554" max="12554" width="20.42578125" style="439" customWidth="1"/>
    <col min="12555" max="12555" width="5.7109375" style="439" customWidth="1"/>
    <col min="12556" max="12556" width="6.5703125" style="439" customWidth="1"/>
    <col min="12557" max="12558" width="5.7109375" style="439" customWidth="1"/>
    <col min="12559" max="12559" width="7.7109375" style="439" customWidth="1"/>
    <col min="12560" max="12560" width="1.42578125" style="439" customWidth="1"/>
    <col min="12561" max="12564" width="6.140625" style="439" customWidth="1"/>
    <col min="12565" max="12565" width="13.5703125" style="439" customWidth="1"/>
    <col min="12566" max="12566" width="71.7109375" style="439" customWidth="1"/>
    <col min="12567" max="12568" width="25.42578125" style="439" customWidth="1"/>
    <col min="12569" max="12800" width="11.42578125" style="439"/>
    <col min="12801" max="12801" width="17.7109375" style="439" customWidth="1"/>
    <col min="12802" max="12802" width="23.5703125" style="439" customWidth="1"/>
    <col min="12803" max="12803" width="5.42578125" style="439" customWidth="1"/>
    <col min="12804" max="12804" width="32.28515625" style="439" customWidth="1"/>
    <col min="12805" max="12805" width="22.140625" style="439" customWidth="1"/>
    <col min="12806" max="12806" width="17.28515625" style="439" customWidth="1"/>
    <col min="12807" max="12807" width="28.5703125" style="439" customWidth="1"/>
    <col min="12808" max="12808" width="16" style="439" customWidth="1"/>
    <col min="12809" max="12809" width="13.42578125" style="439" customWidth="1"/>
    <col min="12810" max="12810" width="20.42578125" style="439" customWidth="1"/>
    <col min="12811" max="12811" width="5.7109375" style="439" customWidth="1"/>
    <col min="12812" max="12812" width="6.5703125" style="439" customWidth="1"/>
    <col min="12813" max="12814" width="5.7109375" style="439" customWidth="1"/>
    <col min="12815" max="12815" width="7.7109375" style="439" customWidth="1"/>
    <col min="12816" max="12816" width="1.42578125" style="439" customWidth="1"/>
    <col min="12817" max="12820" width="6.140625" style="439" customWidth="1"/>
    <col min="12821" max="12821" width="13.5703125" style="439" customWidth="1"/>
    <col min="12822" max="12822" width="71.7109375" style="439" customWidth="1"/>
    <col min="12823" max="12824" width="25.42578125" style="439" customWidth="1"/>
    <col min="12825" max="13056" width="11.42578125" style="439"/>
    <col min="13057" max="13057" width="17.7109375" style="439" customWidth="1"/>
    <col min="13058" max="13058" width="23.5703125" style="439" customWidth="1"/>
    <col min="13059" max="13059" width="5.42578125" style="439" customWidth="1"/>
    <col min="13060" max="13060" width="32.28515625" style="439" customWidth="1"/>
    <col min="13061" max="13061" width="22.140625" style="439" customWidth="1"/>
    <col min="13062" max="13062" width="17.28515625" style="439" customWidth="1"/>
    <col min="13063" max="13063" width="28.5703125" style="439" customWidth="1"/>
    <col min="13064" max="13064" width="16" style="439" customWidth="1"/>
    <col min="13065" max="13065" width="13.42578125" style="439" customWidth="1"/>
    <col min="13066" max="13066" width="20.42578125" style="439" customWidth="1"/>
    <col min="13067" max="13067" width="5.7109375" style="439" customWidth="1"/>
    <col min="13068" max="13068" width="6.5703125" style="439" customWidth="1"/>
    <col min="13069" max="13070" width="5.7109375" style="439" customWidth="1"/>
    <col min="13071" max="13071" width="7.7109375" style="439" customWidth="1"/>
    <col min="13072" max="13072" width="1.42578125" style="439" customWidth="1"/>
    <col min="13073" max="13076" width="6.140625" style="439" customWidth="1"/>
    <col min="13077" max="13077" width="13.5703125" style="439" customWidth="1"/>
    <col min="13078" max="13078" width="71.7109375" style="439" customWidth="1"/>
    <col min="13079" max="13080" width="25.42578125" style="439" customWidth="1"/>
    <col min="13081" max="13312" width="11.42578125" style="439"/>
    <col min="13313" max="13313" width="17.7109375" style="439" customWidth="1"/>
    <col min="13314" max="13314" width="23.5703125" style="439" customWidth="1"/>
    <col min="13315" max="13315" width="5.42578125" style="439" customWidth="1"/>
    <col min="13316" max="13316" width="32.28515625" style="439" customWidth="1"/>
    <col min="13317" max="13317" width="22.140625" style="439" customWidth="1"/>
    <col min="13318" max="13318" width="17.28515625" style="439" customWidth="1"/>
    <col min="13319" max="13319" width="28.5703125" style="439" customWidth="1"/>
    <col min="13320" max="13320" width="16" style="439" customWidth="1"/>
    <col min="13321" max="13321" width="13.42578125" style="439" customWidth="1"/>
    <col min="13322" max="13322" width="20.42578125" style="439" customWidth="1"/>
    <col min="13323" max="13323" width="5.7109375" style="439" customWidth="1"/>
    <col min="13324" max="13324" width="6.5703125" style="439" customWidth="1"/>
    <col min="13325" max="13326" width="5.7109375" style="439" customWidth="1"/>
    <col min="13327" max="13327" width="7.7109375" style="439" customWidth="1"/>
    <col min="13328" max="13328" width="1.42578125" style="439" customWidth="1"/>
    <col min="13329" max="13332" width="6.140625" style="439" customWidth="1"/>
    <col min="13333" max="13333" width="13.5703125" style="439" customWidth="1"/>
    <col min="13334" max="13334" width="71.7109375" style="439" customWidth="1"/>
    <col min="13335" max="13336" width="25.42578125" style="439" customWidth="1"/>
    <col min="13337" max="13568" width="11.42578125" style="439"/>
    <col min="13569" max="13569" width="17.7109375" style="439" customWidth="1"/>
    <col min="13570" max="13570" width="23.5703125" style="439" customWidth="1"/>
    <col min="13571" max="13571" width="5.42578125" style="439" customWidth="1"/>
    <col min="13572" max="13572" width="32.28515625" style="439" customWidth="1"/>
    <col min="13573" max="13573" width="22.140625" style="439" customWidth="1"/>
    <col min="13574" max="13574" width="17.28515625" style="439" customWidth="1"/>
    <col min="13575" max="13575" width="28.5703125" style="439" customWidth="1"/>
    <col min="13576" max="13576" width="16" style="439" customWidth="1"/>
    <col min="13577" max="13577" width="13.42578125" style="439" customWidth="1"/>
    <col min="13578" max="13578" width="20.42578125" style="439" customWidth="1"/>
    <col min="13579" max="13579" width="5.7109375" style="439" customWidth="1"/>
    <col min="13580" max="13580" width="6.5703125" style="439" customWidth="1"/>
    <col min="13581" max="13582" width="5.7109375" style="439" customWidth="1"/>
    <col min="13583" max="13583" width="7.7109375" style="439" customWidth="1"/>
    <col min="13584" max="13584" width="1.42578125" style="439" customWidth="1"/>
    <col min="13585" max="13588" width="6.140625" style="439" customWidth="1"/>
    <col min="13589" max="13589" width="13.5703125" style="439" customWidth="1"/>
    <col min="13590" max="13590" width="71.7109375" style="439" customWidth="1"/>
    <col min="13591" max="13592" width="25.42578125" style="439" customWidth="1"/>
    <col min="13593" max="13824" width="11.42578125" style="439"/>
    <col min="13825" max="13825" width="17.7109375" style="439" customWidth="1"/>
    <col min="13826" max="13826" width="23.5703125" style="439" customWidth="1"/>
    <col min="13827" max="13827" width="5.42578125" style="439" customWidth="1"/>
    <col min="13828" max="13828" width="32.28515625" style="439" customWidth="1"/>
    <col min="13829" max="13829" width="22.140625" style="439" customWidth="1"/>
    <col min="13830" max="13830" width="17.28515625" style="439" customWidth="1"/>
    <col min="13831" max="13831" width="28.5703125" style="439" customWidth="1"/>
    <col min="13832" max="13832" width="16" style="439" customWidth="1"/>
    <col min="13833" max="13833" width="13.42578125" style="439" customWidth="1"/>
    <col min="13834" max="13834" width="20.42578125" style="439" customWidth="1"/>
    <col min="13835" max="13835" width="5.7109375" style="439" customWidth="1"/>
    <col min="13836" max="13836" width="6.5703125" style="439" customWidth="1"/>
    <col min="13837" max="13838" width="5.7109375" style="439" customWidth="1"/>
    <col min="13839" max="13839" width="7.7109375" style="439" customWidth="1"/>
    <col min="13840" max="13840" width="1.42578125" style="439" customWidth="1"/>
    <col min="13841" max="13844" width="6.140625" style="439" customWidth="1"/>
    <col min="13845" max="13845" width="13.5703125" style="439" customWidth="1"/>
    <col min="13846" max="13846" width="71.7109375" style="439" customWidth="1"/>
    <col min="13847" max="13848" width="25.42578125" style="439" customWidth="1"/>
    <col min="13849" max="14080" width="11.42578125" style="439"/>
    <col min="14081" max="14081" width="17.7109375" style="439" customWidth="1"/>
    <col min="14082" max="14082" width="23.5703125" style="439" customWidth="1"/>
    <col min="14083" max="14083" width="5.42578125" style="439" customWidth="1"/>
    <col min="14084" max="14084" width="32.28515625" style="439" customWidth="1"/>
    <col min="14085" max="14085" width="22.140625" style="439" customWidth="1"/>
    <col min="14086" max="14086" width="17.28515625" style="439" customWidth="1"/>
    <col min="14087" max="14087" width="28.5703125" style="439" customWidth="1"/>
    <col min="14088" max="14088" width="16" style="439" customWidth="1"/>
    <col min="14089" max="14089" width="13.42578125" style="439" customWidth="1"/>
    <col min="14090" max="14090" width="20.42578125" style="439" customWidth="1"/>
    <col min="14091" max="14091" width="5.7109375" style="439" customWidth="1"/>
    <col min="14092" max="14092" width="6.5703125" style="439" customWidth="1"/>
    <col min="14093" max="14094" width="5.7109375" style="439" customWidth="1"/>
    <col min="14095" max="14095" width="7.7109375" style="439" customWidth="1"/>
    <col min="14096" max="14096" width="1.42578125" style="439" customWidth="1"/>
    <col min="14097" max="14100" width="6.140625" style="439" customWidth="1"/>
    <col min="14101" max="14101" width="13.5703125" style="439" customWidth="1"/>
    <col min="14102" max="14102" width="71.7109375" style="439" customWidth="1"/>
    <col min="14103" max="14104" width="25.42578125" style="439" customWidth="1"/>
    <col min="14105" max="14336" width="11.42578125" style="439"/>
    <col min="14337" max="14337" width="17.7109375" style="439" customWidth="1"/>
    <col min="14338" max="14338" width="23.5703125" style="439" customWidth="1"/>
    <col min="14339" max="14339" width="5.42578125" style="439" customWidth="1"/>
    <col min="14340" max="14340" width="32.28515625" style="439" customWidth="1"/>
    <col min="14341" max="14341" width="22.140625" style="439" customWidth="1"/>
    <col min="14342" max="14342" width="17.28515625" style="439" customWidth="1"/>
    <col min="14343" max="14343" width="28.5703125" style="439" customWidth="1"/>
    <col min="14344" max="14344" width="16" style="439" customWidth="1"/>
    <col min="14345" max="14345" width="13.42578125" style="439" customWidth="1"/>
    <col min="14346" max="14346" width="20.42578125" style="439" customWidth="1"/>
    <col min="14347" max="14347" width="5.7109375" style="439" customWidth="1"/>
    <col min="14348" max="14348" width="6.5703125" style="439" customWidth="1"/>
    <col min="14349" max="14350" width="5.7109375" style="439" customWidth="1"/>
    <col min="14351" max="14351" width="7.7109375" style="439" customWidth="1"/>
    <col min="14352" max="14352" width="1.42578125" style="439" customWidth="1"/>
    <col min="14353" max="14356" width="6.140625" style="439" customWidth="1"/>
    <col min="14357" max="14357" width="13.5703125" style="439" customWidth="1"/>
    <col min="14358" max="14358" width="71.7109375" style="439" customWidth="1"/>
    <col min="14359" max="14360" width="25.42578125" style="439" customWidth="1"/>
    <col min="14361" max="14592" width="11.42578125" style="439"/>
    <col min="14593" max="14593" width="17.7109375" style="439" customWidth="1"/>
    <col min="14594" max="14594" width="23.5703125" style="439" customWidth="1"/>
    <col min="14595" max="14595" width="5.42578125" style="439" customWidth="1"/>
    <col min="14596" max="14596" width="32.28515625" style="439" customWidth="1"/>
    <col min="14597" max="14597" width="22.140625" style="439" customWidth="1"/>
    <col min="14598" max="14598" width="17.28515625" style="439" customWidth="1"/>
    <col min="14599" max="14599" width="28.5703125" style="439" customWidth="1"/>
    <col min="14600" max="14600" width="16" style="439" customWidth="1"/>
    <col min="14601" max="14601" width="13.42578125" style="439" customWidth="1"/>
    <col min="14602" max="14602" width="20.42578125" style="439" customWidth="1"/>
    <col min="14603" max="14603" width="5.7109375" style="439" customWidth="1"/>
    <col min="14604" max="14604" width="6.5703125" style="439" customWidth="1"/>
    <col min="14605" max="14606" width="5.7109375" style="439" customWidth="1"/>
    <col min="14607" max="14607" width="7.7109375" style="439" customWidth="1"/>
    <col min="14608" max="14608" width="1.42578125" style="439" customWidth="1"/>
    <col min="14609" max="14612" width="6.140625" style="439" customWidth="1"/>
    <col min="14613" max="14613" width="13.5703125" style="439" customWidth="1"/>
    <col min="14614" max="14614" width="71.7109375" style="439" customWidth="1"/>
    <col min="14615" max="14616" width="25.42578125" style="439" customWidth="1"/>
    <col min="14617" max="14848" width="11.42578125" style="439"/>
    <col min="14849" max="14849" width="17.7109375" style="439" customWidth="1"/>
    <col min="14850" max="14850" width="23.5703125" style="439" customWidth="1"/>
    <col min="14851" max="14851" width="5.42578125" style="439" customWidth="1"/>
    <col min="14852" max="14852" width="32.28515625" style="439" customWidth="1"/>
    <col min="14853" max="14853" width="22.140625" style="439" customWidth="1"/>
    <col min="14854" max="14854" width="17.28515625" style="439" customWidth="1"/>
    <col min="14855" max="14855" width="28.5703125" style="439" customWidth="1"/>
    <col min="14856" max="14856" width="16" style="439" customWidth="1"/>
    <col min="14857" max="14857" width="13.42578125" style="439" customWidth="1"/>
    <col min="14858" max="14858" width="20.42578125" style="439" customWidth="1"/>
    <col min="14859" max="14859" width="5.7109375" style="439" customWidth="1"/>
    <col min="14860" max="14860" width="6.5703125" style="439" customWidth="1"/>
    <col min="14861" max="14862" width="5.7109375" style="439" customWidth="1"/>
    <col min="14863" max="14863" width="7.7109375" style="439" customWidth="1"/>
    <col min="14864" max="14864" width="1.42578125" style="439" customWidth="1"/>
    <col min="14865" max="14868" width="6.140625" style="439" customWidth="1"/>
    <col min="14869" max="14869" width="13.5703125" style="439" customWidth="1"/>
    <col min="14870" max="14870" width="71.7109375" style="439" customWidth="1"/>
    <col min="14871" max="14872" width="25.42578125" style="439" customWidth="1"/>
    <col min="14873" max="15104" width="11.42578125" style="439"/>
    <col min="15105" max="15105" width="17.7109375" style="439" customWidth="1"/>
    <col min="15106" max="15106" width="23.5703125" style="439" customWidth="1"/>
    <col min="15107" max="15107" width="5.42578125" style="439" customWidth="1"/>
    <col min="15108" max="15108" width="32.28515625" style="439" customWidth="1"/>
    <col min="15109" max="15109" width="22.140625" style="439" customWidth="1"/>
    <col min="15110" max="15110" width="17.28515625" style="439" customWidth="1"/>
    <col min="15111" max="15111" width="28.5703125" style="439" customWidth="1"/>
    <col min="15112" max="15112" width="16" style="439" customWidth="1"/>
    <col min="15113" max="15113" width="13.42578125" style="439" customWidth="1"/>
    <col min="15114" max="15114" width="20.42578125" style="439" customWidth="1"/>
    <col min="15115" max="15115" width="5.7109375" style="439" customWidth="1"/>
    <col min="15116" max="15116" width="6.5703125" style="439" customWidth="1"/>
    <col min="15117" max="15118" width="5.7109375" style="439" customWidth="1"/>
    <col min="15119" max="15119" width="7.7109375" style="439" customWidth="1"/>
    <col min="15120" max="15120" width="1.42578125" style="439" customWidth="1"/>
    <col min="15121" max="15124" width="6.140625" style="439" customWidth="1"/>
    <col min="15125" max="15125" width="13.5703125" style="439" customWidth="1"/>
    <col min="15126" max="15126" width="71.7109375" style="439" customWidth="1"/>
    <col min="15127" max="15128" width="25.42578125" style="439" customWidth="1"/>
    <col min="15129" max="15360" width="11.42578125" style="439"/>
    <col min="15361" max="15361" width="17.7109375" style="439" customWidth="1"/>
    <col min="15362" max="15362" width="23.5703125" style="439" customWidth="1"/>
    <col min="15363" max="15363" width="5.42578125" style="439" customWidth="1"/>
    <col min="15364" max="15364" width="32.28515625" style="439" customWidth="1"/>
    <col min="15365" max="15365" width="22.140625" style="439" customWidth="1"/>
    <col min="15366" max="15366" width="17.28515625" style="439" customWidth="1"/>
    <col min="15367" max="15367" width="28.5703125" style="439" customWidth="1"/>
    <col min="15368" max="15368" width="16" style="439" customWidth="1"/>
    <col min="15369" max="15369" width="13.42578125" style="439" customWidth="1"/>
    <col min="15370" max="15370" width="20.42578125" style="439" customWidth="1"/>
    <col min="15371" max="15371" width="5.7109375" style="439" customWidth="1"/>
    <col min="15372" max="15372" width="6.5703125" style="439" customWidth="1"/>
    <col min="15373" max="15374" width="5.7109375" style="439" customWidth="1"/>
    <col min="15375" max="15375" width="7.7109375" style="439" customWidth="1"/>
    <col min="15376" max="15376" width="1.42578125" style="439" customWidth="1"/>
    <col min="15377" max="15380" width="6.140625" style="439" customWidth="1"/>
    <col min="15381" max="15381" width="13.5703125" style="439" customWidth="1"/>
    <col min="15382" max="15382" width="71.7109375" style="439" customWidth="1"/>
    <col min="15383" max="15384" width="25.42578125" style="439" customWidth="1"/>
    <col min="15385" max="15616" width="11.42578125" style="439"/>
    <col min="15617" max="15617" width="17.7109375" style="439" customWidth="1"/>
    <col min="15618" max="15618" width="23.5703125" style="439" customWidth="1"/>
    <col min="15619" max="15619" width="5.42578125" style="439" customWidth="1"/>
    <col min="15620" max="15620" width="32.28515625" style="439" customWidth="1"/>
    <col min="15621" max="15621" width="22.140625" style="439" customWidth="1"/>
    <col min="15622" max="15622" width="17.28515625" style="439" customWidth="1"/>
    <col min="15623" max="15623" width="28.5703125" style="439" customWidth="1"/>
    <col min="15624" max="15624" width="16" style="439" customWidth="1"/>
    <col min="15625" max="15625" width="13.42578125" style="439" customWidth="1"/>
    <col min="15626" max="15626" width="20.42578125" style="439" customWidth="1"/>
    <col min="15627" max="15627" width="5.7109375" style="439" customWidth="1"/>
    <col min="15628" max="15628" width="6.5703125" style="439" customWidth="1"/>
    <col min="15629" max="15630" width="5.7109375" style="439" customWidth="1"/>
    <col min="15631" max="15631" width="7.7109375" style="439" customWidth="1"/>
    <col min="15632" max="15632" width="1.42578125" style="439" customWidth="1"/>
    <col min="15633" max="15636" width="6.140625" style="439" customWidth="1"/>
    <col min="15637" max="15637" width="13.5703125" style="439" customWidth="1"/>
    <col min="15638" max="15638" width="71.7109375" style="439" customWidth="1"/>
    <col min="15639" max="15640" width="25.42578125" style="439" customWidth="1"/>
    <col min="15641" max="15872" width="11.42578125" style="439"/>
    <col min="15873" max="15873" width="17.7109375" style="439" customWidth="1"/>
    <col min="15874" max="15874" width="23.5703125" style="439" customWidth="1"/>
    <col min="15875" max="15875" width="5.42578125" style="439" customWidth="1"/>
    <col min="15876" max="15876" width="32.28515625" style="439" customWidth="1"/>
    <col min="15877" max="15877" width="22.140625" style="439" customWidth="1"/>
    <col min="15878" max="15878" width="17.28515625" style="439" customWidth="1"/>
    <col min="15879" max="15879" width="28.5703125" style="439" customWidth="1"/>
    <col min="15880" max="15880" width="16" style="439" customWidth="1"/>
    <col min="15881" max="15881" width="13.42578125" style="439" customWidth="1"/>
    <col min="15882" max="15882" width="20.42578125" style="439" customWidth="1"/>
    <col min="15883" max="15883" width="5.7109375" style="439" customWidth="1"/>
    <col min="15884" max="15884" width="6.5703125" style="439" customWidth="1"/>
    <col min="15885" max="15886" width="5.7109375" style="439" customWidth="1"/>
    <col min="15887" max="15887" width="7.7109375" style="439" customWidth="1"/>
    <col min="15888" max="15888" width="1.42578125" style="439" customWidth="1"/>
    <col min="15889" max="15892" width="6.140625" style="439" customWidth="1"/>
    <col min="15893" max="15893" width="13.5703125" style="439" customWidth="1"/>
    <col min="15894" max="15894" width="71.7109375" style="439" customWidth="1"/>
    <col min="15895" max="15896" width="25.42578125" style="439" customWidth="1"/>
    <col min="15897" max="16128" width="11.42578125" style="439"/>
    <col min="16129" max="16129" width="17.7109375" style="439" customWidth="1"/>
    <col min="16130" max="16130" width="23.5703125" style="439" customWidth="1"/>
    <col min="16131" max="16131" width="5.42578125" style="439" customWidth="1"/>
    <col min="16132" max="16132" width="32.28515625" style="439" customWidth="1"/>
    <col min="16133" max="16133" width="22.140625" style="439" customWidth="1"/>
    <col min="16134" max="16134" width="17.28515625" style="439" customWidth="1"/>
    <col min="16135" max="16135" width="28.5703125" style="439" customWidth="1"/>
    <col min="16136" max="16136" width="16" style="439" customWidth="1"/>
    <col min="16137" max="16137" width="13.42578125" style="439" customWidth="1"/>
    <col min="16138" max="16138" width="20.42578125" style="439" customWidth="1"/>
    <col min="16139" max="16139" width="5.7109375" style="439" customWidth="1"/>
    <col min="16140" max="16140" width="6.5703125" style="439" customWidth="1"/>
    <col min="16141" max="16142" width="5.7109375" style="439" customWidth="1"/>
    <col min="16143" max="16143" width="7.7109375" style="439" customWidth="1"/>
    <col min="16144" max="16144" width="1.42578125" style="439" customWidth="1"/>
    <col min="16145" max="16148" width="6.140625" style="439" customWidth="1"/>
    <col min="16149" max="16149" width="13.5703125" style="439" customWidth="1"/>
    <col min="16150" max="16150" width="71.7109375" style="439" customWidth="1"/>
    <col min="16151" max="16152" width="25.42578125" style="439" customWidth="1"/>
    <col min="16153" max="16384" width="11.42578125" style="439"/>
  </cols>
  <sheetData>
    <row r="1" spans="1:24" s="388" customFormat="1" ht="38.25" customHeight="1" thickBot="1" x14ac:dyDescent="0.3">
      <c r="A1" s="387"/>
      <c r="B1" s="387"/>
      <c r="C1" s="387"/>
      <c r="D1" s="387"/>
      <c r="E1" s="387"/>
      <c r="F1" s="387"/>
      <c r="G1" s="387"/>
      <c r="H1" s="387"/>
      <c r="I1" s="387"/>
      <c r="J1" s="387"/>
      <c r="K1" s="387"/>
      <c r="L1" s="387"/>
      <c r="M1" s="387"/>
      <c r="N1" s="387"/>
      <c r="O1" s="387"/>
      <c r="P1" s="387"/>
      <c r="Q1" s="387"/>
      <c r="R1" s="387"/>
      <c r="S1" s="387"/>
      <c r="T1" s="387"/>
      <c r="U1" s="387"/>
      <c r="V1" s="387"/>
    </row>
    <row r="2" spans="1:24" s="388" customFormat="1" ht="32.25" customHeight="1" x14ac:dyDescent="0.25">
      <c r="A2" s="389"/>
      <c r="B2" s="390" t="s">
        <v>0</v>
      </c>
      <c r="C2" s="390"/>
      <c r="D2" s="390"/>
      <c r="E2" s="390"/>
      <c r="F2" s="390"/>
      <c r="G2" s="390"/>
      <c r="H2" s="390"/>
      <c r="I2" s="390"/>
      <c r="J2" s="390"/>
      <c r="K2" s="390"/>
      <c r="L2" s="390"/>
      <c r="M2" s="390"/>
      <c r="N2" s="390"/>
      <c r="O2" s="390"/>
      <c r="P2" s="390"/>
      <c r="Q2" s="390"/>
      <c r="R2" s="390"/>
      <c r="S2" s="390"/>
      <c r="T2" s="390"/>
      <c r="U2" s="390"/>
      <c r="V2" s="390"/>
      <c r="W2" s="391"/>
      <c r="X2" s="392" t="s">
        <v>1</v>
      </c>
    </row>
    <row r="3" spans="1:24" s="388" customFormat="1" ht="21" customHeight="1" x14ac:dyDescent="0.25">
      <c r="A3" s="393"/>
      <c r="B3" s="394" t="s">
        <v>2</v>
      </c>
      <c r="C3" s="394"/>
      <c r="D3" s="394"/>
      <c r="E3" s="394"/>
      <c r="F3" s="394"/>
      <c r="G3" s="394"/>
      <c r="H3" s="394"/>
      <c r="I3" s="394"/>
      <c r="J3" s="394"/>
      <c r="K3" s="394"/>
      <c r="L3" s="394"/>
      <c r="M3" s="394"/>
      <c r="N3" s="394"/>
      <c r="O3" s="394"/>
      <c r="P3" s="394"/>
      <c r="Q3" s="394"/>
      <c r="R3" s="394"/>
      <c r="S3" s="394"/>
      <c r="T3" s="394"/>
      <c r="U3" s="394"/>
      <c r="V3" s="394"/>
      <c r="W3" s="395"/>
      <c r="X3" s="396" t="s">
        <v>3</v>
      </c>
    </row>
    <row r="4" spans="1:24" s="388" customFormat="1" ht="22.9" customHeight="1" x14ac:dyDescent="0.25">
      <c r="A4" s="393"/>
      <c r="B4" s="397" t="s">
        <v>41</v>
      </c>
      <c r="C4" s="397"/>
      <c r="D4" s="397"/>
      <c r="E4" s="397"/>
      <c r="F4" s="397"/>
      <c r="G4" s="397"/>
      <c r="H4" s="397"/>
      <c r="I4" s="397"/>
      <c r="J4" s="397"/>
      <c r="K4" s="397"/>
      <c r="L4" s="397"/>
      <c r="M4" s="397"/>
      <c r="N4" s="397"/>
      <c r="O4" s="397"/>
      <c r="P4" s="397"/>
      <c r="Q4" s="397"/>
      <c r="R4" s="397"/>
      <c r="S4" s="397"/>
      <c r="T4" s="397"/>
      <c r="U4" s="397"/>
      <c r="V4" s="397"/>
      <c r="W4" s="398"/>
      <c r="X4" s="399" t="s">
        <v>42</v>
      </c>
    </row>
    <row r="5" spans="1:24" s="388" customFormat="1" ht="15.75" customHeight="1" thickBot="1" x14ac:dyDescent="0.3">
      <c r="A5" s="400"/>
      <c r="B5" s="401"/>
      <c r="C5" s="401"/>
      <c r="D5" s="401"/>
      <c r="E5" s="401"/>
      <c r="F5" s="401"/>
      <c r="G5" s="401"/>
      <c r="H5" s="401"/>
      <c r="I5" s="401"/>
      <c r="J5" s="401"/>
      <c r="K5" s="401"/>
      <c r="L5" s="401"/>
      <c r="M5" s="401"/>
      <c r="N5" s="401"/>
      <c r="O5" s="401"/>
      <c r="P5" s="401"/>
      <c r="Q5" s="401"/>
      <c r="R5" s="401"/>
      <c r="S5" s="401"/>
      <c r="T5" s="401"/>
      <c r="U5" s="401"/>
      <c r="V5" s="401"/>
      <c r="W5" s="402"/>
      <c r="X5" s="403" t="s">
        <v>6</v>
      </c>
    </row>
    <row r="6" spans="1:24" s="388" customFormat="1" ht="6.75" customHeight="1" thickBot="1" x14ac:dyDescent="0.3">
      <c r="A6" s="404"/>
      <c r="B6" s="405"/>
      <c r="C6" s="405"/>
      <c r="D6" s="405"/>
      <c r="E6" s="405"/>
      <c r="F6" s="405"/>
      <c r="G6" s="405"/>
      <c r="H6" s="405"/>
      <c r="I6" s="405"/>
      <c r="J6" s="405"/>
      <c r="K6" s="405"/>
      <c r="L6" s="405"/>
      <c r="M6" s="405"/>
      <c r="N6" s="405"/>
      <c r="O6" s="405"/>
      <c r="P6" s="405"/>
      <c r="Q6" s="405"/>
      <c r="R6" s="405"/>
      <c r="S6" s="405"/>
      <c r="T6" s="405"/>
      <c r="U6" s="405"/>
      <c r="V6" s="405"/>
      <c r="W6" s="405"/>
      <c r="X6" s="406"/>
    </row>
    <row r="7" spans="1:24" s="388" customFormat="1" ht="16.149999999999999" customHeight="1" thickBot="1" x14ac:dyDescent="0.3">
      <c r="A7" s="407" t="s">
        <v>7</v>
      </c>
      <c r="B7" s="408" t="s">
        <v>679</v>
      </c>
      <c r="C7" s="409"/>
      <c r="D7" s="409"/>
      <c r="E7" s="409"/>
      <c r="F7" s="409"/>
      <c r="G7" s="409"/>
      <c r="H7" s="409"/>
      <c r="I7" s="409"/>
      <c r="J7" s="409"/>
      <c r="K7" s="409"/>
      <c r="L7" s="409"/>
      <c r="M7" s="409"/>
      <c r="N7" s="409"/>
      <c r="O7" s="409"/>
      <c r="P7" s="409"/>
      <c r="Q7" s="409"/>
      <c r="R7" s="409"/>
      <c r="S7" s="409"/>
      <c r="T7" s="409"/>
      <c r="U7" s="409"/>
      <c r="V7" s="409"/>
      <c r="W7" s="409"/>
      <c r="X7" s="410"/>
    </row>
    <row r="8" spans="1:24" s="388" customFormat="1" ht="5.25" customHeight="1" x14ac:dyDescent="0.25">
      <c r="A8" s="411"/>
      <c r="B8" s="411"/>
      <c r="C8" s="411"/>
      <c r="D8" s="411"/>
      <c r="E8" s="411"/>
      <c r="F8" s="411"/>
      <c r="G8" s="411"/>
      <c r="H8" s="411"/>
      <c r="I8" s="411"/>
      <c r="J8" s="411"/>
      <c r="K8" s="411"/>
      <c r="L8" s="411"/>
      <c r="M8" s="411"/>
      <c r="N8" s="411"/>
      <c r="O8" s="411"/>
      <c r="P8" s="411"/>
      <c r="Q8" s="411"/>
      <c r="R8" s="411"/>
      <c r="S8" s="411"/>
      <c r="T8" s="411"/>
      <c r="U8" s="411"/>
      <c r="V8" s="411"/>
      <c r="W8" s="412"/>
      <c r="X8" s="412"/>
    </row>
    <row r="9" spans="1:24" ht="36" customHeight="1" x14ac:dyDescent="0.25">
      <c r="A9" s="436" t="s">
        <v>8</v>
      </c>
      <c r="B9" s="436" t="s">
        <v>9</v>
      </c>
      <c r="C9" s="436" t="s">
        <v>10</v>
      </c>
      <c r="D9" s="436" t="s">
        <v>11</v>
      </c>
      <c r="E9" s="436" t="s">
        <v>12</v>
      </c>
      <c r="F9" s="436" t="s">
        <v>13</v>
      </c>
      <c r="G9" s="436" t="s">
        <v>14</v>
      </c>
      <c r="H9" s="436" t="s">
        <v>15</v>
      </c>
      <c r="I9" s="436" t="s">
        <v>16</v>
      </c>
      <c r="J9" s="436" t="s">
        <v>17</v>
      </c>
      <c r="K9" s="437" t="s">
        <v>18</v>
      </c>
      <c r="L9" s="437"/>
      <c r="M9" s="437"/>
      <c r="N9" s="437"/>
      <c r="O9" s="437"/>
      <c r="P9" s="436"/>
      <c r="Q9" s="436" t="s">
        <v>19</v>
      </c>
      <c r="R9" s="436"/>
      <c r="S9" s="436"/>
      <c r="T9" s="436"/>
      <c r="U9" s="436"/>
      <c r="V9" s="436" t="s">
        <v>20</v>
      </c>
      <c r="W9" s="436" t="s">
        <v>21</v>
      </c>
      <c r="X9" s="436" t="s">
        <v>22</v>
      </c>
    </row>
    <row r="10" spans="1:24" ht="47.25" customHeight="1" x14ac:dyDescent="0.25">
      <c r="A10" s="436"/>
      <c r="B10" s="436"/>
      <c r="C10" s="436"/>
      <c r="D10" s="436"/>
      <c r="E10" s="436"/>
      <c r="F10" s="436"/>
      <c r="G10" s="436"/>
      <c r="H10" s="436"/>
      <c r="I10" s="436"/>
      <c r="J10" s="436"/>
      <c r="K10" s="438" t="s">
        <v>23</v>
      </c>
      <c r="L10" s="438" t="s">
        <v>24</v>
      </c>
      <c r="M10" s="438" t="s">
        <v>25</v>
      </c>
      <c r="N10" s="438" t="s">
        <v>26</v>
      </c>
      <c r="O10" s="438" t="s">
        <v>27</v>
      </c>
      <c r="P10" s="436"/>
      <c r="Q10" s="438" t="s">
        <v>28</v>
      </c>
      <c r="R10" s="438" t="s">
        <v>24</v>
      </c>
      <c r="S10" s="438" t="s">
        <v>25</v>
      </c>
      <c r="T10" s="438" t="s">
        <v>26</v>
      </c>
      <c r="U10" s="438" t="s">
        <v>27</v>
      </c>
      <c r="V10" s="436"/>
      <c r="W10" s="436"/>
      <c r="X10" s="436"/>
    </row>
    <row r="11" spans="1:24" ht="311.25" customHeight="1" x14ac:dyDescent="0.25">
      <c r="A11" s="413" t="s">
        <v>680</v>
      </c>
      <c r="B11" s="414" t="s">
        <v>681</v>
      </c>
      <c r="C11" s="415">
        <v>1</v>
      </c>
      <c r="D11" s="416" t="s">
        <v>43</v>
      </c>
      <c r="E11" s="417" t="s">
        <v>44</v>
      </c>
      <c r="F11" s="417" t="s">
        <v>45</v>
      </c>
      <c r="G11" s="418" t="s">
        <v>46</v>
      </c>
      <c r="H11" s="419">
        <v>1</v>
      </c>
      <c r="I11" s="417" t="s">
        <v>47</v>
      </c>
      <c r="J11" s="417" t="s">
        <v>682</v>
      </c>
      <c r="K11" s="420">
        <v>0.25</v>
      </c>
      <c r="L11" s="420">
        <v>0.25</v>
      </c>
      <c r="M11" s="420">
        <v>0.25</v>
      </c>
      <c r="N11" s="420">
        <v>0.25</v>
      </c>
      <c r="O11" s="420">
        <f t="shared" ref="O11:O20" si="0">SUM(K11:N11)</f>
        <v>1</v>
      </c>
      <c r="P11" s="436"/>
      <c r="Q11" s="420">
        <v>0.25</v>
      </c>
      <c r="R11" s="420">
        <v>0.25</v>
      </c>
      <c r="S11" s="420">
        <v>0.25</v>
      </c>
      <c r="T11" s="420">
        <v>0.25</v>
      </c>
      <c r="U11" s="420">
        <f>SUM(Q11:T11)</f>
        <v>1</v>
      </c>
      <c r="V11" s="421" t="s">
        <v>880</v>
      </c>
      <c r="W11" s="422"/>
      <c r="X11" s="422"/>
    </row>
    <row r="12" spans="1:24" ht="262.5" customHeight="1" x14ac:dyDescent="0.25">
      <c r="A12" s="413"/>
      <c r="B12" s="423"/>
      <c r="C12" s="415">
        <v>2</v>
      </c>
      <c r="D12" s="424" t="s">
        <v>48</v>
      </c>
      <c r="E12" s="415" t="s">
        <v>49</v>
      </c>
      <c r="F12" s="415" t="s">
        <v>50</v>
      </c>
      <c r="G12" s="424" t="s">
        <v>51</v>
      </c>
      <c r="H12" s="420">
        <v>1</v>
      </c>
      <c r="I12" s="417" t="s">
        <v>47</v>
      </c>
      <c r="J12" s="415" t="s">
        <v>52</v>
      </c>
      <c r="K12" s="420">
        <v>0.25</v>
      </c>
      <c r="L12" s="420">
        <v>0.25</v>
      </c>
      <c r="M12" s="420">
        <v>0.25</v>
      </c>
      <c r="N12" s="420">
        <v>0.25</v>
      </c>
      <c r="O12" s="420">
        <f t="shared" si="0"/>
        <v>1</v>
      </c>
      <c r="P12" s="436"/>
      <c r="Q12" s="420">
        <v>0.25</v>
      </c>
      <c r="R12" s="420">
        <v>0.25</v>
      </c>
      <c r="S12" s="420">
        <v>0.25</v>
      </c>
      <c r="T12" s="420">
        <v>0.25</v>
      </c>
      <c r="U12" s="420">
        <f t="shared" ref="U12:U20" si="1">SUM(Q12:T12)</f>
        <v>1</v>
      </c>
      <c r="V12" s="425" t="s">
        <v>881</v>
      </c>
      <c r="W12" s="422"/>
      <c r="X12" s="422"/>
    </row>
    <row r="13" spans="1:24" ht="264" customHeight="1" x14ac:dyDescent="0.25">
      <c r="A13" s="413"/>
      <c r="B13" s="423"/>
      <c r="C13" s="415">
        <v>3</v>
      </c>
      <c r="D13" s="424" t="s">
        <v>53</v>
      </c>
      <c r="E13" s="415" t="s">
        <v>54</v>
      </c>
      <c r="F13" s="415" t="s">
        <v>55</v>
      </c>
      <c r="G13" s="424" t="s">
        <v>56</v>
      </c>
      <c r="H13" s="420">
        <v>1</v>
      </c>
      <c r="I13" s="417" t="s">
        <v>47</v>
      </c>
      <c r="J13" s="415" t="s">
        <v>57</v>
      </c>
      <c r="K13" s="420">
        <v>0.25</v>
      </c>
      <c r="L13" s="420">
        <v>0.25</v>
      </c>
      <c r="M13" s="420">
        <v>0.25</v>
      </c>
      <c r="N13" s="420">
        <v>0.25</v>
      </c>
      <c r="O13" s="420">
        <f t="shared" si="0"/>
        <v>1</v>
      </c>
      <c r="P13" s="436"/>
      <c r="Q13" s="420">
        <v>0.25</v>
      </c>
      <c r="R13" s="420">
        <v>0.25</v>
      </c>
      <c r="S13" s="420">
        <v>0.25</v>
      </c>
      <c r="T13" s="420">
        <v>0.25</v>
      </c>
      <c r="U13" s="420">
        <f t="shared" si="1"/>
        <v>1</v>
      </c>
      <c r="V13" s="425" t="s">
        <v>882</v>
      </c>
      <c r="W13" s="422"/>
      <c r="X13" s="422"/>
    </row>
    <row r="14" spans="1:24" ht="248.25" customHeight="1" x14ac:dyDescent="0.25">
      <c r="A14" s="413"/>
      <c r="B14" s="413" t="s">
        <v>683</v>
      </c>
      <c r="C14" s="415">
        <v>4</v>
      </c>
      <c r="D14" s="424" t="s">
        <v>58</v>
      </c>
      <c r="E14" s="415" t="s">
        <v>59</v>
      </c>
      <c r="F14" s="415" t="s">
        <v>58</v>
      </c>
      <c r="G14" s="424" t="s">
        <v>60</v>
      </c>
      <c r="H14" s="420">
        <v>1</v>
      </c>
      <c r="I14" s="417" t="s">
        <v>47</v>
      </c>
      <c r="J14" s="415" t="s">
        <v>61</v>
      </c>
      <c r="K14" s="420">
        <v>0.25</v>
      </c>
      <c r="L14" s="420">
        <v>0.25</v>
      </c>
      <c r="M14" s="420">
        <v>0.25</v>
      </c>
      <c r="N14" s="420">
        <v>0.25</v>
      </c>
      <c r="O14" s="420">
        <f t="shared" si="0"/>
        <v>1</v>
      </c>
      <c r="P14" s="436"/>
      <c r="Q14" s="420">
        <v>0.25</v>
      </c>
      <c r="R14" s="420">
        <v>0.25</v>
      </c>
      <c r="S14" s="420">
        <v>0.25</v>
      </c>
      <c r="T14" s="420">
        <v>0.25</v>
      </c>
      <c r="U14" s="420">
        <f t="shared" si="1"/>
        <v>1</v>
      </c>
      <c r="V14" s="425" t="s">
        <v>883</v>
      </c>
      <c r="W14" s="422"/>
      <c r="X14" s="422"/>
    </row>
    <row r="15" spans="1:24" ht="118.5" customHeight="1" x14ac:dyDescent="0.25">
      <c r="A15" s="413"/>
      <c r="B15" s="413"/>
      <c r="C15" s="415">
        <v>5</v>
      </c>
      <c r="D15" s="424" t="s">
        <v>62</v>
      </c>
      <c r="E15" s="415" t="s">
        <v>63</v>
      </c>
      <c r="F15" s="415" t="s">
        <v>64</v>
      </c>
      <c r="G15" s="424" t="s">
        <v>65</v>
      </c>
      <c r="H15" s="420">
        <v>1</v>
      </c>
      <c r="I15" s="417" t="s">
        <v>47</v>
      </c>
      <c r="J15" s="415" t="s">
        <v>66</v>
      </c>
      <c r="K15" s="420">
        <v>0.25</v>
      </c>
      <c r="L15" s="420">
        <v>0.25</v>
      </c>
      <c r="M15" s="420">
        <v>0.25</v>
      </c>
      <c r="N15" s="420">
        <v>0.25</v>
      </c>
      <c r="O15" s="420">
        <f t="shared" si="0"/>
        <v>1</v>
      </c>
      <c r="P15" s="436"/>
      <c r="Q15" s="420">
        <v>0.25</v>
      </c>
      <c r="R15" s="420">
        <v>0.25</v>
      </c>
      <c r="S15" s="420">
        <v>0.25</v>
      </c>
      <c r="T15" s="420">
        <v>0.25</v>
      </c>
      <c r="U15" s="420">
        <f t="shared" si="1"/>
        <v>1</v>
      </c>
      <c r="V15" s="425" t="s">
        <v>884</v>
      </c>
      <c r="W15" s="422"/>
      <c r="X15" s="422"/>
    </row>
    <row r="16" spans="1:24" ht="110.25" customHeight="1" x14ac:dyDescent="0.25">
      <c r="A16" s="413"/>
      <c r="B16" s="413"/>
      <c r="C16" s="415">
        <v>6</v>
      </c>
      <c r="D16" s="424" t="s">
        <v>67</v>
      </c>
      <c r="E16" s="415" t="s">
        <v>68</v>
      </c>
      <c r="F16" s="415" t="s">
        <v>69</v>
      </c>
      <c r="G16" s="424" t="s">
        <v>70</v>
      </c>
      <c r="H16" s="420">
        <v>1</v>
      </c>
      <c r="I16" s="417" t="s">
        <v>47</v>
      </c>
      <c r="J16" s="415" t="s">
        <v>71</v>
      </c>
      <c r="K16" s="420">
        <v>0.25</v>
      </c>
      <c r="L16" s="420">
        <v>0.25</v>
      </c>
      <c r="M16" s="420">
        <v>0.25</v>
      </c>
      <c r="N16" s="420">
        <v>0.25</v>
      </c>
      <c r="O16" s="420">
        <f t="shared" si="0"/>
        <v>1</v>
      </c>
      <c r="P16" s="436"/>
      <c r="Q16" s="420">
        <v>0.25</v>
      </c>
      <c r="R16" s="420">
        <v>0.25</v>
      </c>
      <c r="S16" s="420">
        <v>0.25</v>
      </c>
      <c r="T16" s="420">
        <v>0.25</v>
      </c>
      <c r="U16" s="420">
        <f t="shared" si="1"/>
        <v>1</v>
      </c>
      <c r="V16" s="425" t="s">
        <v>885</v>
      </c>
      <c r="W16" s="422"/>
      <c r="X16" s="422"/>
    </row>
    <row r="17" spans="1:25" ht="221.25" customHeight="1" x14ac:dyDescent="0.25">
      <c r="A17" s="413"/>
      <c r="B17" s="413"/>
      <c r="C17" s="415">
        <v>7</v>
      </c>
      <c r="D17" s="424" t="s">
        <v>72</v>
      </c>
      <c r="E17" s="415" t="s">
        <v>73</v>
      </c>
      <c r="F17" s="415" t="s">
        <v>74</v>
      </c>
      <c r="G17" s="424" t="s">
        <v>75</v>
      </c>
      <c r="H17" s="420">
        <v>1</v>
      </c>
      <c r="I17" s="417" t="s">
        <v>47</v>
      </c>
      <c r="J17" s="415" t="s">
        <v>76</v>
      </c>
      <c r="K17" s="426">
        <v>0.25</v>
      </c>
      <c r="L17" s="420">
        <v>0.25</v>
      </c>
      <c r="M17" s="420">
        <v>0.25</v>
      </c>
      <c r="N17" s="420">
        <v>0.25</v>
      </c>
      <c r="O17" s="420">
        <f t="shared" si="0"/>
        <v>1</v>
      </c>
      <c r="P17" s="436"/>
      <c r="Q17" s="420">
        <v>0.25</v>
      </c>
      <c r="R17" s="420">
        <v>0.25</v>
      </c>
      <c r="S17" s="420">
        <v>0.25</v>
      </c>
      <c r="T17" s="420">
        <v>0.25</v>
      </c>
      <c r="U17" s="420">
        <f t="shared" si="1"/>
        <v>1</v>
      </c>
      <c r="V17" s="425" t="s">
        <v>886</v>
      </c>
      <c r="W17" s="422"/>
      <c r="X17" s="422"/>
    </row>
    <row r="18" spans="1:25" ht="247.5" customHeight="1" x14ac:dyDescent="0.25">
      <c r="A18" s="413"/>
      <c r="B18" s="414"/>
      <c r="C18" s="415">
        <v>8</v>
      </c>
      <c r="D18" s="424" t="s">
        <v>77</v>
      </c>
      <c r="E18" s="415" t="s">
        <v>78</v>
      </c>
      <c r="F18" s="415" t="s">
        <v>79</v>
      </c>
      <c r="G18" s="424" t="s">
        <v>80</v>
      </c>
      <c r="H18" s="420">
        <v>1</v>
      </c>
      <c r="I18" s="417" t="s">
        <v>47</v>
      </c>
      <c r="J18" s="415" t="s">
        <v>81</v>
      </c>
      <c r="K18" s="420">
        <v>0</v>
      </c>
      <c r="L18" s="420">
        <v>0.5</v>
      </c>
      <c r="M18" s="420">
        <v>0</v>
      </c>
      <c r="N18" s="420">
        <v>0.5</v>
      </c>
      <c r="O18" s="420">
        <f t="shared" si="0"/>
        <v>1</v>
      </c>
      <c r="P18" s="436"/>
      <c r="Q18" s="420">
        <v>0</v>
      </c>
      <c r="R18" s="420">
        <v>0</v>
      </c>
      <c r="S18" s="420">
        <v>0.5</v>
      </c>
      <c r="T18" s="420">
        <v>0.5</v>
      </c>
      <c r="U18" s="420">
        <v>1</v>
      </c>
      <c r="V18" s="425" t="s">
        <v>887</v>
      </c>
      <c r="W18" s="422"/>
      <c r="X18" s="422"/>
    </row>
    <row r="19" spans="1:25" ht="279" customHeight="1" x14ac:dyDescent="0.25">
      <c r="A19" s="413"/>
      <c r="B19" s="423"/>
      <c r="C19" s="415">
        <v>9</v>
      </c>
      <c r="D19" s="427" t="s">
        <v>82</v>
      </c>
      <c r="E19" s="415" t="s">
        <v>83</v>
      </c>
      <c r="F19" s="415" t="s">
        <v>84</v>
      </c>
      <c r="G19" s="424" t="s">
        <v>85</v>
      </c>
      <c r="H19" s="420">
        <v>1</v>
      </c>
      <c r="I19" s="417" t="s">
        <v>47</v>
      </c>
      <c r="J19" s="415" t="s">
        <v>81</v>
      </c>
      <c r="K19" s="426">
        <v>0.25</v>
      </c>
      <c r="L19" s="420">
        <v>0.25</v>
      </c>
      <c r="M19" s="420">
        <v>0.25</v>
      </c>
      <c r="N19" s="420">
        <v>0.25</v>
      </c>
      <c r="O19" s="420">
        <f t="shared" si="0"/>
        <v>1</v>
      </c>
      <c r="P19" s="436"/>
      <c r="Q19" s="420">
        <v>0.25</v>
      </c>
      <c r="R19" s="420">
        <v>0.25</v>
      </c>
      <c r="S19" s="420">
        <v>0.25</v>
      </c>
      <c r="T19" s="420">
        <v>0.25</v>
      </c>
      <c r="U19" s="420">
        <f t="shared" si="1"/>
        <v>1</v>
      </c>
      <c r="V19" s="425" t="s">
        <v>888</v>
      </c>
      <c r="W19" s="422"/>
      <c r="X19" s="422"/>
    </row>
    <row r="20" spans="1:25" ht="133.5" customHeight="1" x14ac:dyDescent="0.25">
      <c r="A20" s="413"/>
      <c r="B20" s="428"/>
      <c r="C20" s="415">
        <v>10</v>
      </c>
      <c r="D20" s="424" t="s">
        <v>684</v>
      </c>
      <c r="E20" s="415" t="s">
        <v>83</v>
      </c>
      <c r="F20" s="415" t="s">
        <v>86</v>
      </c>
      <c r="G20" s="424" t="s">
        <v>87</v>
      </c>
      <c r="H20" s="420">
        <v>1</v>
      </c>
      <c r="I20" s="417" t="s">
        <v>47</v>
      </c>
      <c r="J20" s="415" t="s">
        <v>88</v>
      </c>
      <c r="K20" s="420">
        <v>0.25</v>
      </c>
      <c r="L20" s="420">
        <v>0.25</v>
      </c>
      <c r="M20" s="420">
        <v>0.25</v>
      </c>
      <c r="N20" s="420">
        <v>0.25</v>
      </c>
      <c r="O20" s="420">
        <f t="shared" si="0"/>
        <v>1</v>
      </c>
      <c r="P20" s="436"/>
      <c r="Q20" s="420">
        <v>0.25</v>
      </c>
      <c r="R20" s="420">
        <v>0.25</v>
      </c>
      <c r="S20" s="420">
        <v>0.25</v>
      </c>
      <c r="T20" s="420">
        <v>0.25</v>
      </c>
      <c r="U20" s="420">
        <f t="shared" si="1"/>
        <v>1</v>
      </c>
      <c r="V20" s="425" t="s">
        <v>889</v>
      </c>
      <c r="W20" s="422"/>
      <c r="X20" s="422"/>
    </row>
    <row r="21" spans="1:25" s="440" customFormat="1" ht="27" customHeight="1" x14ac:dyDescent="0.2">
      <c r="A21" s="436" t="s">
        <v>31</v>
      </c>
      <c r="B21" s="429" t="s">
        <v>685</v>
      </c>
      <c r="C21" s="169" t="s">
        <v>32</v>
      </c>
      <c r="D21" s="170"/>
      <c r="E21" s="99" t="s">
        <v>33</v>
      </c>
      <c r="F21" s="98"/>
      <c r="G21" s="98"/>
      <c r="H21" s="98"/>
      <c r="I21" s="175" t="s">
        <v>34</v>
      </c>
      <c r="J21" s="441" t="s">
        <v>33</v>
      </c>
      <c r="K21" s="442"/>
      <c r="L21" s="442"/>
      <c r="M21" s="442"/>
      <c r="N21" s="442"/>
      <c r="O21" s="442"/>
      <c r="P21" s="442"/>
      <c r="Q21" s="442"/>
      <c r="R21" s="443"/>
      <c r="S21" s="165" t="s">
        <v>35</v>
      </c>
      <c r="T21" s="165"/>
      <c r="U21" s="165"/>
      <c r="V21" s="159" t="s">
        <v>36</v>
      </c>
      <c r="W21" s="159"/>
      <c r="X21" s="159"/>
      <c r="Y21" s="439"/>
    </row>
    <row r="22" spans="1:25" s="440" customFormat="1" ht="27" customHeight="1" x14ac:dyDescent="0.2">
      <c r="A22" s="436"/>
      <c r="B22" s="429" t="s">
        <v>37</v>
      </c>
      <c r="C22" s="171"/>
      <c r="D22" s="172"/>
      <c r="E22" s="99" t="s">
        <v>38</v>
      </c>
      <c r="F22" s="160" t="s">
        <v>89</v>
      </c>
      <c r="G22" s="160"/>
      <c r="H22" s="75"/>
      <c r="I22" s="175"/>
      <c r="J22" s="161" t="s">
        <v>90</v>
      </c>
      <c r="K22" s="160"/>
      <c r="L22" s="160"/>
      <c r="M22" s="160"/>
      <c r="N22" s="160"/>
      <c r="O22" s="160"/>
      <c r="P22" s="160"/>
      <c r="Q22" s="160"/>
      <c r="R22" s="162"/>
      <c r="S22" s="165"/>
      <c r="T22" s="165"/>
      <c r="U22" s="165"/>
      <c r="V22" s="159" t="s">
        <v>686</v>
      </c>
      <c r="W22" s="159"/>
      <c r="X22" s="159"/>
      <c r="Y22" s="439"/>
    </row>
    <row r="23" spans="1:25" s="440" customFormat="1" ht="27" customHeight="1" x14ac:dyDescent="0.2">
      <c r="A23" s="436"/>
      <c r="B23" s="429" t="s">
        <v>674</v>
      </c>
      <c r="C23" s="173"/>
      <c r="D23" s="174"/>
      <c r="E23" s="99" t="s">
        <v>39</v>
      </c>
      <c r="F23" s="163" t="s">
        <v>687</v>
      </c>
      <c r="G23" s="163"/>
      <c r="H23" s="98"/>
      <c r="I23" s="175"/>
      <c r="J23" s="161" t="s">
        <v>688</v>
      </c>
      <c r="K23" s="160"/>
      <c r="L23" s="160"/>
      <c r="M23" s="160"/>
      <c r="N23" s="160"/>
      <c r="O23" s="160"/>
      <c r="P23" s="160"/>
      <c r="Q23" s="160"/>
      <c r="R23" s="162"/>
      <c r="S23" s="165"/>
      <c r="T23" s="165"/>
      <c r="U23" s="165"/>
      <c r="V23" s="164" t="s">
        <v>40</v>
      </c>
      <c r="W23" s="164"/>
      <c r="X23" s="164"/>
      <c r="Y23" s="439"/>
    </row>
  </sheetData>
  <mergeCells count="39">
    <mergeCell ref="V21:X21"/>
    <mergeCell ref="F22:G22"/>
    <mergeCell ref="J22:R22"/>
    <mergeCell ref="V22:X22"/>
    <mergeCell ref="F23:G23"/>
    <mergeCell ref="J23:R23"/>
    <mergeCell ref="V23:X23"/>
    <mergeCell ref="X9:X10"/>
    <mergeCell ref="A11:A20"/>
    <mergeCell ref="B11:B13"/>
    <mergeCell ref="B14:B17"/>
    <mergeCell ref="B18:B20"/>
    <mergeCell ref="A21:A23"/>
    <mergeCell ref="C21:D23"/>
    <mergeCell ref="I21:I23"/>
    <mergeCell ref="J21:R21"/>
    <mergeCell ref="S21:U23"/>
    <mergeCell ref="J9:J10"/>
    <mergeCell ref="K9:O9"/>
    <mergeCell ref="P9:P20"/>
    <mergeCell ref="Q9:U9"/>
    <mergeCell ref="V9:V10"/>
    <mergeCell ref="W9:W10"/>
    <mergeCell ref="B7:X7"/>
    <mergeCell ref="A9:A10"/>
    <mergeCell ref="B9:B10"/>
    <mergeCell ref="C9:C10"/>
    <mergeCell ref="D9:D10"/>
    <mergeCell ref="E9:E10"/>
    <mergeCell ref="F9:F10"/>
    <mergeCell ref="G9:G10"/>
    <mergeCell ref="H9:H10"/>
    <mergeCell ref="I9:I10"/>
    <mergeCell ref="A1:V1"/>
    <mergeCell ref="A2:A5"/>
    <mergeCell ref="B2:W2"/>
    <mergeCell ref="B3:W3"/>
    <mergeCell ref="B4:W5"/>
    <mergeCell ref="A6:X6"/>
  </mergeCells>
  <printOptions horizontalCentered="1"/>
  <pageMargins left="0.19685039370078741" right="0" top="0.39370078740157483" bottom="0" header="0.31496062992125984" footer="0.31496062992125984"/>
  <pageSetup paperSize="5" scale="23" orientation="landscape" r:id="rId1"/>
  <drawing r:id="rId2"/>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4C567-674C-4E0A-B509-9B24FCC5369B}">
  <sheetPr>
    <pageSetUpPr fitToPage="1"/>
  </sheetPr>
  <dimension ref="A1:X24"/>
  <sheetViews>
    <sheetView zoomScale="85" zoomScaleNormal="85" workbookViewId="0">
      <selection activeCell="V21" sqref="V21"/>
    </sheetView>
  </sheetViews>
  <sheetFormatPr baseColWidth="10" defaultColWidth="10.28515625" defaultRowHeight="15" x14ac:dyDescent="0.25"/>
  <cols>
    <col min="1" max="1" width="17.85546875" style="1" customWidth="1"/>
    <col min="2" max="2" width="18.85546875" style="1" customWidth="1"/>
    <col min="3" max="3" width="5.42578125" style="1" customWidth="1"/>
    <col min="4" max="4" width="40.28515625" style="1" customWidth="1"/>
    <col min="5" max="5" width="21.42578125" style="1" customWidth="1"/>
    <col min="6" max="6" width="28.5703125" style="1" customWidth="1"/>
    <col min="7" max="7" width="37.140625" style="1" customWidth="1"/>
    <col min="8" max="8" width="16.140625" style="1" customWidth="1"/>
    <col min="9" max="9" width="11.42578125" style="1" customWidth="1"/>
    <col min="10" max="10" width="28.5703125" style="1" customWidth="1"/>
    <col min="11" max="14" width="5.85546875" style="1" customWidth="1"/>
    <col min="15" max="15" width="7.7109375" style="1" customWidth="1"/>
    <col min="16" max="16" width="1.42578125" style="3" customWidth="1"/>
    <col min="17" max="20" width="6.140625" style="1" customWidth="1"/>
    <col min="21" max="21" width="7.85546875" style="1" customWidth="1"/>
    <col min="22" max="22" width="88.85546875" style="1" customWidth="1"/>
    <col min="23" max="23" width="50" style="1" customWidth="1"/>
    <col min="24" max="24" width="34.7109375" style="1" customWidth="1"/>
    <col min="25" max="16384" width="10.28515625" style="1"/>
  </cols>
  <sheetData>
    <row r="1" spans="1:24" ht="38.25" customHeight="1" thickBot="1" x14ac:dyDescent="0.3">
      <c r="A1" s="144"/>
      <c r="B1" s="144"/>
      <c r="C1" s="144"/>
      <c r="D1" s="144"/>
      <c r="E1" s="144"/>
      <c r="F1" s="144"/>
      <c r="G1" s="144"/>
      <c r="H1" s="144"/>
      <c r="I1" s="144"/>
      <c r="J1" s="144"/>
      <c r="K1" s="144"/>
      <c r="L1" s="144"/>
      <c r="M1" s="144"/>
      <c r="N1" s="144"/>
      <c r="O1" s="144"/>
      <c r="P1" s="144"/>
      <c r="Q1" s="144"/>
      <c r="R1" s="144"/>
      <c r="S1" s="144"/>
      <c r="T1" s="144"/>
      <c r="U1" s="144"/>
      <c r="V1" s="144"/>
    </row>
    <row r="2" spans="1:24" x14ac:dyDescent="0.25">
      <c r="A2" s="145"/>
      <c r="B2" s="148" t="s">
        <v>0</v>
      </c>
      <c r="C2" s="148"/>
      <c r="D2" s="148"/>
      <c r="E2" s="148"/>
      <c r="F2" s="148"/>
      <c r="G2" s="148"/>
      <c r="H2" s="148"/>
      <c r="I2" s="148"/>
      <c r="J2" s="148"/>
      <c r="K2" s="148"/>
      <c r="L2" s="148"/>
      <c r="M2" s="148"/>
      <c r="N2" s="148"/>
      <c r="O2" s="148"/>
      <c r="P2" s="148"/>
      <c r="Q2" s="148"/>
      <c r="R2" s="148"/>
      <c r="S2" s="148"/>
      <c r="T2" s="148"/>
      <c r="U2" s="148"/>
      <c r="V2" s="148"/>
      <c r="W2" s="149"/>
      <c r="X2" s="4" t="s">
        <v>1</v>
      </c>
    </row>
    <row r="3" spans="1:24" x14ac:dyDescent="0.25">
      <c r="A3" s="146"/>
      <c r="B3" s="150" t="s">
        <v>541</v>
      </c>
      <c r="C3" s="150"/>
      <c r="D3" s="150"/>
      <c r="E3" s="150"/>
      <c r="F3" s="150"/>
      <c r="G3" s="150"/>
      <c r="H3" s="150"/>
      <c r="I3" s="150"/>
      <c r="J3" s="150"/>
      <c r="K3" s="150"/>
      <c r="L3" s="150"/>
      <c r="M3" s="150"/>
      <c r="N3" s="150"/>
      <c r="O3" s="150"/>
      <c r="P3" s="150"/>
      <c r="Q3" s="150"/>
      <c r="R3" s="150"/>
      <c r="S3" s="150"/>
      <c r="T3" s="150"/>
      <c r="U3" s="150"/>
      <c r="V3" s="150"/>
      <c r="W3" s="151"/>
      <c r="X3" s="5" t="s">
        <v>3</v>
      </c>
    </row>
    <row r="4" spans="1:24" ht="28.5" x14ac:dyDescent="0.25">
      <c r="A4" s="146"/>
      <c r="B4" s="152" t="s">
        <v>4</v>
      </c>
      <c r="C4" s="152"/>
      <c r="D4" s="152"/>
      <c r="E4" s="152"/>
      <c r="F4" s="152"/>
      <c r="G4" s="152"/>
      <c r="H4" s="152"/>
      <c r="I4" s="152"/>
      <c r="J4" s="152"/>
      <c r="K4" s="152"/>
      <c r="L4" s="152"/>
      <c r="M4" s="152"/>
      <c r="N4" s="152"/>
      <c r="O4" s="152"/>
      <c r="P4" s="152"/>
      <c r="Q4" s="152"/>
      <c r="R4" s="152"/>
      <c r="S4" s="152"/>
      <c r="T4" s="152"/>
      <c r="U4" s="152"/>
      <c r="V4" s="152"/>
      <c r="W4" s="153"/>
      <c r="X4" s="6" t="s">
        <v>5</v>
      </c>
    </row>
    <row r="5" spans="1:24" ht="15.75" customHeight="1" thickBot="1" x14ac:dyDescent="0.3">
      <c r="A5" s="147"/>
      <c r="B5" s="154"/>
      <c r="C5" s="154"/>
      <c r="D5" s="154"/>
      <c r="E5" s="154"/>
      <c r="F5" s="154"/>
      <c r="G5" s="154"/>
      <c r="H5" s="154"/>
      <c r="I5" s="154"/>
      <c r="J5" s="154"/>
      <c r="K5" s="154"/>
      <c r="L5" s="154"/>
      <c r="M5" s="154"/>
      <c r="N5" s="154"/>
      <c r="O5" s="154"/>
      <c r="P5" s="154"/>
      <c r="Q5" s="154"/>
      <c r="R5" s="154"/>
      <c r="S5" s="154"/>
      <c r="T5" s="154"/>
      <c r="U5" s="154"/>
      <c r="V5" s="154"/>
      <c r="W5" s="155"/>
      <c r="X5" s="7" t="s">
        <v>6</v>
      </c>
    </row>
    <row r="6" spans="1:24" ht="6.75" customHeight="1" thickBot="1" x14ac:dyDescent="0.3">
      <c r="A6" s="156"/>
      <c r="B6" s="157"/>
      <c r="C6" s="157"/>
      <c r="D6" s="157"/>
      <c r="E6" s="157"/>
      <c r="F6" s="157"/>
      <c r="G6" s="157"/>
      <c r="H6" s="157"/>
      <c r="I6" s="157"/>
      <c r="J6" s="157"/>
      <c r="K6" s="157"/>
      <c r="L6" s="157"/>
      <c r="M6" s="157"/>
      <c r="N6" s="157"/>
      <c r="O6" s="157"/>
      <c r="P6" s="157"/>
      <c r="Q6" s="157"/>
      <c r="R6" s="157"/>
      <c r="S6" s="157"/>
      <c r="T6" s="157"/>
      <c r="U6" s="157"/>
      <c r="V6" s="157"/>
      <c r="W6" s="157"/>
      <c r="X6" s="158"/>
    </row>
    <row r="7" spans="1:24" ht="15.95" customHeight="1" thickBot="1" x14ac:dyDescent="0.3">
      <c r="A7" s="8" t="s">
        <v>7</v>
      </c>
      <c r="B7" s="141" t="s">
        <v>542</v>
      </c>
      <c r="C7" s="142"/>
      <c r="D7" s="142"/>
      <c r="E7" s="142"/>
      <c r="F7" s="142"/>
      <c r="G7" s="142"/>
      <c r="H7" s="142"/>
      <c r="I7" s="142"/>
      <c r="J7" s="142"/>
      <c r="K7" s="142"/>
      <c r="L7" s="142"/>
      <c r="M7" s="142"/>
      <c r="N7" s="142"/>
      <c r="O7" s="142"/>
      <c r="P7" s="142"/>
      <c r="Q7" s="142"/>
      <c r="R7" s="142"/>
      <c r="S7" s="142"/>
      <c r="T7" s="142"/>
      <c r="U7" s="142"/>
      <c r="V7" s="142"/>
      <c r="W7" s="142"/>
      <c r="X7" s="143"/>
    </row>
    <row r="8" spans="1:24" x14ac:dyDescent="0.25">
      <c r="A8" s="9"/>
      <c r="B8" s="9"/>
      <c r="C8" s="9"/>
      <c r="D8" s="9"/>
      <c r="E8" s="9"/>
      <c r="F8" s="9"/>
      <c r="G8" s="9"/>
      <c r="H8" s="9"/>
      <c r="I8" s="9"/>
      <c r="J8" s="9"/>
      <c r="K8" s="9"/>
      <c r="L8" s="9"/>
      <c r="M8" s="9"/>
      <c r="N8" s="9"/>
      <c r="O8" s="9"/>
      <c r="P8" s="9"/>
      <c r="Q8" s="9"/>
      <c r="R8" s="9"/>
      <c r="S8" s="9"/>
      <c r="T8" s="9"/>
      <c r="U8" s="9"/>
      <c r="V8" s="9"/>
    </row>
    <row r="9" spans="1:24" x14ac:dyDescent="0.25">
      <c r="A9" s="124" t="s">
        <v>8</v>
      </c>
      <c r="B9" s="124" t="s">
        <v>9</v>
      </c>
      <c r="C9" s="124" t="s">
        <v>10</v>
      </c>
      <c r="D9" s="124" t="s">
        <v>11</v>
      </c>
      <c r="E9" s="124" t="s">
        <v>12</v>
      </c>
      <c r="F9" s="124" t="s">
        <v>13</v>
      </c>
      <c r="G9" s="124" t="s">
        <v>14</v>
      </c>
      <c r="H9" s="124" t="s">
        <v>15</v>
      </c>
      <c r="I9" s="124" t="s">
        <v>16</v>
      </c>
      <c r="J9" s="124" t="s">
        <v>17</v>
      </c>
      <c r="K9" s="140" t="s">
        <v>18</v>
      </c>
      <c r="L9" s="140"/>
      <c r="M9" s="140"/>
      <c r="N9" s="140"/>
      <c r="O9" s="140"/>
      <c r="P9" s="124"/>
      <c r="Q9" s="124" t="s">
        <v>19</v>
      </c>
      <c r="R9" s="124"/>
      <c r="S9" s="124"/>
      <c r="T9" s="124"/>
      <c r="U9" s="124"/>
      <c r="V9" s="168" t="s">
        <v>20</v>
      </c>
      <c r="W9" s="124" t="s">
        <v>21</v>
      </c>
      <c r="X9" s="124" t="s">
        <v>22</v>
      </c>
    </row>
    <row r="10" spans="1:24" ht="42.75" x14ac:dyDescent="0.25">
      <c r="A10" s="124"/>
      <c r="B10" s="124"/>
      <c r="C10" s="124"/>
      <c r="D10" s="124"/>
      <c r="E10" s="124"/>
      <c r="F10" s="124"/>
      <c r="G10" s="124"/>
      <c r="H10" s="124"/>
      <c r="I10" s="124"/>
      <c r="J10" s="124"/>
      <c r="K10" s="109" t="s">
        <v>23</v>
      </c>
      <c r="L10" s="109" t="s">
        <v>24</v>
      </c>
      <c r="M10" s="109" t="s">
        <v>25</v>
      </c>
      <c r="N10" s="109" t="s">
        <v>26</v>
      </c>
      <c r="O10" s="109" t="s">
        <v>27</v>
      </c>
      <c r="P10" s="124"/>
      <c r="Q10" s="109" t="s">
        <v>23</v>
      </c>
      <c r="R10" s="109" t="s">
        <v>24</v>
      </c>
      <c r="S10" s="109" t="s">
        <v>25</v>
      </c>
      <c r="T10" s="109" t="s">
        <v>26</v>
      </c>
      <c r="U10" s="109" t="s">
        <v>27</v>
      </c>
      <c r="V10" s="168"/>
      <c r="W10" s="124"/>
      <c r="X10" s="124"/>
    </row>
    <row r="11" spans="1:24" ht="133.5" customHeight="1" x14ac:dyDescent="0.25">
      <c r="A11" s="128" t="s">
        <v>405</v>
      </c>
      <c r="B11" s="128" t="s">
        <v>543</v>
      </c>
      <c r="C11" s="113">
        <v>1</v>
      </c>
      <c r="D11" s="113" t="s">
        <v>544</v>
      </c>
      <c r="E11" s="113" t="s">
        <v>545</v>
      </c>
      <c r="F11" s="110" t="s">
        <v>546</v>
      </c>
      <c r="G11" s="62" t="s">
        <v>547</v>
      </c>
      <c r="H11" s="117" t="s">
        <v>548</v>
      </c>
      <c r="I11" s="113" t="s">
        <v>93</v>
      </c>
      <c r="J11" s="113" t="s">
        <v>549</v>
      </c>
      <c r="K11" s="115">
        <v>0.25</v>
      </c>
      <c r="L11" s="115">
        <v>0.25</v>
      </c>
      <c r="M11" s="115">
        <v>0.25</v>
      </c>
      <c r="N11" s="115">
        <v>0.25</v>
      </c>
      <c r="O11" s="115">
        <f>SUM(K11:N11)</f>
        <v>1</v>
      </c>
      <c r="P11" s="124"/>
      <c r="Q11" s="19">
        <v>0.25</v>
      </c>
      <c r="R11" s="19">
        <v>0.25</v>
      </c>
      <c r="S11" s="19">
        <v>0.25</v>
      </c>
      <c r="T11" s="19">
        <v>0.25</v>
      </c>
      <c r="U11" s="19">
        <f>SUM(Q11:T11)</f>
        <v>1</v>
      </c>
      <c r="V11" s="66" t="s">
        <v>1129</v>
      </c>
      <c r="W11" s="62"/>
      <c r="X11" s="64"/>
    </row>
    <row r="12" spans="1:24" ht="154.5" customHeight="1" x14ac:dyDescent="0.25">
      <c r="A12" s="128"/>
      <c r="B12" s="128"/>
      <c r="C12" s="113">
        <v>2</v>
      </c>
      <c r="D12" s="113" t="s">
        <v>550</v>
      </c>
      <c r="E12" s="89" t="s">
        <v>545</v>
      </c>
      <c r="F12" s="110" t="s">
        <v>551</v>
      </c>
      <c r="G12" s="90" t="s">
        <v>552</v>
      </c>
      <c r="H12" s="113" t="s">
        <v>548</v>
      </c>
      <c r="I12" s="113" t="s">
        <v>93</v>
      </c>
      <c r="J12" s="113" t="s">
        <v>553</v>
      </c>
      <c r="K12" s="10">
        <v>0.25</v>
      </c>
      <c r="L12" s="10">
        <v>0.25</v>
      </c>
      <c r="M12" s="10">
        <v>0.25</v>
      </c>
      <c r="N12" s="10">
        <v>0.25</v>
      </c>
      <c r="O12" s="115">
        <f t="shared" ref="O12:O17" si="0">SUM(K12:N12)</f>
        <v>1</v>
      </c>
      <c r="P12" s="124"/>
      <c r="Q12" s="10">
        <v>0</v>
      </c>
      <c r="R12" s="19">
        <v>0</v>
      </c>
      <c r="S12" s="19">
        <v>0.5</v>
      </c>
      <c r="T12" s="19">
        <v>0.5</v>
      </c>
      <c r="U12" s="19">
        <f>SUM(Q12:T12)</f>
        <v>1</v>
      </c>
      <c r="V12" s="66" t="s">
        <v>1130</v>
      </c>
      <c r="W12" s="66"/>
      <c r="X12" s="66"/>
    </row>
    <row r="13" spans="1:24" ht="176.25" customHeight="1" x14ac:dyDescent="0.25">
      <c r="A13" s="128"/>
      <c r="B13" s="128"/>
      <c r="C13" s="113">
        <v>3</v>
      </c>
      <c r="D13" s="113" t="s">
        <v>554</v>
      </c>
      <c r="E13" s="89" t="s">
        <v>545</v>
      </c>
      <c r="F13" s="110" t="s">
        <v>555</v>
      </c>
      <c r="G13" s="90" t="s">
        <v>556</v>
      </c>
      <c r="H13" s="113" t="s">
        <v>548</v>
      </c>
      <c r="I13" s="113" t="s">
        <v>93</v>
      </c>
      <c r="J13" s="113" t="s">
        <v>557</v>
      </c>
      <c r="K13" s="10">
        <v>0.25</v>
      </c>
      <c r="L13" s="10">
        <v>0.25</v>
      </c>
      <c r="M13" s="10">
        <v>0.25</v>
      </c>
      <c r="N13" s="10">
        <v>0.25</v>
      </c>
      <c r="O13" s="115">
        <f t="shared" si="0"/>
        <v>1</v>
      </c>
      <c r="P13" s="124"/>
      <c r="Q13" s="19">
        <v>0.25</v>
      </c>
      <c r="R13" s="19">
        <v>0.25</v>
      </c>
      <c r="S13" s="19">
        <v>0.25</v>
      </c>
      <c r="T13" s="19">
        <v>0.25</v>
      </c>
      <c r="U13" s="19">
        <f t="shared" ref="U13:U21" si="1">SUM(Q13:T13)</f>
        <v>1</v>
      </c>
      <c r="V13" s="66" t="s">
        <v>1131</v>
      </c>
      <c r="W13" s="96"/>
      <c r="X13" s="64"/>
    </row>
    <row r="14" spans="1:24" ht="117.75" customHeight="1" x14ac:dyDescent="0.25">
      <c r="A14" s="128"/>
      <c r="B14" s="128"/>
      <c r="C14" s="113">
        <v>4</v>
      </c>
      <c r="D14" s="113" t="s">
        <v>558</v>
      </c>
      <c r="E14" s="89" t="s">
        <v>545</v>
      </c>
      <c r="F14" s="110" t="s">
        <v>559</v>
      </c>
      <c r="G14" s="90" t="s">
        <v>560</v>
      </c>
      <c r="H14" s="113" t="s">
        <v>548</v>
      </c>
      <c r="I14" s="113" t="s">
        <v>93</v>
      </c>
      <c r="J14" s="113" t="s">
        <v>561</v>
      </c>
      <c r="K14" s="10">
        <v>0.25</v>
      </c>
      <c r="L14" s="10">
        <v>0.25</v>
      </c>
      <c r="M14" s="10">
        <v>0.25</v>
      </c>
      <c r="N14" s="10">
        <v>0.25</v>
      </c>
      <c r="O14" s="115">
        <f t="shared" si="0"/>
        <v>1</v>
      </c>
      <c r="P14" s="124"/>
      <c r="Q14" s="19">
        <v>0.25</v>
      </c>
      <c r="R14" s="19">
        <v>0.25</v>
      </c>
      <c r="S14" s="19">
        <v>0.25</v>
      </c>
      <c r="T14" s="19">
        <v>0.25</v>
      </c>
      <c r="U14" s="19">
        <f t="shared" si="1"/>
        <v>1</v>
      </c>
      <c r="V14" s="66" t="s">
        <v>1132</v>
      </c>
      <c r="W14" s="62"/>
      <c r="X14" s="64"/>
    </row>
    <row r="15" spans="1:24" ht="160.5" customHeight="1" x14ac:dyDescent="0.25">
      <c r="A15" s="128"/>
      <c r="B15" s="128"/>
      <c r="C15" s="113">
        <v>5</v>
      </c>
      <c r="D15" s="113" t="s">
        <v>562</v>
      </c>
      <c r="E15" s="89" t="s">
        <v>545</v>
      </c>
      <c r="F15" s="110" t="s">
        <v>563</v>
      </c>
      <c r="G15" s="90" t="s">
        <v>564</v>
      </c>
      <c r="H15" s="113" t="s">
        <v>548</v>
      </c>
      <c r="I15" s="113" t="s">
        <v>93</v>
      </c>
      <c r="J15" s="113" t="s">
        <v>565</v>
      </c>
      <c r="K15" s="10">
        <v>0.25</v>
      </c>
      <c r="L15" s="10">
        <v>0.25</v>
      </c>
      <c r="M15" s="10">
        <v>0.25</v>
      </c>
      <c r="N15" s="10">
        <v>0.25</v>
      </c>
      <c r="O15" s="115">
        <f>SUM(K15:N15)</f>
        <v>1</v>
      </c>
      <c r="P15" s="124"/>
      <c r="Q15" s="19">
        <v>0.25</v>
      </c>
      <c r="R15" s="19">
        <v>0.25</v>
      </c>
      <c r="S15" s="19">
        <v>0.25</v>
      </c>
      <c r="T15" s="19">
        <v>0.25</v>
      </c>
      <c r="U15" s="19">
        <f t="shared" si="1"/>
        <v>1</v>
      </c>
      <c r="V15" s="66" t="s">
        <v>1133</v>
      </c>
      <c r="W15" s="62"/>
      <c r="X15" s="64"/>
    </row>
    <row r="16" spans="1:24" ht="89.25" customHeight="1" x14ac:dyDescent="0.25">
      <c r="A16" s="128"/>
      <c r="B16" s="128"/>
      <c r="C16" s="113">
        <v>6</v>
      </c>
      <c r="D16" s="113" t="s">
        <v>566</v>
      </c>
      <c r="E16" s="113" t="s">
        <v>545</v>
      </c>
      <c r="F16" s="110" t="s">
        <v>567</v>
      </c>
      <c r="G16" s="62" t="s">
        <v>568</v>
      </c>
      <c r="H16" s="113" t="s">
        <v>548</v>
      </c>
      <c r="I16" s="113" t="s">
        <v>93</v>
      </c>
      <c r="J16" s="113" t="s">
        <v>569</v>
      </c>
      <c r="K16" s="10">
        <v>0.25</v>
      </c>
      <c r="L16" s="10">
        <v>0.25</v>
      </c>
      <c r="M16" s="10">
        <v>0.25</v>
      </c>
      <c r="N16" s="10">
        <v>0.25</v>
      </c>
      <c r="O16" s="115">
        <f>SUM(K16:N16)</f>
        <v>1</v>
      </c>
      <c r="P16" s="124"/>
      <c r="Q16" s="19">
        <v>0.25</v>
      </c>
      <c r="R16" s="19">
        <v>0.25</v>
      </c>
      <c r="S16" s="19">
        <v>0.25</v>
      </c>
      <c r="T16" s="19">
        <v>0.25</v>
      </c>
      <c r="U16" s="19">
        <f t="shared" si="1"/>
        <v>1</v>
      </c>
      <c r="V16" s="66" t="s">
        <v>1134</v>
      </c>
      <c r="W16" s="62"/>
      <c r="X16" s="64"/>
    </row>
    <row r="17" spans="1:24" ht="107.25" customHeight="1" x14ac:dyDescent="0.25">
      <c r="A17" s="128"/>
      <c r="B17" s="128"/>
      <c r="C17" s="113">
        <v>7</v>
      </c>
      <c r="D17" s="113" t="s">
        <v>570</v>
      </c>
      <c r="E17" s="113" t="s">
        <v>545</v>
      </c>
      <c r="F17" s="113" t="s">
        <v>571</v>
      </c>
      <c r="G17" s="113" t="s">
        <v>572</v>
      </c>
      <c r="H17" s="113" t="s">
        <v>548</v>
      </c>
      <c r="I17" s="113" t="s">
        <v>93</v>
      </c>
      <c r="J17" s="113" t="s">
        <v>573</v>
      </c>
      <c r="K17" s="10">
        <v>0.25</v>
      </c>
      <c r="L17" s="10">
        <v>0.25</v>
      </c>
      <c r="M17" s="10">
        <v>0.25</v>
      </c>
      <c r="N17" s="10">
        <v>0.25</v>
      </c>
      <c r="O17" s="115">
        <f t="shared" si="0"/>
        <v>1</v>
      </c>
      <c r="P17" s="124"/>
      <c r="Q17" s="19">
        <v>0.25</v>
      </c>
      <c r="R17" s="19">
        <v>0.25</v>
      </c>
      <c r="S17" s="19">
        <v>0.25</v>
      </c>
      <c r="T17" s="19">
        <v>0.25</v>
      </c>
      <c r="U17" s="19">
        <f t="shared" si="1"/>
        <v>1</v>
      </c>
      <c r="V17" s="66" t="s">
        <v>1135</v>
      </c>
      <c r="W17" s="62"/>
      <c r="X17" s="64"/>
    </row>
    <row r="18" spans="1:24" ht="217.5" customHeight="1" x14ac:dyDescent="0.25">
      <c r="A18" s="128"/>
      <c r="B18" s="128"/>
      <c r="C18" s="113">
        <v>8</v>
      </c>
      <c r="D18" s="113" t="s">
        <v>574</v>
      </c>
      <c r="E18" s="89" t="s">
        <v>545</v>
      </c>
      <c r="F18" s="110" t="s">
        <v>575</v>
      </c>
      <c r="G18" s="90" t="s">
        <v>576</v>
      </c>
      <c r="H18" s="113" t="s">
        <v>548</v>
      </c>
      <c r="I18" s="113" t="s">
        <v>93</v>
      </c>
      <c r="J18" s="113" t="s">
        <v>577</v>
      </c>
      <c r="K18" s="10">
        <v>0.25</v>
      </c>
      <c r="L18" s="10">
        <v>0.25</v>
      </c>
      <c r="M18" s="10">
        <v>0.25</v>
      </c>
      <c r="N18" s="10">
        <v>0.25</v>
      </c>
      <c r="O18" s="115">
        <f>SUM(K18:N18)</f>
        <v>1</v>
      </c>
      <c r="P18" s="124"/>
      <c r="Q18" s="19">
        <v>0.25</v>
      </c>
      <c r="R18" s="19">
        <v>0.25</v>
      </c>
      <c r="S18" s="19">
        <v>0.25</v>
      </c>
      <c r="T18" s="19">
        <v>0.25</v>
      </c>
      <c r="U18" s="19">
        <f t="shared" si="1"/>
        <v>1</v>
      </c>
      <c r="V18" s="66" t="s">
        <v>1136</v>
      </c>
      <c r="W18" s="62"/>
      <c r="X18" s="64"/>
    </row>
    <row r="19" spans="1:24" ht="154.5" customHeight="1" x14ac:dyDescent="0.25">
      <c r="A19" s="128"/>
      <c r="B19" s="128"/>
      <c r="C19" s="113">
        <v>9</v>
      </c>
      <c r="D19" s="113" t="s">
        <v>578</v>
      </c>
      <c r="E19" s="89" t="s">
        <v>545</v>
      </c>
      <c r="F19" s="110" t="s">
        <v>579</v>
      </c>
      <c r="G19" s="62" t="s">
        <v>580</v>
      </c>
      <c r="H19" s="113" t="s">
        <v>548</v>
      </c>
      <c r="I19" s="113" t="s">
        <v>93</v>
      </c>
      <c r="J19" s="113" t="s">
        <v>581</v>
      </c>
      <c r="K19" s="10">
        <v>0.25</v>
      </c>
      <c r="L19" s="10">
        <v>0.25</v>
      </c>
      <c r="M19" s="10">
        <v>0.25</v>
      </c>
      <c r="N19" s="10">
        <v>0.25</v>
      </c>
      <c r="O19" s="115">
        <f>SUM(K19:N19)</f>
        <v>1</v>
      </c>
      <c r="P19" s="124"/>
      <c r="Q19" s="19">
        <v>0.25</v>
      </c>
      <c r="R19" s="19">
        <v>0.25</v>
      </c>
      <c r="S19" s="19">
        <v>0.25</v>
      </c>
      <c r="T19" s="19">
        <v>0.25</v>
      </c>
      <c r="U19" s="19">
        <f t="shared" si="1"/>
        <v>1</v>
      </c>
      <c r="V19" s="66" t="s">
        <v>1137</v>
      </c>
      <c r="W19" s="62"/>
      <c r="X19" s="64"/>
    </row>
    <row r="20" spans="1:24" ht="147.75" customHeight="1" x14ac:dyDescent="0.25">
      <c r="A20" s="128"/>
      <c r="B20" s="128"/>
      <c r="C20" s="113">
        <v>10</v>
      </c>
      <c r="D20" s="113" t="s">
        <v>582</v>
      </c>
      <c r="E20" s="89" t="s">
        <v>545</v>
      </c>
      <c r="F20" s="110" t="s">
        <v>583</v>
      </c>
      <c r="G20" s="90" t="s">
        <v>584</v>
      </c>
      <c r="H20" s="113" t="s">
        <v>548</v>
      </c>
      <c r="I20" s="113" t="s">
        <v>93</v>
      </c>
      <c r="J20" s="113" t="s">
        <v>585</v>
      </c>
      <c r="K20" s="10">
        <v>0.25</v>
      </c>
      <c r="L20" s="10">
        <v>0.25</v>
      </c>
      <c r="M20" s="10">
        <v>0.25</v>
      </c>
      <c r="N20" s="10">
        <v>0.25</v>
      </c>
      <c r="O20" s="115">
        <f>SUM(K20:N20)</f>
        <v>1</v>
      </c>
      <c r="P20" s="124"/>
      <c r="Q20" s="19">
        <v>0.25</v>
      </c>
      <c r="R20" s="19">
        <v>0.25</v>
      </c>
      <c r="S20" s="19">
        <v>0.25</v>
      </c>
      <c r="T20" s="19">
        <v>0.25</v>
      </c>
      <c r="U20" s="19">
        <f t="shared" si="1"/>
        <v>1</v>
      </c>
      <c r="V20" s="66" t="s">
        <v>1138</v>
      </c>
      <c r="W20" s="62"/>
      <c r="X20" s="64"/>
    </row>
    <row r="21" spans="1:24" ht="138" customHeight="1" x14ac:dyDescent="0.25">
      <c r="A21" s="128"/>
      <c r="B21" s="128"/>
      <c r="C21" s="113">
        <v>11</v>
      </c>
      <c r="D21" s="113" t="s">
        <v>586</v>
      </c>
      <c r="E21" s="113" t="s">
        <v>545</v>
      </c>
      <c r="F21" s="110" t="s">
        <v>587</v>
      </c>
      <c r="G21" s="90" t="s">
        <v>588</v>
      </c>
      <c r="H21" s="113" t="s">
        <v>548</v>
      </c>
      <c r="I21" s="113" t="s">
        <v>93</v>
      </c>
      <c r="J21" s="113" t="s">
        <v>589</v>
      </c>
      <c r="K21" s="10">
        <v>0</v>
      </c>
      <c r="L21" s="10">
        <v>0.5</v>
      </c>
      <c r="M21" s="10">
        <v>0</v>
      </c>
      <c r="N21" s="10">
        <v>0.5</v>
      </c>
      <c r="O21" s="115">
        <f>SUM(K21:N21)</f>
        <v>1</v>
      </c>
      <c r="P21" s="124"/>
      <c r="Q21" s="19">
        <v>0</v>
      </c>
      <c r="R21" s="19">
        <v>0.5</v>
      </c>
      <c r="S21" s="19">
        <v>0.25</v>
      </c>
      <c r="T21" s="19">
        <v>0.25</v>
      </c>
      <c r="U21" s="19">
        <f t="shared" si="1"/>
        <v>1</v>
      </c>
      <c r="V21" s="66" t="s">
        <v>1139</v>
      </c>
      <c r="W21" s="62"/>
      <c r="X21" s="64"/>
    </row>
    <row r="22" spans="1:24" s="2" customFormat="1" ht="51.6" customHeight="1" x14ac:dyDescent="0.25">
      <c r="A22" s="208" t="s">
        <v>31</v>
      </c>
      <c r="B22" s="12" t="s">
        <v>737</v>
      </c>
      <c r="C22" s="209" t="s">
        <v>32</v>
      </c>
      <c r="D22" s="210"/>
      <c r="E22" s="932" t="s">
        <v>467</v>
      </c>
      <c r="F22" s="933"/>
      <c r="G22" s="82"/>
      <c r="H22" s="82"/>
      <c r="I22" s="217" t="s">
        <v>34</v>
      </c>
      <c r="J22" s="136" t="s">
        <v>738</v>
      </c>
      <c r="K22" s="137"/>
      <c r="L22" s="137"/>
      <c r="M22" s="137"/>
      <c r="N22" s="137"/>
      <c r="O22" s="137"/>
      <c r="P22" s="137"/>
      <c r="Q22" s="137"/>
      <c r="R22" s="138"/>
      <c r="S22" s="218" t="s">
        <v>35</v>
      </c>
      <c r="T22" s="218"/>
      <c r="U22" s="218"/>
      <c r="V22" s="219" t="s">
        <v>36</v>
      </c>
      <c r="W22" s="219"/>
      <c r="X22" s="219"/>
    </row>
    <row r="23" spans="1:24" s="2" customFormat="1" ht="28.5" x14ac:dyDescent="0.25">
      <c r="A23" s="208"/>
      <c r="B23" s="12" t="s">
        <v>37</v>
      </c>
      <c r="C23" s="211"/>
      <c r="D23" s="212"/>
      <c r="E23" s="91" t="s">
        <v>739</v>
      </c>
      <c r="F23" s="82"/>
      <c r="G23" s="82"/>
      <c r="H23" s="82"/>
      <c r="I23" s="217"/>
      <c r="J23" s="221" t="s">
        <v>766</v>
      </c>
      <c r="K23" s="222"/>
      <c r="L23" s="222"/>
      <c r="M23" s="222"/>
      <c r="N23" s="222"/>
      <c r="O23" s="222"/>
      <c r="P23" s="222"/>
      <c r="Q23" s="222"/>
      <c r="R23" s="223"/>
      <c r="S23" s="218"/>
      <c r="T23" s="218"/>
      <c r="U23" s="218"/>
      <c r="V23" s="219" t="s">
        <v>760</v>
      </c>
      <c r="W23" s="219"/>
      <c r="X23" s="219"/>
    </row>
    <row r="24" spans="1:24" s="2" customFormat="1" ht="28.5" x14ac:dyDescent="0.25">
      <c r="A24" s="208"/>
      <c r="B24" s="12" t="s">
        <v>735</v>
      </c>
      <c r="C24" s="213"/>
      <c r="D24" s="214"/>
      <c r="E24" s="91" t="s">
        <v>740</v>
      </c>
      <c r="F24" s="82"/>
      <c r="G24" s="82"/>
      <c r="H24" s="82"/>
      <c r="I24" s="217"/>
      <c r="J24" s="221" t="s">
        <v>767</v>
      </c>
      <c r="K24" s="222"/>
      <c r="L24" s="222"/>
      <c r="M24" s="222"/>
      <c r="N24" s="222"/>
      <c r="O24" s="222"/>
      <c r="P24" s="222"/>
      <c r="Q24" s="222"/>
      <c r="R24" s="223"/>
      <c r="S24" s="218"/>
      <c r="T24" s="218"/>
      <c r="U24" s="218"/>
      <c r="V24" s="219" t="s">
        <v>621</v>
      </c>
      <c r="W24" s="219"/>
      <c r="X24" s="219"/>
    </row>
  </sheetData>
  <mergeCells count="36">
    <mergeCell ref="J23:R23"/>
    <mergeCell ref="V23:X23"/>
    <mergeCell ref="J24:R24"/>
    <mergeCell ref="V24:X24"/>
    <mergeCell ref="X9:X10"/>
    <mergeCell ref="A11:A21"/>
    <mergeCell ref="B11:B21"/>
    <mergeCell ref="A22:A24"/>
    <mergeCell ref="C22:D24"/>
    <mergeCell ref="E22:F22"/>
    <mergeCell ref="I22:I24"/>
    <mergeCell ref="J22:R22"/>
    <mergeCell ref="S22:U24"/>
    <mergeCell ref="V22:X22"/>
    <mergeCell ref="J9:J10"/>
    <mergeCell ref="K9:O9"/>
    <mergeCell ref="P9:P21"/>
    <mergeCell ref="Q9:U9"/>
    <mergeCell ref="V9:V10"/>
    <mergeCell ref="W9:W10"/>
    <mergeCell ref="B7:X7"/>
    <mergeCell ref="A9:A10"/>
    <mergeCell ref="B9:B10"/>
    <mergeCell ref="C9:C10"/>
    <mergeCell ref="D9:D10"/>
    <mergeCell ref="E9:E10"/>
    <mergeCell ref="F9:F10"/>
    <mergeCell ref="G9:G10"/>
    <mergeCell ref="H9:H10"/>
    <mergeCell ref="I9:I10"/>
    <mergeCell ref="A1:V1"/>
    <mergeCell ref="A2:A5"/>
    <mergeCell ref="B2:W2"/>
    <mergeCell ref="B3:W3"/>
    <mergeCell ref="B4:W5"/>
    <mergeCell ref="A6:X6"/>
  </mergeCells>
  <pageMargins left="0.7" right="0.7" top="0.75" bottom="0.75" header="0.3" footer="0.3"/>
  <pageSetup paperSize="8" scale="39" orientation="landscape" r:id="rId1"/>
  <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0BC2F-61AA-4115-9A3E-BFD9C8AE7562}">
  <dimension ref="A1:Y19"/>
  <sheetViews>
    <sheetView topLeftCell="F1" zoomScale="70" zoomScaleNormal="70" zoomScaleSheetLayoutView="70" workbookViewId="0">
      <selection activeCell="V13" sqref="V13"/>
    </sheetView>
  </sheetViews>
  <sheetFormatPr baseColWidth="10" defaultRowHeight="15" x14ac:dyDescent="0.25"/>
  <cols>
    <col min="1" max="1" width="17.85546875" style="1" customWidth="1"/>
    <col min="2" max="2" width="20.140625" style="1" customWidth="1"/>
    <col min="3" max="3" width="5.42578125" style="1" customWidth="1"/>
    <col min="4" max="4" width="33.42578125" style="1" customWidth="1"/>
    <col min="5" max="5" width="14.42578125" style="1" customWidth="1"/>
    <col min="6" max="6" width="17.42578125" style="1" customWidth="1"/>
    <col min="7" max="7" width="28.42578125" style="1" customWidth="1"/>
    <col min="8" max="8" width="10.42578125" style="1" customWidth="1"/>
    <col min="9" max="9" width="14.42578125" style="1" customWidth="1"/>
    <col min="10" max="10" width="23.42578125" style="1" customWidth="1"/>
    <col min="11" max="11" width="7.5703125" style="1" customWidth="1"/>
    <col min="12" max="12" width="9.140625" style="1" customWidth="1"/>
    <col min="13" max="13" width="7.42578125" style="1" customWidth="1"/>
    <col min="14" max="14" width="6.5703125" style="1" customWidth="1"/>
    <col min="15" max="15" width="7.5703125" style="1" customWidth="1"/>
    <col min="16" max="16" width="1.42578125" style="3" customWidth="1"/>
    <col min="17" max="20" width="6.140625" style="1" customWidth="1"/>
    <col min="21" max="21" width="8.5703125" style="1" customWidth="1"/>
    <col min="22" max="22" width="105" style="1" customWidth="1"/>
    <col min="23" max="23" width="19" style="108" customWidth="1"/>
    <col min="24" max="24" width="25.5703125" style="108" customWidth="1"/>
    <col min="25" max="256" width="11.42578125" style="1"/>
    <col min="257" max="257" width="17.85546875" style="1" customWidth="1"/>
    <col min="258" max="258" width="18.85546875" style="1" customWidth="1"/>
    <col min="259" max="259" width="5.42578125" style="1" customWidth="1"/>
    <col min="260" max="260" width="25.85546875" style="1" customWidth="1"/>
    <col min="261" max="261" width="15.5703125" style="1" customWidth="1"/>
    <col min="262" max="262" width="17.42578125" style="1" customWidth="1"/>
    <col min="263" max="263" width="28.5703125" style="1" customWidth="1"/>
    <col min="264" max="264" width="16.140625" style="1" customWidth="1"/>
    <col min="265" max="265" width="10.85546875" style="1" customWidth="1"/>
    <col min="266" max="266" width="18.85546875" style="1" customWidth="1"/>
    <col min="267" max="270" width="5.85546875" style="1" customWidth="1"/>
    <col min="271" max="271" width="7.5703125" style="1" customWidth="1"/>
    <col min="272" max="272" width="1.42578125" style="1" customWidth="1"/>
    <col min="273" max="276" width="6.140625" style="1" customWidth="1"/>
    <col min="277" max="277" width="7.85546875" style="1" customWidth="1"/>
    <col min="278" max="278" width="34.140625" style="1" customWidth="1"/>
    <col min="279" max="280" width="25.5703125" style="1" customWidth="1"/>
    <col min="281" max="512" width="11.42578125" style="1"/>
    <col min="513" max="513" width="17.85546875" style="1" customWidth="1"/>
    <col min="514" max="514" width="18.85546875" style="1" customWidth="1"/>
    <col min="515" max="515" width="5.42578125" style="1" customWidth="1"/>
    <col min="516" max="516" width="25.85546875" style="1" customWidth="1"/>
    <col min="517" max="517" width="15.5703125" style="1" customWidth="1"/>
    <col min="518" max="518" width="17.42578125" style="1" customWidth="1"/>
    <col min="519" max="519" width="28.5703125" style="1" customWidth="1"/>
    <col min="520" max="520" width="16.140625" style="1" customWidth="1"/>
    <col min="521" max="521" width="10.85546875" style="1" customWidth="1"/>
    <col min="522" max="522" width="18.85546875" style="1" customWidth="1"/>
    <col min="523" max="526" width="5.85546875" style="1" customWidth="1"/>
    <col min="527" max="527" width="7.5703125" style="1" customWidth="1"/>
    <col min="528" max="528" width="1.42578125" style="1" customWidth="1"/>
    <col min="529" max="532" width="6.140625" style="1" customWidth="1"/>
    <col min="533" max="533" width="7.85546875" style="1" customWidth="1"/>
    <col min="534" max="534" width="34.140625" style="1" customWidth="1"/>
    <col min="535" max="536" width="25.5703125" style="1" customWidth="1"/>
    <col min="537" max="768" width="11.42578125" style="1"/>
    <col min="769" max="769" width="17.85546875" style="1" customWidth="1"/>
    <col min="770" max="770" width="18.85546875" style="1" customWidth="1"/>
    <col min="771" max="771" width="5.42578125" style="1" customWidth="1"/>
    <col min="772" max="772" width="25.85546875" style="1" customWidth="1"/>
    <col min="773" max="773" width="15.5703125" style="1" customWidth="1"/>
    <col min="774" max="774" width="17.42578125" style="1" customWidth="1"/>
    <col min="775" max="775" width="28.5703125" style="1" customWidth="1"/>
    <col min="776" max="776" width="16.140625" style="1" customWidth="1"/>
    <col min="777" max="777" width="10.85546875" style="1" customWidth="1"/>
    <col min="778" max="778" width="18.85546875" style="1" customWidth="1"/>
    <col min="779" max="782" width="5.85546875" style="1" customWidth="1"/>
    <col min="783" max="783" width="7.5703125" style="1" customWidth="1"/>
    <col min="784" max="784" width="1.42578125" style="1" customWidth="1"/>
    <col min="785" max="788" width="6.140625" style="1" customWidth="1"/>
    <col min="789" max="789" width="7.85546875" style="1" customWidth="1"/>
    <col min="790" max="790" width="34.140625" style="1" customWidth="1"/>
    <col min="791" max="792" width="25.5703125" style="1" customWidth="1"/>
    <col min="793" max="1024" width="11.42578125" style="1"/>
    <col min="1025" max="1025" width="17.85546875" style="1" customWidth="1"/>
    <col min="1026" max="1026" width="18.85546875" style="1" customWidth="1"/>
    <col min="1027" max="1027" width="5.42578125" style="1" customWidth="1"/>
    <col min="1028" max="1028" width="25.85546875" style="1" customWidth="1"/>
    <col min="1029" max="1029" width="15.5703125" style="1" customWidth="1"/>
    <col min="1030" max="1030" width="17.42578125" style="1" customWidth="1"/>
    <col min="1031" max="1031" width="28.5703125" style="1" customWidth="1"/>
    <col min="1032" max="1032" width="16.140625" style="1" customWidth="1"/>
    <col min="1033" max="1033" width="10.85546875" style="1" customWidth="1"/>
    <col min="1034" max="1034" width="18.85546875" style="1" customWidth="1"/>
    <col min="1035" max="1038" width="5.85546875" style="1" customWidth="1"/>
    <col min="1039" max="1039" width="7.5703125" style="1" customWidth="1"/>
    <col min="1040" max="1040" width="1.42578125" style="1" customWidth="1"/>
    <col min="1041" max="1044" width="6.140625" style="1" customWidth="1"/>
    <col min="1045" max="1045" width="7.85546875" style="1" customWidth="1"/>
    <col min="1046" max="1046" width="34.140625" style="1" customWidth="1"/>
    <col min="1047" max="1048" width="25.5703125" style="1" customWidth="1"/>
    <col min="1049" max="1280" width="11.42578125" style="1"/>
    <col min="1281" max="1281" width="17.85546875" style="1" customWidth="1"/>
    <col min="1282" max="1282" width="18.85546875" style="1" customWidth="1"/>
    <col min="1283" max="1283" width="5.42578125" style="1" customWidth="1"/>
    <col min="1284" max="1284" width="25.85546875" style="1" customWidth="1"/>
    <col min="1285" max="1285" width="15.5703125" style="1" customWidth="1"/>
    <col min="1286" max="1286" width="17.42578125" style="1" customWidth="1"/>
    <col min="1287" max="1287" width="28.5703125" style="1" customWidth="1"/>
    <col min="1288" max="1288" width="16.140625" style="1" customWidth="1"/>
    <col min="1289" max="1289" width="10.85546875" style="1" customWidth="1"/>
    <col min="1290" max="1290" width="18.85546875" style="1" customWidth="1"/>
    <col min="1291" max="1294" width="5.85546875" style="1" customWidth="1"/>
    <col min="1295" max="1295" width="7.5703125" style="1" customWidth="1"/>
    <col min="1296" max="1296" width="1.42578125" style="1" customWidth="1"/>
    <col min="1297" max="1300" width="6.140625" style="1" customWidth="1"/>
    <col min="1301" max="1301" width="7.85546875" style="1" customWidth="1"/>
    <col min="1302" max="1302" width="34.140625" style="1" customWidth="1"/>
    <col min="1303" max="1304" width="25.5703125" style="1" customWidth="1"/>
    <col min="1305" max="1536" width="11.42578125" style="1"/>
    <col min="1537" max="1537" width="17.85546875" style="1" customWidth="1"/>
    <col min="1538" max="1538" width="18.85546875" style="1" customWidth="1"/>
    <col min="1539" max="1539" width="5.42578125" style="1" customWidth="1"/>
    <col min="1540" max="1540" width="25.85546875" style="1" customWidth="1"/>
    <col min="1541" max="1541" width="15.5703125" style="1" customWidth="1"/>
    <col min="1542" max="1542" width="17.42578125" style="1" customWidth="1"/>
    <col min="1543" max="1543" width="28.5703125" style="1" customWidth="1"/>
    <col min="1544" max="1544" width="16.140625" style="1" customWidth="1"/>
    <col min="1545" max="1545" width="10.85546875" style="1" customWidth="1"/>
    <col min="1546" max="1546" width="18.85546875" style="1" customWidth="1"/>
    <col min="1547" max="1550" width="5.85546875" style="1" customWidth="1"/>
    <col min="1551" max="1551" width="7.5703125" style="1" customWidth="1"/>
    <col min="1552" max="1552" width="1.42578125" style="1" customWidth="1"/>
    <col min="1553" max="1556" width="6.140625" style="1" customWidth="1"/>
    <col min="1557" max="1557" width="7.85546875" style="1" customWidth="1"/>
    <col min="1558" max="1558" width="34.140625" style="1" customWidth="1"/>
    <col min="1559" max="1560" width="25.5703125" style="1" customWidth="1"/>
    <col min="1561" max="1792" width="11.42578125" style="1"/>
    <col min="1793" max="1793" width="17.85546875" style="1" customWidth="1"/>
    <col min="1794" max="1794" width="18.85546875" style="1" customWidth="1"/>
    <col min="1795" max="1795" width="5.42578125" style="1" customWidth="1"/>
    <col min="1796" max="1796" width="25.85546875" style="1" customWidth="1"/>
    <col min="1797" max="1797" width="15.5703125" style="1" customWidth="1"/>
    <col min="1798" max="1798" width="17.42578125" style="1" customWidth="1"/>
    <col min="1799" max="1799" width="28.5703125" style="1" customWidth="1"/>
    <col min="1800" max="1800" width="16.140625" style="1" customWidth="1"/>
    <col min="1801" max="1801" width="10.85546875" style="1" customWidth="1"/>
    <col min="1802" max="1802" width="18.85546875" style="1" customWidth="1"/>
    <col min="1803" max="1806" width="5.85546875" style="1" customWidth="1"/>
    <col min="1807" max="1807" width="7.5703125" style="1" customWidth="1"/>
    <col min="1808" max="1808" width="1.42578125" style="1" customWidth="1"/>
    <col min="1809" max="1812" width="6.140625" style="1" customWidth="1"/>
    <col min="1813" max="1813" width="7.85546875" style="1" customWidth="1"/>
    <col min="1814" max="1814" width="34.140625" style="1" customWidth="1"/>
    <col min="1815" max="1816" width="25.5703125" style="1" customWidth="1"/>
    <col min="1817" max="2048" width="11.42578125" style="1"/>
    <col min="2049" max="2049" width="17.85546875" style="1" customWidth="1"/>
    <col min="2050" max="2050" width="18.85546875" style="1" customWidth="1"/>
    <col min="2051" max="2051" width="5.42578125" style="1" customWidth="1"/>
    <col min="2052" max="2052" width="25.85546875" style="1" customWidth="1"/>
    <col min="2053" max="2053" width="15.5703125" style="1" customWidth="1"/>
    <col min="2054" max="2054" width="17.42578125" style="1" customWidth="1"/>
    <col min="2055" max="2055" width="28.5703125" style="1" customWidth="1"/>
    <col min="2056" max="2056" width="16.140625" style="1" customWidth="1"/>
    <col min="2057" max="2057" width="10.85546875" style="1" customWidth="1"/>
    <col min="2058" max="2058" width="18.85546875" style="1" customWidth="1"/>
    <col min="2059" max="2062" width="5.85546875" style="1" customWidth="1"/>
    <col min="2063" max="2063" width="7.5703125" style="1" customWidth="1"/>
    <col min="2064" max="2064" width="1.42578125" style="1" customWidth="1"/>
    <col min="2065" max="2068" width="6.140625" style="1" customWidth="1"/>
    <col min="2069" max="2069" width="7.85546875" style="1" customWidth="1"/>
    <col min="2070" max="2070" width="34.140625" style="1" customWidth="1"/>
    <col min="2071" max="2072" width="25.5703125" style="1" customWidth="1"/>
    <col min="2073" max="2304" width="11.42578125" style="1"/>
    <col min="2305" max="2305" width="17.85546875" style="1" customWidth="1"/>
    <col min="2306" max="2306" width="18.85546875" style="1" customWidth="1"/>
    <col min="2307" max="2307" width="5.42578125" style="1" customWidth="1"/>
    <col min="2308" max="2308" width="25.85546875" style="1" customWidth="1"/>
    <col min="2309" max="2309" width="15.5703125" style="1" customWidth="1"/>
    <col min="2310" max="2310" width="17.42578125" style="1" customWidth="1"/>
    <col min="2311" max="2311" width="28.5703125" style="1" customWidth="1"/>
    <col min="2312" max="2312" width="16.140625" style="1" customWidth="1"/>
    <col min="2313" max="2313" width="10.85546875" style="1" customWidth="1"/>
    <col min="2314" max="2314" width="18.85546875" style="1" customWidth="1"/>
    <col min="2315" max="2318" width="5.85546875" style="1" customWidth="1"/>
    <col min="2319" max="2319" width="7.5703125" style="1" customWidth="1"/>
    <col min="2320" max="2320" width="1.42578125" style="1" customWidth="1"/>
    <col min="2321" max="2324" width="6.140625" style="1" customWidth="1"/>
    <col min="2325" max="2325" width="7.85546875" style="1" customWidth="1"/>
    <col min="2326" max="2326" width="34.140625" style="1" customWidth="1"/>
    <col min="2327" max="2328" width="25.5703125" style="1" customWidth="1"/>
    <col min="2329" max="2560" width="11.42578125" style="1"/>
    <col min="2561" max="2561" width="17.85546875" style="1" customWidth="1"/>
    <col min="2562" max="2562" width="18.85546875" style="1" customWidth="1"/>
    <col min="2563" max="2563" width="5.42578125" style="1" customWidth="1"/>
    <col min="2564" max="2564" width="25.85546875" style="1" customWidth="1"/>
    <col min="2565" max="2565" width="15.5703125" style="1" customWidth="1"/>
    <col min="2566" max="2566" width="17.42578125" style="1" customWidth="1"/>
    <col min="2567" max="2567" width="28.5703125" style="1" customWidth="1"/>
    <col min="2568" max="2568" width="16.140625" style="1" customWidth="1"/>
    <col min="2569" max="2569" width="10.85546875" style="1" customWidth="1"/>
    <col min="2570" max="2570" width="18.85546875" style="1" customWidth="1"/>
    <col min="2571" max="2574" width="5.85546875" style="1" customWidth="1"/>
    <col min="2575" max="2575" width="7.5703125" style="1" customWidth="1"/>
    <col min="2576" max="2576" width="1.42578125" style="1" customWidth="1"/>
    <col min="2577" max="2580" width="6.140625" style="1" customWidth="1"/>
    <col min="2581" max="2581" width="7.85546875" style="1" customWidth="1"/>
    <col min="2582" max="2582" width="34.140625" style="1" customWidth="1"/>
    <col min="2583" max="2584" width="25.5703125" style="1" customWidth="1"/>
    <col min="2585" max="2816" width="11.42578125" style="1"/>
    <col min="2817" max="2817" width="17.85546875" style="1" customWidth="1"/>
    <col min="2818" max="2818" width="18.85546875" style="1" customWidth="1"/>
    <col min="2819" max="2819" width="5.42578125" style="1" customWidth="1"/>
    <col min="2820" max="2820" width="25.85546875" style="1" customWidth="1"/>
    <col min="2821" max="2821" width="15.5703125" style="1" customWidth="1"/>
    <col min="2822" max="2822" width="17.42578125" style="1" customWidth="1"/>
    <col min="2823" max="2823" width="28.5703125" style="1" customWidth="1"/>
    <col min="2824" max="2824" width="16.140625" style="1" customWidth="1"/>
    <col min="2825" max="2825" width="10.85546875" style="1" customWidth="1"/>
    <col min="2826" max="2826" width="18.85546875" style="1" customWidth="1"/>
    <col min="2827" max="2830" width="5.85546875" style="1" customWidth="1"/>
    <col min="2831" max="2831" width="7.5703125" style="1" customWidth="1"/>
    <col min="2832" max="2832" width="1.42578125" style="1" customWidth="1"/>
    <col min="2833" max="2836" width="6.140625" style="1" customWidth="1"/>
    <col min="2837" max="2837" width="7.85546875" style="1" customWidth="1"/>
    <col min="2838" max="2838" width="34.140625" style="1" customWidth="1"/>
    <col min="2839" max="2840" width="25.5703125" style="1" customWidth="1"/>
    <col min="2841" max="3072" width="11.42578125" style="1"/>
    <col min="3073" max="3073" width="17.85546875" style="1" customWidth="1"/>
    <col min="3074" max="3074" width="18.85546875" style="1" customWidth="1"/>
    <col min="3075" max="3075" width="5.42578125" style="1" customWidth="1"/>
    <col min="3076" max="3076" width="25.85546875" style="1" customWidth="1"/>
    <col min="3077" max="3077" width="15.5703125" style="1" customWidth="1"/>
    <col min="3078" max="3078" width="17.42578125" style="1" customWidth="1"/>
    <col min="3079" max="3079" width="28.5703125" style="1" customWidth="1"/>
    <col min="3080" max="3080" width="16.140625" style="1" customWidth="1"/>
    <col min="3081" max="3081" width="10.85546875" style="1" customWidth="1"/>
    <col min="3082" max="3082" width="18.85546875" style="1" customWidth="1"/>
    <col min="3083" max="3086" width="5.85546875" style="1" customWidth="1"/>
    <col min="3087" max="3087" width="7.5703125" style="1" customWidth="1"/>
    <col min="3088" max="3088" width="1.42578125" style="1" customWidth="1"/>
    <col min="3089" max="3092" width="6.140625" style="1" customWidth="1"/>
    <col min="3093" max="3093" width="7.85546875" style="1" customWidth="1"/>
    <col min="3094" max="3094" width="34.140625" style="1" customWidth="1"/>
    <col min="3095" max="3096" width="25.5703125" style="1" customWidth="1"/>
    <col min="3097" max="3328" width="11.42578125" style="1"/>
    <col min="3329" max="3329" width="17.85546875" style="1" customWidth="1"/>
    <col min="3330" max="3330" width="18.85546875" style="1" customWidth="1"/>
    <col min="3331" max="3331" width="5.42578125" style="1" customWidth="1"/>
    <col min="3332" max="3332" width="25.85546875" style="1" customWidth="1"/>
    <col min="3333" max="3333" width="15.5703125" style="1" customWidth="1"/>
    <col min="3334" max="3334" width="17.42578125" style="1" customWidth="1"/>
    <col min="3335" max="3335" width="28.5703125" style="1" customWidth="1"/>
    <col min="3336" max="3336" width="16.140625" style="1" customWidth="1"/>
    <col min="3337" max="3337" width="10.85546875" style="1" customWidth="1"/>
    <col min="3338" max="3338" width="18.85546875" style="1" customWidth="1"/>
    <col min="3339" max="3342" width="5.85546875" style="1" customWidth="1"/>
    <col min="3343" max="3343" width="7.5703125" style="1" customWidth="1"/>
    <col min="3344" max="3344" width="1.42578125" style="1" customWidth="1"/>
    <col min="3345" max="3348" width="6.140625" style="1" customWidth="1"/>
    <col min="3349" max="3349" width="7.85546875" style="1" customWidth="1"/>
    <col min="3350" max="3350" width="34.140625" style="1" customWidth="1"/>
    <col min="3351" max="3352" width="25.5703125" style="1" customWidth="1"/>
    <col min="3353" max="3584" width="11.42578125" style="1"/>
    <col min="3585" max="3585" width="17.85546875" style="1" customWidth="1"/>
    <col min="3586" max="3586" width="18.85546875" style="1" customWidth="1"/>
    <col min="3587" max="3587" width="5.42578125" style="1" customWidth="1"/>
    <col min="3588" max="3588" width="25.85546875" style="1" customWidth="1"/>
    <col min="3589" max="3589" width="15.5703125" style="1" customWidth="1"/>
    <col min="3590" max="3590" width="17.42578125" style="1" customWidth="1"/>
    <col min="3591" max="3591" width="28.5703125" style="1" customWidth="1"/>
    <col min="3592" max="3592" width="16.140625" style="1" customWidth="1"/>
    <col min="3593" max="3593" width="10.85546875" style="1" customWidth="1"/>
    <col min="3594" max="3594" width="18.85546875" style="1" customWidth="1"/>
    <col min="3595" max="3598" width="5.85546875" style="1" customWidth="1"/>
    <col min="3599" max="3599" width="7.5703125" style="1" customWidth="1"/>
    <col min="3600" max="3600" width="1.42578125" style="1" customWidth="1"/>
    <col min="3601" max="3604" width="6.140625" style="1" customWidth="1"/>
    <col min="3605" max="3605" width="7.85546875" style="1" customWidth="1"/>
    <col min="3606" max="3606" width="34.140625" style="1" customWidth="1"/>
    <col min="3607" max="3608" width="25.5703125" style="1" customWidth="1"/>
    <col min="3609" max="3840" width="11.42578125" style="1"/>
    <col min="3841" max="3841" width="17.85546875" style="1" customWidth="1"/>
    <col min="3842" max="3842" width="18.85546875" style="1" customWidth="1"/>
    <col min="3843" max="3843" width="5.42578125" style="1" customWidth="1"/>
    <col min="3844" max="3844" width="25.85546875" style="1" customWidth="1"/>
    <col min="3845" max="3845" width="15.5703125" style="1" customWidth="1"/>
    <col min="3846" max="3846" width="17.42578125" style="1" customWidth="1"/>
    <col min="3847" max="3847" width="28.5703125" style="1" customWidth="1"/>
    <col min="3848" max="3848" width="16.140625" style="1" customWidth="1"/>
    <col min="3849" max="3849" width="10.85546875" style="1" customWidth="1"/>
    <col min="3850" max="3850" width="18.85546875" style="1" customWidth="1"/>
    <col min="3851" max="3854" width="5.85546875" style="1" customWidth="1"/>
    <col min="3855" max="3855" width="7.5703125" style="1" customWidth="1"/>
    <col min="3856" max="3856" width="1.42578125" style="1" customWidth="1"/>
    <col min="3857" max="3860" width="6.140625" style="1" customWidth="1"/>
    <col min="3861" max="3861" width="7.85546875" style="1" customWidth="1"/>
    <col min="3862" max="3862" width="34.140625" style="1" customWidth="1"/>
    <col min="3863" max="3864" width="25.5703125" style="1" customWidth="1"/>
    <col min="3865" max="4096" width="11.42578125" style="1"/>
    <col min="4097" max="4097" width="17.85546875" style="1" customWidth="1"/>
    <col min="4098" max="4098" width="18.85546875" style="1" customWidth="1"/>
    <col min="4099" max="4099" width="5.42578125" style="1" customWidth="1"/>
    <col min="4100" max="4100" width="25.85546875" style="1" customWidth="1"/>
    <col min="4101" max="4101" width="15.5703125" style="1" customWidth="1"/>
    <col min="4102" max="4102" width="17.42578125" style="1" customWidth="1"/>
    <col min="4103" max="4103" width="28.5703125" style="1" customWidth="1"/>
    <col min="4104" max="4104" width="16.140625" style="1" customWidth="1"/>
    <col min="4105" max="4105" width="10.85546875" style="1" customWidth="1"/>
    <col min="4106" max="4106" width="18.85546875" style="1" customWidth="1"/>
    <col min="4107" max="4110" width="5.85546875" style="1" customWidth="1"/>
    <col min="4111" max="4111" width="7.5703125" style="1" customWidth="1"/>
    <col min="4112" max="4112" width="1.42578125" style="1" customWidth="1"/>
    <col min="4113" max="4116" width="6.140625" style="1" customWidth="1"/>
    <col min="4117" max="4117" width="7.85546875" style="1" customWidth="1"/>
    <col min="4118" max="4118" width="34.140625" style="1" customWidth="1"/>
    <col min="4119" max="4120" width="25.5703125" style="1" customWidth="1"/>
    <col min="4121" max="4352" width="11.42578125" style="1"/>
    <col min="4353" max="4353" width="17.85546875" style="1" customWidth="1"/>
    <col min="4354" max="4354" width="18.85546875" style="1" customWidth="1"/>
    <col min="4355" max="4355" width="5.42578125" style="1" customWidth="1"/>
    <col min="4356" max="4356" width="25.85546875" style="1" customWidth="1"/>
    <col min="4357" max="4357" width="15.5703125" style="1" customWidth="1"/>
    <col min="4358" max="4358" width="17.42578125" style="1" customWidth="1"/>
    <col min="4359" max="4359" width="28.5703125" style="1" customWidth="1"/>
    <col min="4360" max="4360" width="16.140625" style="1" customWidth="1"/>
    <col min="4361" max="4361" width="10.85546875" style="1" customWidth="1"/>
    <col min="4362" max="4362" width="18.85546875" style="1" customWidth="1"/>
    <col min="4363" max="4366" width="5.85546875" style="1" customWidth="1"/>
    <col min="4367" max="4367" width="7.5703125" style="1" customWidth="1"/>
    <col min="4368" max="4368" width="1.42578125" style="1" customWidth="1"/>
    <col min="4369" max="4372" width="6.140625" style="1" customWidth="1"/>
    <col min="4373" max="4373" width="7.85546875" style="1" customWidth="1"/>
    <col min="4374" max="4374" width="34.140625" style="1" customWidth="1"/>
    <col min="4375" max="4376" width="25.5703125" style="1" customWidth="1"/>
    <col min="4377" max="4608" width="11.42578125" style="1"/>
    <col min="4609" max="4609" width="17.85546875" style="1" customWidth="1"/>
    <col min="4610" max="4610" width="18.85546875" style="1" customWidth="1"/>
    <col min="4611" max="4611" width="5.42578125" style="1" customWidth="1"/>
    <col min="4612" max="4612" width="25.85546875" style="1" customWidth="1"/>
    <col min="4613" max="4613" width="15.5703125" style="1" customWidth="1"/>
    <col min="4614" max="4614" width="17.42578125" style="1" customWidth="1"/>
    <col min="4615" max="4615" width="28.5703125" style="1" customWidth="1"/>
    <col min="4616" max="4616" width="16.140625" style="1" customWidth="1"/>
    <col min="4617" max="4617" width="10.85546875" style="1" customWidth="1"/>
    <col min="4618" max="4618" width="18.85546875" style="1" customWidth="1"/>
    <col min="4619" max="4622" width="5.85546875" style="1" customWidth="1"/>
    <col min="4623" max="4623" width="7.5703125" style="1" customWidth="1"/>
    <col min="4624" max="4624" width="1.42578125" style="1" customWidth="1"/>
    <col min="4625" max="4628" width="6.140625" style="1" customWidth="1"/>
    <col min="4629" max="4629" width="7.85546875" style="1" customWidth="1"/>
    <col min="4630" max="4630" width="34.140625" style="1" customWidth="1"/>
    <col min="4631" max="4632" width="25.5703125" style="1" customWidth="1"/>
    <col min="4633" max="4864" width="11.42578125" style="1"/>
    <col min="4865" max="4865" width="17.85546875" style="1" customWidth="1"/>
    <col min="4866" max="4866" width="18.85546875" style="1" customWidth="1"/>
    <col min="4867" max="4867" width="5.42578125" style="1" customWidth="1"/>
    <col min="4868" max="4868" width="25.85546875" style="1" customWidth="1"/>
    <col min="4869" max="4869" width="15.5703125" style="1" customWidth="1"/>
    <col min="4870" max="4870" width="17.42578125" style="1" customWidth="1"/>
    <col min="4871" max="4871" width="28.5703125" style="1" customWidth="1"/>
    <col min="4872" max="4872" width="16.140625" style="1" customWidth="1"/>
    <col min="4873" max="4873" width="10.85546875" style="1" customWidth="1"/>
    <col min="4874" max="4874" width="18.85546875" style="1" customWidth="1"/>
    <col min="4875" max="4878" width="5.85546875" style="1" customWidth="1"/>
    <col min="4879" max="4879" width="7.5703125" style="1" customWidth="1"/>
    <col min="4880" max="4880" width="1.42578125" style="1" customWidth="1"/>
    <col min="4881" max="4884" width="6.140625" style="1" customWidth="1"/>
    <col min="4885" max="4885" width="7.85546875" style="1" customWidth="1"/>
    <col min="4886" max="4886" width="34.140625" style="1" customWidth="1"/>
    <col min="4887" max="4888" width="25.5703125" style="1" customWidth="1"/>
    <col min="4889" max="5120" width="11.42578125" style="1"/>
    <col min="5121" max="5121" width="17.85546875" style="1" customWidth="1"/>
    <col min="5122" max="5122" width="18.85546875" style="1" customWidth="1"/>
    <col min="5123" max="5123" width="5.42578125" style="1" customWidth="1"/>
    <col min="5124" max="5124" width="25.85546875" style="1" customWidth="1"/>
    <col min="5125" max="5125" width="15.5703125" style="1" customWidth="1"/>
    <col min="5126" max="5126" width="17.42578125" style="1" customWidth="1"/>
    <col min="5127" max="5127" width="28.5703125" style="1" customWidth="1"/>
    <col min="5128" max="5128" width="16.140625" style="1" customWidth="1"/>
    <col min="5129" max="5129" width="10.85546875" style="1" customWidth="1"/>
    <col min="5130" max="5130" width="18.85546875" style="1" customWidth="1"/>
    <col min="5131" max="5134" width="5.85546875" style="1" customWidth="1"/>
    <col min="5135" max="5135" width="7.5703125" style="1" customWidth="1"/>
    <col min="5136" max="5136" width="1.42578125" style="1" customWidth="1"/>
    <col min="5137" max="5140" width="6.140625" style="1" customWidth="1"/>
    <col min="5141" max="5141" width="7.85546875" style="1" customWidth="1"/>
    <col min="5142" max="5142" width="34.140625" style="1" customWidth="1"/>
    <col min="5143" max="5144" width="25.5703125" style="1" customWidth="1"/>
    <col min="5145" max="5376" width="11.42578125" style="1"/>
    <col min="5377" max="5377" width="17.85546875" style="1" customWidth="1"/>
    <col min="5378" max="5378" width="18.85546875" style="1" customWidth="1"/>
    <col min="5379" max="5379" width="5.42578125" style="1" customWidth="1"/>
    <col min="5380" max="5380" width="25.85546875" style="1" customWidth="1"/>
    <col min="5381" max="5381" width="15.5703125" style="1" customWidth="1"/>
    <col min="5382" max="5382" width="17.42578125" style="1" customWidth="1"/>
    <col min="5383" max="5383" width="28.5703125" style="1" customWidth="1"/>
    <col min="5384" max="5384" width="16.140625" style="1" customWidth="1"/>
    <col min="5385" max="5385" width="10.85546875" style="1" customWidth="1"/>
    <col min="5386" max="5386" width="18.85546875" style="1" customWidth="1"/>
    <col min="5387" max="5390" width="5.85546875" style="1" customWidth="1"/>
    <col min="5391" max="5391" width="7.5703125" style="1" customWidth="1"/>
    <col min="5392" max="5392" width="1.42578125" style="1" customWidth="1"/>
    <col min="5393" max="5396" width="6.140625" style="1" customWidth="1"/>
    <col min="5397" max="5397" width="7.85546875" style="1" customWidth="1"/>
    <col min="5398" max="5398" width="34.140625" style="1" customWidth="1"/>
    <col min="5399" max="5400" width="25.5703125" style="1" customWidth="1"/>
    <col min="5401" max="5632" width="11.42578125" style="1"/>
    <col min="5633" max="5633" width="17.85546875" style="1" customWidth="1"/>
    <col min="5634" max="5634" width="18.85546875" style="1" customWidth="1"/>
    <col min="5635" max="5635" width="5.42578125" style="1" customWidth="1"/>
    <col min="5636" max="5636" width="25.85546875" style="1" customWidth="1"/>
    <col min="5637" max="5637" width="15.5703125" style="1" customWidth="1"/>
    <col min="5638" max="5638" width="17.42578125" style="1" customWidth="1"/>
    <col min="5639" max="5639" width="28.5703125" style="1" customWidth="1"/>
    <col min="5640" max="5640" width="16.140625" style="1" customWidth="1"/>
    <col min="5641" max="5641" width="10.85546875" style="1" customWidth="1"/>
    <col min="5642" max="5642" width="18.85546875" style="1" customWidth="1"/>
    <col min="5643" max="5646" width="5.85546875" style="1" customWidth="1"/>
    <col min="5647" max="5647" width="7.5703125" style="1" customWidth="1"/>
    <col min="5648" max="5648" width="1.42578125" style="1" customWidth="1"/>
    <col min="5649" max="5652" width="6.140625" style="1" customWidth="1"/>
    <col min="5653" max="5653" width="7.85546875" style="1" customWidth="1"/>
    <col min="5654" max="5654" width="34.140625" style="1" customWidth="1"/>
    <col min="5655" max="5656" width="25.5703125" style="1" customWidth="1"/>
    <col min="5657" max="5888" width="11.42578125" style="1"/>
    <col min="5889" max="5889" width="17.85546875" style="1" customWidth="1"/>
    <col min="5890" max="5890" width="18.85546875" style="1" customWidth="1"/>
    <col min="5891" max="5891" width="5.42578125" style="1" customWidth="1"/>
    <col min="5892" max="5892" width="25.85546875" style="1" customWidth="1"/>
    <col min="5893" max="5893" width="15.5703125" style="1" customWidth="1"/>
    <col min="5894" max="5894" width="17.42578125" style="1" customWidth="1"/>
    <col min="5895" max="5895" width="28.5703125" style="1" customWidth="1"/>
    <col min="5896" max="5896" width="16.140625" style="1" customWidth="1"/>
    <col min="5897" max="5897" width="10.85546875" style="1" customWidth="1"/>
    <col min="5898" max="5898" width="18.85546875" style="1" customWidth="1"/>
    <col min="5899" max="5902" width="5.85546875" style="1" customWidth="1"/>
    <col min="5903" max="5903" width="7.5703125" style="1" customWidth="1"/>
    <col min="5904" max="5904" width="1.42578125" style="1" customWidth="1"/>
    <col min="5905" max="5908" width="6.140625" style="1" customWidth="1"/>
    <col min="5909" max="5909" width="7.85546875" style="1" customWidth="1"/>
    <col min="5910" max="5910" width="34.140625" style="1" customWidth="1"/>
    <col min="5911" max="5912" width="25.5703125" style="1" customWidth="1"/>
    <col min="5913" max="6144" width="11.42578125" style="1"/>
    <col min="6145" max="6145" width="17.85546875" style="1" customWidth="1"/>
    <col min="6146" max="6146" width="18.85546875" style="1" customWidth="1"/>
    <col min="6147" max="6147" width="5.42578125" style="1" customWidth="1"/>
    <col min="6148" max="6148" width="25.85546875" style="1" customWidth="1"/>
    <col min="6149" max="6149" width="15.5703125" style="1" customWidth="1"/>
    <col min="6150" max="6150" width="17.42578125" style="1" customWidth="1"/>
    <col min="6151" max="6151" width="28.5703125" style="1" customWidth="1"/>
    <col min="6152" max="6152" width="16.140625" style="1" customWidth="1"/>
    <col min="6153" max="6153" width="10.85546875" style="1" customWidth="1"/>
    <col min="6154" max="6154" width="18.85546875" style="1" customWidth="1"/>
    <col min="6155" max="6158" width="5.85546875" style="1" customWidth="1"/>
    <col min="6159" max="6159" width="7.5703125" style="1" customWidth="1"/>
    <col min="6160" max="6160" width="1.42578125" style="1" customWidth="1"/>
    <col min="6161" max="6164" width="6.140625" style="1" customWidth="1"/>
    <col min="6165" max="6165" width="7.85546875" style="1" customWidth="1"/>
    <col min="6166" max="6166" width="34.140625" style="1" customWidth="1"/>
    <col min="6167" max="6168" width="25.5703125" style="1" customWidth="1"/>
    <col min="6169" max="6400" width="11.42578125" style="1"/>
    <col min="6401" max="6401" width="17.85546875" style="1" customWidth="1"/>
    <col min="6402" max="6402" width="18.85546875" style="1" customWidth="1"/>
    <col min="6403" max="6403" width="5.42578125" style="1" customWidth="1"/>
    <col min="6404" max="6404" width="25.85546875" style="1" customWidth="1"/>
    <col min="6405" max="6405" width="15.5703125" style="1" customWidth="1"/>
    <col min="6406" max="6406" width="17.42578125" style="1" customWidth="1"/>
    <col min="6407" max="6407" width="28.5703125" style="1" customWidth="1"/>
    <col min="6408" max="6408" width="16.140625" style="1" customWidth="1"/>
    <col min="6409" max="6409" width="10.85546875" style="1" customWidth="1"/>
    <col min="6410" max="6410" width="18.85546875" style="1" customWidth="1"/>
    <col min="6411" max="6414" width="5.85546875" style="1" customWidth="1"/>
    <col min="6415" max="6415" width="7.5703125" style="1" customWidth="1"/>
    <col min="6416" max="6416" width="1.42578125" style="1" customWidth="1"/>
    <col min="6417" max="6420" width="6.140625" style="1" customWidth="1"/>
    <col min="6421" max="6421" width="7.85546875" style="1" customWidth="1"/>
    <col min="6422" max="6422" width="34.140625" style="1" customWidth="1"/>
    <col min="6423" max="6424" width="25.5703125" style="1" customWidth="1"/>
    <col min="6425" max="6656" width="11.42578125" style="1"/>
    <col min="6657" max="6657" width="17.85546875" style="1" customWidth="1"/>
    <col min="6658" max="6658" width="18.85546875" style="1" customWidth="1"/>
    <col min="6659" max="6659" width="5.42578125" style="1" customWidth="1"/>
    <col min="6660" max="6660" width="25.85546875" style="1" customWidth="1"/>
    <col min="6661" max="6661" width="15.5703125" style="1" customWidth="1"/>
    <col min="6662" max="6662" width="17.42578125" style="1" customWidth="1"/>
    <col min="6663" max="6663" width="28.5703125" style="1" customWidth="1"/>
    <col min="6664" max="6664" width="16.140625" style="1" customWidth="1"/>
    <col min="6665" max="6665" width="10.85546875" style="1" customWidth="1"/>
    <col min="6666" max="6666" width="18.85546875" style="1" customWidth="1"/>
    <col min="6667" max="6670" width="5.85546875" style="1" customWidth="1"/>
    <col min="6671" max="6671" width="7.5703125" style="1" customWidth="1"/>
    <col min="6672" max="6672" width="1.42578125" style="1" customWidth="1"/>
    <col min="6673" max="6676" width="6.140625" style="1" customWidth="1"/>
    <col min="6677" max="6677" width="7.85546875" style="1" customWidth="1"/>
    <col min="6678" max="6678" width="34.140625" style="1" customWidth="1"/>
    <col min="6679" max="6680" width="25.5703125" style="1" customWidth="1"/>
    <col min="6681" max="6912" width="11.42578125" style="1"/>
    <col min="6913" max="6913" width="17.85546875" style="1" customWidth="1"/>
    <col min="6914" max="6914" width="18.85546875" style="1" customWidth="1"/>
    <col min="6915" max="6915" width="5.42578125" style="1" customWidth="1"/>
    <col min="6916" max="6916" width="25.85546875" style="1" customWidth="1"/>
    <col min="6917" max="6917" width="15.5703125" style="1" customWidth="1"/>
    <col min="6918" max="6918" width="17.42578125" style="1" customWidth="1"/>
    <col min="6919" max="6919" width="28.5703125" style="1" customWidth="1"/>
    <col min="6920" max="6920" width="16.140625" style="1" customWidth="1"/>
    <col min="6921" max="6921" width="10.85546875" style="1" customWidth="1"/>
    <col min="6922" max="6922" width="18.85546875" style="1" customWidth="1"/>
    <col min="6923" max="6926" width="5.85546875" style="1" customWidth="1"/>
    <col min="6927" max="6927" width="7.5703125" style="1" customWidth="1"/>
    <col min="6928" max="6928" width="1.42578125" style="1" customWidth="1"/>
    <col min="6929" max="6932" width="6.140625" style="1" customWidth="1"/>
    <col min="6933" max="6933" width="7.85546875" style="1" customWidth="1"/>
    <col min="6934" max="6934" width="34.140625" style="1" customWidth="1"/>
    <col min="6935" max="6936" width="25.5703125" style="1" customWidth="1"/>
    <col min="6937" max="7168" width="11.42578125" style="1"/>
    <col min="7169" max="7169" width="17.85546875" style="1" customWidth="1"/>
    <col min="7170" max="7170" width="18.85546875" style="1" customWidth="1"/>
    <col min="7171" max="7171" width="5.42578125" style="1" customWidth="1"/>
    <col min="7172" max="7172" width="25.85546875" style="1" customWidth="1"/>
    <col min="7173" max="7173" width="15.5703125" style="1" customWidth="1"/>
    <col min="7174" max="7174" width="17.42578125" style="1" customWidth="1"/>
    <col min="7175" max="7175" width="28.5703125" style="1" customWidth="1"/>
    <col min="7176" max="7176" width="16.140625" style="1" customWidth="1"/>
    <col min="7177" max="7177" width="10.85546875" style="1" customWidth="1"/>
    <col min="7178" max="7178" width="18.85546875" style="1" customWidth="1"/>
    <col min="7179" max="7182" width="5.85546875" style="1" customWidth="1"/>
    <col min="7183" max="7183" width="7.5703125" style="1" customWidth="1"/>
    <col min="7184" max="7184" width="1.42578125" style="1" customWidth="1"/>
    <col min="7185" max="7188" width="6.140625" style="1" customWidth="1"/>
    <col min="7189" max="7189" width="7.85546875" style="1" customWidth="1"/>
    <col min="7190" max="7190" width="34.140625" style="1" customWidth="1"/>
    <col min="7191" max="7192" width="25.5703125" style="1" customWidth="1"/>
    <col min="7193" max="7424" width="11.42578125" style="1"/>
    <col min="7425" max="7425" width="17.85546875" style="1" customWidth="1"/>
    <col min="7426" max="7426" width="18.85546875" style="1" customWidth="1"/>
    <col min="7427" max="7427" width="5.42578125" style="1" customWidth="1"/>
    <col min="7428" max="7428" width="25.85546875" style="1" customWidth="1"/>
    <col min="7429" max="7429" width="15.5703125" style="1" customWidth="1"/>
    <col min="7430" max="7430" width="17.42578125" style="1" customWidth="1"/>
    <col min="7431" max="7431" width="28.5703125" style="1" customWidth="1"/>
    <col min="7432" max="7432" width="16.140625" style="1" customWidth="1"/>
    <col min="7433" max="7433" width="10.85546875" style="1" customWidth="1"/>
    <col min="7434" max="7434" width="18.85546875" style="1" customWidth="1"/>
    <col min="7435" max="7438" width="5.85546875" style="1" customWidth="1"/>
    <col min="7439" max="7439" width="7.5703125" style="1" customWidth="1"/>
    <col min="7440" max="7440" width="1.42578125" style="1" customWidth="1"/>
    <col min="7441" max="7444" width="6.140625" style="1" customWidth="1"/>
    <col min="7445" max="7445" width="7.85546875" style="1" customWidth="1"/>
    <col min="7446" max="7446" width="34.140625" style="1" customWidth="1"/>
    <col min="7447" max="7448" width="25.5703125" style="1" customWidth="1"/>
    <col min="7449" max="7680" width="11.42578125" style="1"/>
    <col min="7681" max="7681" width="17.85546875" style="1" customWidth="1"/>
    <col min="7682" max="7682" width="18.85546875" style="1" customWidth="1"/>
    <col min="7683" max="7683" width="5.42578125" style="1" customWidth="1"/>
    <col min="7684" max="7684" width="25.85546875" style="1" customWidth="1"/>
    <col min="7685" max="7685" width="15.5703125" style="1" customWidth="1"/>
    <col min="7686" max="7686" width="17.42578125" style="1" customWidth="1"/>
    <col min="7687" max="7687" width="28.5703125" style="1" customWidth="1"/>
    <col min="7688" max="7688" width="16.140625" style="1" customWidth="1"/>
    <col min="7689" max="7689" width="10.85546875" style="1" customWidth="1"/>
    <col min="7690" max="7690" width="18.85546875" style="1" customWidth="1"/>
    <col min="7691" max="7694" width="5.85546875" style="1" customWidth="1"/>
    <col min="7695" max="7695" width="7.5703125" style="1" customWidth="1"/>
    <col min="7696" max="7696" width="1.42578125" style="1" customWidth="1"/>
    <col min="7697" max="7700" width="6.140625" style="1" customWidth="1"/>
    <col min="7701" max="7701" width="7.85546875" style="1" customWidth="1"/>
    <col min="7702" max="7702" width="34.140625" style="1" customWidth="1"/>
    <col min="7703" max="7704" width="25.5703125" style="1" customWidth="1"/>
    <col min="7705" max="7936" width="11.42578125" style="1"/>
    <col min="7937" max="7937" width="17.85546875" style="1" customWidth="1"/>
    <col min="7938" max="7938" width="18.85546875" style="1" customWidth="1"/>
    <col min="7939" max="7939" width="5.42578125" style="1" customWidth="1"/>
    <col min="7940" max="7940" width="25.85546875" style="1" customWidth="1"/>
    <col min="7941" max="7941" width="15.5703125" style="1" customWidth="1"/>
    <col min="7942" max="7942" width="17.42578125" style="1" customWidth="1"/>
    <col min="7943" max="7943" width="28.5703125" style="1" customWidth="1"/>
    <col min="7944" max="7944" width="16.140625" style="1" customWidth="1"/>
    <col min="7945" max="7945" width="10.85546875" style="1" customWidth="1"/>
    <col min="7946" max="7946" width="18.85546875" style="1" customWidth="1"/>
    <col min="7947" max="7950" width="5.85546875" style="1" customWidth="1"/>
    <col min="7951" max="7951" width="7.5703125" style="1" customWidth="1"/>
    <col min="7952" max="7952" width="1.42578125" style="1" customWidth="1"/>
    <col min="7953" max="7956" width="6.140625" style="1" customWidth="1"/>
    <col min="7957" max="7957" width="7.85546875" style="1" customWidth="1"/>
    <col min="7958" max="7958" width="34.140625" style="1" customWidth="1"/>
    <col min="7959" max="7960" width="25.5703125" style="1" customWidth="1"/>
    <col min="7961" max="8192" width="11.42578125" style="1"/>
    <col min="8193" max="8193" width="17.85546875" style="1" customWidth="1"/>
    <col min="8194" max="8194" width="18.85546875" style="1" customWidth="1"/>
    <col min="8195" max="8195" width="5.42578125" style="1" customWidth="1"/>
    <col min="8196" max="8196" width="25.85546875" style="1" customWidth="1"/>
    <col min="8197" max="8197" width="15.5703125" style="1" customWidth="1"/>
    <col min="8198" max="8198" width="17.42578125" style="1" customWidth="1"/>
    <col min="8199" max="8199" width="28.5703125" style="1" customWidth="1"/>
    <col min="8200" max="8200" width="16.140625" style="1" customWidth="1"/>
    <col min="8201" max="8201" width="10.85546875" style="1" customWidth="1"/>
    <col min="8202" max="8202" width="18.85546875" style="1" customWidth="1"/>
    <col min="8203" max="8206" width="5.85546875" style="1" customWidth="1"/>
    <col min="8207" max="8207" width="7.5703125" style="1" customWidth="1"/>
    <col min="8208" max="8208" width="1.42578125" style="1" customWidth="1"/>
    <col min="8209" max="8212" width="6.140625" style="1" customWidth="1"/>
    <col min="8213" max="8213" width="7.85546875" style="1" customWidth="1"/>
    <col min="8214" max="8214" width="34.140625" style="1" customWidth="1"/>
    <col min="8215" max="8216" width="25.5703125" style="1" customWidth="1"/>
    <col min="8217" max="8448" width="11.42578125" style="1"/>
    <col min="8449" max="8449" width="17.85546875" style="1" customWidth="1"/>
    <col min="8450" max="8450" width="18.85546875" style="1" customWidth="1"/>
    <col min="8451" max="8451" width="5.42578125" style="1" customWidth="1"/>
    <col min="8452" max="8452" width="25.85546875" style="1" customWidth="1"/>
    <col min="8453" max="8453" width="15.5703125" style="1" customWidth="1"/>
    <col min="8454" max="8454" width="17.42578125" style="1" customWidth="1"/>
    <col min="8455" max="8455" width="28.5703125" style="1" customWidth="1"/>
    <col min="8456" max="8456" width="16.140625" style="1" customWidth="1"/>
    <col min="8457" max="8457" width="10.85546875" style="1" customWidth="1"/>
    <col min="8458" max="8458" width="18.85546875" style="1" customWidth="1"/>
    <col min="8459" max="8462" width="5.85546875" style="1" customWidth="1"/>
    <col min="8463" max="8463" width="7.5703125" style="1" customWidth="1"/>
    <col min="8464" max="8464" width="1.42578125" style="1" customWidth="1"/>
    <col min="8465" max="8468" width="6.140625" style="1" customWidth="1"/>
    <col min="8469" max="8469" width="7.85546875" style="1" customWidth="1"/>
    <col min="8470" max="8470" width="34.140625" style="1" customWidth="1"/>
    <col min="8471" max="8472" width="25.5703125" style="1" customWidth="1"/>
    <col min="8473" max="8704" width="11.42578125" style="1"/>
    <col min="8705" max="8705" width="17.85546875" style="1" customWidth="1"/>
    <col min="8706" max="8706" width="18.85546875" style="1" customWidth="1"/>
    <col min="8707" max="8707" width="5.42578125" style="1" customWidth="1"/>
    <col min="8708" max="8708" width="25.85546875" style="1" customWidth="1"/>
    <col min="8709" max="8709" width="15.5703125" style="1" customWidth="1"/>
    <col min="8710" max="8710" width="17.42578125" style="1" customWidth="1"/>
    <col min="8711" max="8711" width="28.5703125" style="1" customWidth="1"/>
    <col min="8712" max="8712" width="16.140625" style="1" customWidth="1"/>
    <col min="8713" max="8713" width="10.85546875" style="1" customWidth="1"/>
    <col min="8714" max="8714" width="18.85546875" style="1" customWidth="1"/>
    <col min="8715" max="8718" width="5.85546875" style="1" customWidth="1"/>
    <col min="8719" max="8719" width="7.5703125" style="1" customWidth="1"/>
    <col min="8720" max="8720" width="1.42578125" style="1" customWidth="1"/>
    <col min="8721" max="8724" width="6.140625" style="1" customWidth="1"/>
    <col min="8725" max="8725" width="7.85546875" style="1" customWidth="1"/>
    <col min="8726" max="8726" width="34.140625" style="1" customWidth="1"/>
    <col min="8727" max="8728" width="25.5703125" style="1" customWidth="1"/>
    <col min="8729" max="8960" width="11.42578125" style="1"/>
    <col min="8961" max="8961" width="17.85546875" style="1" customWidth="1"/>
    <col min="8962" max="8962" width="18.85546875" style="1" customWidth="1"/>
    <col min="8963" max="8963" width="5.42578125" style="1" customWidth="1"/>
    <col min="8964" max="8964" width="25.85546875" style="1" customWidth="1"/>
    <col min="8965" max="8965" width="15.5703125" style="1" customWidth="1"/>
    <col min="8966" max="8966" width="17.42578125" style="1" customWidth="1"/>
    <col min="8967" max="8967" width="28.5703125" style="1" customWidth="1"/>
    <col min="8968" max="8968" width="16.140625" style="1" customWidth="1"/>
    <col min="8969" max="8969" width="10.85546875" style="1" customWidth="1"/>
    <col min="8970" max="8970" width="18.85546875" style="1" customWidth="1"/>
    <col min="8971" max="8974" width="5.85546875" style="1" customWidth="1"/>
    <col min="8975" max="8975" width="7.5703125" style="1" customWidth="1"/>
    <col min="8976" max="8976" width="1.42578125" style="1" customWidth="1"/>
    <col min="8977" max="8980" width="6.140625" style="1" customWidth="1"/>
    <col min="8981" max="8981" width="7.85546875" style="1" customWidth="1"/>
    <col min="8982" max="8982" width="34.140625" style="1" customWidth="1"/>
    <col min="8983" max="8984" width="25.5703125" style="1" customWidth="1"/>
    <col min="8985" max="9216" width="11.42578125" style="1"/>
    <col min="9217" max="9217" width="17.85546875" style="1" customWidth="1"/>
    <col min="9218" max="9218" width="18.85546875" style="1" customWidth="1"/>
    <col min="9219" max="9219" width="5.42578125" style="1" customWidth="1"/>
    <col min="9220" max="9220" width="25.85546875" style="1" customWidth="1"/>
    <col min="9221" max="9221" width="15.5703125" style="1" customWidth="1"/>
    <col min="9222" max="9222" width="17.42578125" style="1" customWidth="1"/>
    <col min="9223" max="9223" width="28.5703125" style="1" customWidth="1"/>
    <col min="9224" max="9224" width="16.140625" style="1" customWidth="1"/>
    <col min="9225" max="9225" width="10.85546875" style="1" customWidth="1"/>
    <col min="9226" max="9226" width="18.85546875" style="1" customWidth="1"/>
    <col min="9227" max="9230" width="5.85546875" style="1" customWidth="1"/>
    <col min="9231" max="9231" width="7.5703125" style="1" customWidth="1"/>
    <col min="9232" max="9232" width="1.42578125" style="1" customWidth="1"/>
    <col min="9233" max="9236" width="6.140625" style="1" customWidth="1"/>
    <col min="9237" max="9237" width="7.85546875" style="1" customWidth="1"/>
    <col min="9238" max="9238" width="34.140625" style="1" customWidth="1"/>
    <col min="9239" max="9240" width="25.5703125" style="1" customWidth="1"/>
    <col min="9241" max="9472" width="11.42578125" style="1"/>
    <col min="9473" max="9473" width="17.85546875" style="1" customWidth="1"/>
    <col min="9474" max="9474" width="18.85546875" style="1" customWidth="1"/>
    <col min="9475" max="9475" width="5.42578125" style="1" customWidth="1"/>
    <col min="9476" max="9476" width="25.85546875" style="1" customWidth="1"/>
    <col min="9477" max="9477" width="15.5703125" style="1" customWidth="1"/>
    <col min="9478" max="9478" width="17.42578125" style="1" customWidth="1"/>
    <col min="9479" max="9479" width="28.5703125" style="1" customWidth="1"/>
    <col min="9480" max="9480" width="16.140625" style="1" customWidth="1"/>
    <col min="9481" max="9481" width="10.85546875" style="1" customWidth="1"/>
    <col min="9482" max="9482" width="18.85546875" style="1" customWidth="1"/>
    <col min="9483" max="9486" width="5.85546875" style="1" customWidth="1"/>
    <col min="9487" max="9487" width="7.5703125" style="1" customWidth="1"/>
    <col min="9488" max="9488" width="1.42578125" style="1" customWidth="1"/>
    <col min="9489" max="9492" width="6.140625" style="1" customWidth="1"/>
    <col min="9493" max="9493" width="7.85546875" style="1" customWidth="1"/>
    <col min="9494" max="9494" width="34.140625" style="1" customWidth="1"/>
    <col min="9495" max="9496" width="25.5703125" style="1" customWidth="1"/>
    <col min="9497" max="9728" width="11.42578125" style="1"/>
    <col min="9729" max="9729" width="17.85546875" style="1" customWidth="1"/>
    <col min="9730" max="9730" width="18.85546875" style="1" customWidth="1"/>
    <col min="9731" max="9731" width="5.42578125" style="1" customWidth="1"/>
    <col min="9732" max="9732" width="25.85546875" style="1" customWidth="1"/>
    <col min="9733" max="9733" width="15.5703125" style="1" customWidth="1"/>
    <col min="9734" max="9734" width="17.42578125" style="1" customWidth="1"/>
    <col min="9735" max="9735" width="28.5703125" style="1" customWidth="1"/>
    <col min="9736" max="9736" width="16.140625" style="1" customWidth="1"/>
    <col min="9737" max="9737" width="10.85546875" style="1" customWidth="1"/>
    <col min="9738" max="9738" width="18.85546875" style="1" customWidth="1"/>
    <col min="9739" max="9742" width="5.85546875" style="1" customWidth="1"/>
    <col min="9743" max="9743" width="7.5703125" style="1" customWidth="1"/>
    <col min="9744" max="9744" width="1.42578125" style="1" customWidth="1"/>
    <col min="9745" max="9748" width="6.140625" style="1" customWidth="1"/>
    <col min="9749" max="9749" width="7.85546875" style="1" customWidth="1"/>
    <col min="9750" max="9750" width="34.140625" style="1" customWidth="1"/>
    <col min="9751" max="9752" width="25.5703125" style="1" customWidth="1"/>
    <col min="9753" max="9984" width="11.42578125" style="1"/>
    <col min="9985" max="9985" width="17.85546875" style="1" customWidth="1"/>
    <col min="9986" max="9986" width="18.85546875" style="1" customWidth="1"/>
    <col min="9987" max="9987" width="5.42578125" style="1" customWidth="1"/>
    <col min="9988" max="9988" width="25.85546875" style="1" customWidth="1"/>
    <col min="9989" max="9989" width="15.5703125" style="1" customWidth="1"/>
    <col min="9990" max="9990" width="17.42578125" style="1" customWidth="1"/>
    <col min="9991" max="9991" width="28.5703125" style="1" customWidth="1"/>
    <col min="9992" max="9992" width="16.140625" style="1" customWidth="1"/>
    <col min="9993" max="9993" width="10.85546875" style="1" customWidth="1"/>
    <col min="9994" max="9994" width="18.85546875" style="1" customWidth="1"/>
    <col min="9995" max="9998" width="5.85546875" style="1" customWidth="1"/>
    <col min="9999" max="9999" width="7.5703125" style="1" customWidth="1"/>
    <col min="10000" max="10000" width="1.42578125" style="1" customWidth="1"/>
    <col min="10001" max="10004" width="6.140625" style="1" customWidth="1"/>
    <col min="10005" max="10005" width="7.85546875" style="1" customWidth="1"/>
    <col min="10006" max="10006" width="34.140625" style="1" customWidth="1"/>
    <col min="10007" max="10008" width="25.5703125" style="1" customWidth="1"/>
    <col min="10009" max="10240" width="11.42578125" style="1"/>
    <col min="10241" max="10241" width="17.85546875" style="1" customWidth="1"/>
    <col min="10242" max="10242" width="18.85546875" style="1" customWidth="1"/>
    <col min="10243" max="10243" width="5.42578125" style="1" customWidth="1"/>
    <col min="10244" max="10244" width="25.85546875" style="1" customWidth="1"/>
    <col min="10245" max="10245" width="15.5703125" style="1" customWidth="1"/>
    <col min="10246" max="10246" width="17.42578125" style="1" customWidth="1"/>
    <col min="10247" max="10247" width="28.5703125" style="1" customWidth="1"/>
    <col min="10248" max="10248" width="16.140625" style="1" customWidth="1"/>
    <col min="10249" max="10249" width="10.85546875" style="1" customWidth="1"/>
    <col min="10250" max="10250" width="18.85546875" style="1" customWidth="1"/>
    <col min="10251" max="10254" width="5.85546875" style="1" customWidth="1"/>
    <col min="10255" max="10255" width="7.5703125" style="1" customWidth="1"/>
    <col min="10256" max="10256" width="1.42578125" style="1" customWidth="1"/>
    <col min="10257" max="10260" width="6.140625" style="1" customWidth="1"/>
    <col min="10261" max="10261" width="7.85546875" style="1" customWidth="1"/>
    <col min="10262" max="10262" width="34.140625" style="1" customWidth="1"/>
    <col min="10263" max="10264" width="25.5703125" style="1" customWidth="1"/>
    <col min="10265" max="10496" width="11.42578125" style="1"/>
    <col min="10497" max="10497" width="17.85546875" style="1" customWidth="1"/>
    <col min="10498" max="10498" width="18.85546875" style="1" customWidth="1"/>
    <col min="10499" max="10499" width="5.42578125" style="1" customWidth="1"/>
    <col min="10500" max="10500" width="25.85546875" style="1" customWidth="1"/>
    <col min="10501" max="10501" width="15.5703125" style="1" customWidth="1"/>
    <col min="10502" max="10502" width="17.42578125" style="1" customWidth="1"/>
    <col min="10503" max="10503" width="28.5703125" style="1" customWidth="1"/>
    <col min="10504" max="10504" width="16.140625" style="1" customWidth="1"/>
    <col min="10505" max="10505" width="10.85546875" style="1" customWidth="1"/>
    <col min="10506" max="10506" width="18.85546875" style="1" customWidth="1"/>
    <col min="10507" max="10510" width="5.85546875" style="1" customWidth="1"/>
    <col min="10511" max="10511" width="7.5703125" style="1" customWidth="1"/>
    <col min="10512" max="10512" width="1.42578125" style="1" customWidth="1"/>
    <col min="10513" max="10516" width="6.140625" style="1" customWidth="1"/>
    <col min="10517" max="10517" width="7.85546875" style="1" customWidth="1"/>
    <col min="10518" max="10518" width="34.140625" style="1" customWidth="1"/>
    <col min="10519" max="10520" width="25.5703125" style="1" customWidth="1"/>
    <col min="10521" max="10752" width="11.42578125" style="1"/>
    <col min="10753" max="10753" width="17.85546875" style="1" customWidth="1"/>
    <col min="10754" max="10754" width="18.85546875" style="1" customWidth="1"/>
    <col min="10755" max="10755" width="5.42578125" style="1" customWidth="1"/>
    <col min="10756" max="10756" width="25.85546875" style="1" customWidth="1"/>
    <col min="10757" max="10757" width="15.5703125" style="1" customWidth="1"/>
    <col min="10758" max="10758" width="17.42578125" style="1" customWidth="1"/>
    <col min="10759" max="10759" width="28.5703125" style="1" customWidth="1"/>
    <col min="10760" max="10760" width="16.140625" style="1" customWidth="1"/>
    <col min="10761" max="10761" width="10.85546875" style="1" customWidth="1"/>
    <col min="10762" max="10762" width="18.85546875" style="1" customWidth="1"/>
    <col min="10763" max="10766" width="5.85546875" style="1" customWidth="1"/>
    <col min="10767" max="10767" width="7.5703125" style="1" customWidth="1"/>
    <col min="10768" max="10768" width="1.42578125" style="1" customWidth="1"/>
    <col min="10769" max="10772" width="6.140625" style="1" customWidth="1"/>
    <col min="10773" max="10773" width="7.85546875" style="1" customWidth="1"/>
    <col min="10774" max="10774" width="34.140625" style="1" customWidth="1"/>
    <col min="10775" max="10776" width="25.5703125" style="1" customWidth="1"/>
    <col min="10777" max="11008" width="11.42578125" style="1"/>
    <col min="11009" max="11009" width="17.85546875" style="1" customWidth="1"/>
    <col min="11010" max="11010" width="18.85546875" style="1" customWidth="1"/>
    <col min="11011" max="11011" width="5.42578125" style="1" customWidth="1"/>
    <col min="11012" max="11012" width="25.85546875" style="1" customWidth="1"/>
    <col min="11013" max="11013" width="15.5703125" style="1" customWidth="1"/>
    <col min="11014" max="11014" width="17.42578125" style="1" customWidth="1"/>
    <col min="11015" max="11015" width="28.5703125" style="1" customWidth="1"/>
    <col min="11016" max="11016" width="16.140625" style="1" customWidth="1"/>
    <col min="11017" max="11017" width="10.85546875" style="1" customWidth="1"/>
    <col min="11018" max="11018" width="18.85546875" style="1" customWidth="1"/>
    <col min="11019" max="11022" width="5.85546875" style="1" customWidth="1"/>
    <col min="11023" max="11023" width="7.5703125" style="1" customWidth="1"/>
    <col min="11024" max="11024" width="1.42578125" style="1" customWidth="1"/>
    <col min="11025" max="11028" width="6.140625" style="1" customWidth="1"/>
    <col min="11029" max="11029" width="7.85546875" style="1" customWidth="1"/>
    <col min="11030" max="11030" width="34.140625" style="1" customWidth="1"/>
    <col min="11031" max="11032" width="25.5703125" style="1" customWidth="1"/>
    <col min="11033" max="11264" width="11.42578125" style="1"/>
    <col min="11265" max="11265" width="17.85546875" style="1" customWidth="1"/>
    <col min="11266" max="11266" width="18.85546875" style="1" customWidth="1"/>
    <col min="11267" max="11267" width="5.42578125" style="1" customWidth="1"/>
    <col min="11268" max="11268" width="25.85546875" style="1" customWidth="1"/>
    <col min="11269" max="11269" width="15.5703125" style="1" customWidth="1"/>
    <col min="11270" max="11270" width="17.42578125" style="1" customWidth="1"/>
    <col min="11271" max="11271" width="28.5703125" style="1" customWidth="1"/>
    <col min="11272" max="11272" width="16.140625" style="1" customWidth="1"/>
    <col min="11273" max="11273" width="10.85546875" style="1" customWidth="1"/>
    <col min="11274" max="11274" width="18.85546875" style="1" customWidth="1"/>
    <col min="11275" max="11278" width="5.85546875" style="1" customWidth="1"/>
    <col min="11279" max="11279" width="7.5703125" style="1" customWidth="1"/>
    <col min="11280" max="11280" width="1.42578125" style="1" customWidth="1"/>
    <col min="11281" max="11284" width="6.140625" style="1" customWidth="1"/>
    <col min="11285" max="11285" width="7.85546875" style="1" customWidth="1"/>
    <col min="11286" max="11286" width="34.140625" style="1" customWidth="1"/>
    <col min="11287" max="11288" width="25.5703125" style="1" customWidth="1"/>
    <col min="11289" max="11520" width="11.42578125" style="1"/>
    <col min="11521" max="11521" width="17.85546875" style="1" customWidth="1"/>
    <col min="11522" max="11522" width="18.85546875" style="1" customWidth="1"/>
    <col min="11523" max="11523" width="5.42578125" style="1" customWidth="1"/>
    <col min="11524" max="11524" width="25.85546875" style="1" customWidth="1"/>
    <col min="11525" max="11525" width="15.5703125" style="1" customWidth="1"/>
    <col min="11526" max="11526" width="17.42578125" style="1" customWidth="1"/>
    <col min="11527" max="11527" width="28.5703125" style="1" customWidth="1"/>
    <col min="11528" max="11528" width="16.140625" style="1" customWidth="1"/>
    <col min="11529" max="11529" width="10.85546875" style="1" customWidth="1"/>
    <col min="11530" max="11530" width="18.85546875" style="1" customWidth="1"/>
    <col min="11531" max="11534" width="5.85546875" style="1" customWidth="1"/>
    <col min="11535" max="11535" width="7.5703125" style="1" customWidth="1"/>
    <col min="11536" max="11536" width="1.42578125" style="1" customWidth="1"/>
    <col min="11537" max="11540" width="6.140625" style="1" customWidth="1"/>
    <col min="11541" max="11541" width="7.85546875" style="1" customWidth="1"/>
    <col min="11542" max="11542" width="34.140625" style="1" customWidth="1"/>
    <col min="11543" max="11544" width="25.5703125" style="1" customWidth="1"/>
    <col min="11545" max="11776" width="11.42578125" style="1"/>
    <col min="11777" max="11777" width="17.85546875" style="1" customWidth="1"/>
    <col min="11778" max="11778" width="18.85546875" style="1" customWidth="1"/>
    <col min="11779" max="11779" width="5.42578125" style="1" customWidth="1"/>
    <col min="11780" max="11780" width="25.85546875" style="1" customWidth="1"/>
    <col min="11781" max="11781" width="15.5703125" style="1" customWidth="1"/>
    <col min="11782" max="11782" width="17.42578125" style="1" customWidth="1"/>
    <col min="11783" max="11783" width="28.5703125" style="1" customWidth="1"/>
    <col min="11784" max="11784" width="16.140625" style="1" customWidth="1"/>
    <col min="11785" max="11785" width="10.85546875" style="1" customWidth="1"/>
    <col min="11786" max="11786" width="18.85546875" style="1" customWidth="1"/>
    <col min="11787" max="11790" width="5.85546875" style="1" customWidth="1"/>
    <col min="11791" max="11791" width="7.5703125" style="1" customWidth="1"/>
    <col min="11792" max="11792" width="1.42578125" style="1" customWidth="1"/>
    <col min="11793" max="11796" width="6.140625" style="1" customWidth="1"/>
    <col min="11797" max="11797" width="7.85546875" style="1" customWidth="1"/>
    <col min="11798" max="11798" width="34.140625" style="1" customWidth="1"/>
    <col min="11799" max="11800" width="25.5703125" style="1" customWidth="1"/>
    <col min="11801" max="12032" width="11.42578125" style="1"/>
    <col min="12033" max="12033" width="17.85546875" style="1" customWidth="1"/>
    <col min="12034" max="12034" width="18.85546875" style="1" customWidth="1"/>
    <col min="12035" max="12035" width="5.42578125" style="1" customWidth="1"/>
    <col min="12036" max="12036" width="25.85546875" style="1" customWidth="1"/>
    <col min="12037" max="12037" width="15.5703125" style="1" customWidth="1"/>
    <col min="12038" max="12038" width="17.42578125" style="1" customWidth="1"/>
    <col min="12039" max="12039" width="28.5703125" style="1" customWidth="1"/>
    <col min="12040" max="12040" width="16.140625" style="1" customWidth="1"/>
    <col min="12041" max="12041" width="10.85546875" style="1" customWidth="1"/>
    <col min="12042" max="12042" width="18.85546875" style="1" customWidth="1"/>
    <col min="12043" max="12046" width="5.85546875" style="1" customWidth="1"/>
    <col min="12047" max="12047" width="7.5703125" style="1" customWidth="1"/>
    <col min="12048" max="12048" width="1.42578125" style="1" customWidth="1"/>
    <col min="12049" max="12052" width="6.140625" style="1" customWidth="1"/>
    <col min="12053" max="12053" width="7.85546875" style="1" customWidth="1"/>
    <col min="12054" max="12054" width="34.140625" style="1" customWidth="1"/>
    <col min="12055" max="12056" width="25.5703125" style="1" customWidth="1"/>
    <col min="12057" max="12288" width="11.42578125" style="1"/>
    <col min="12289" max="12289" width="17.85546875" style="1" customWidth="1"/>
    <col min="12290" max="12290" width="18.85546875" style="1" customWidth="1"/>
    <col min="12291" max="12291" width="5.42578125" style="1" customWidth="1"/>
    <col min="12292" max="12292" width="25.85546875" style="1" customWidth="1"/>
    <col min="12293" max="12293" width="15.5703125" style="1" customWidth="1"/>
    <col min="12294" max="12294" width="17.42578125" style="1" customWidth="1"/>
    <col min="12295" max="12295" width="28.5703125" style="1" customWidth="1"/>
    <col min="12296" max="12296" width="16.140625" style="1" customWidth="1"/>
    <col min="12297" max="12297" width="10.85546875" style="1" customWidth="1"/>
    <col min="12298" max="12298" width="18.85546875" style="1" customWidth="1"/>
    <col min="12299" max="12302" width="5.85546875" style="1" customWidth="1"/>
    <col min="12303" max="12303" width="7.5703125" style="1" customWidth="1"/>
    <col min="12304" max="12304" width="1.42578125" style="1" customWidth="1"/>
    <col min="12305" max="12308" width="6.140625" style="1" customWidth="1"/>
    <col min="12309" max="12309" width="7.85546875" style="1" customWidth="1"/>
    <col min="12310" max="12310" width="34.140625" style="1" customWidth="1"/>
    <col min="12311" max="12312" width="25.5703125" style="1" customWidth="1"/>
    <col min="12313" max="12544" width="11.42578125" style="1"/>
    <col min="12545" max="12545" width="17.85546875" style="1" customWidth="1"/>
    <col min="12546" max="12546" width="18.85546875" style="1" customWidth="1"/>
    <col min="12547" max="12547" width="5.42578125" style="1" customWidth="1"/>
    <col min="12548" max="12548" width="25.85546875" style="1" customWidth="1"/>
    <col min="12549" max="12549" width="15.5703125" style="1" customWidth="1"/>
    <col min="12550" max="12550" width="17.42578125" style="1" customWidth="1"/>
    <col min="12551" max="12551" width="28.5703125" style="1" customWidth="1"/>
    <col min="12552" max="12552" width="16.140625" style="1" customWidth="1"/>
    <col min="12553" max="12553" width="10.85546875" style="1" customWidth="1"/>
    <col min="12554" max="12554" width="18.85546875" style="1" customWidth="1"/>
    <col min="12555" max="12558" width="5.85546875" style="1" customWidth="1"/>
    <col min="12559" max="12559" width="7.5703125" style="1" customWidth="1"/>
    <col min="12560" max="12560" width="1.42578125" style="1" customWidth="1"/>
    <col min="12561" max="12564" width="6.140625" style="1" customWidth="1"/>
    <col min="12565" max="12565" width="7.85546875" style="1" customWidth="1"/>
    <col min="12566" max="12566" width="34.140625" style="1" customWidth="1"/>
    <col min="12567" max="12568" width="25.5703125" style="1" customWidth="1"/>
    <col min="12569" max="12800" width="11.42578125" style="1"/>
    <col min="12801" max="12801" width="17.85546875" style="1" customWidth="1"/>
    <col min="12802" max="12802" width="18.85546875" style="1" customWidth="1"/>
    <col min="12803" max="12803" width="5.42578125" style="1" customWidth="1"/>
    <col min="12804" max="12804" width="25.85546875" style="1" customWidth="1"/>
    <col min="12805" max="12805" width="15.5703125" style="1" customWidth="1"/>
    <col min="12806" max="12806" width="17.42578125" style="1" customWidth="1"/>
    <col min="12807" max="12807" width="28.5703125" style="1" customWidth="1"/>
    <col min="12808" max="12808" width="16.140625" style="1" customWidth="1"/>
    <col min="12809" max="12809" width="10.85546875" style="1" customWidth="1"/>
    <col min="12810" max="12810" width="18.85546875" style="1" customWidth="1"/>
    <col min="12811" max="12814" width="5.85546875" style="1" customWidth="1"/>
    <col min="12815" max="12815" width="7.5703125" style="1" customWidth="1"/>
    <col min="12816" max="12816" width="1.42578125" style="1" customWidth="1"/>
    <col min="12817" max="12820" width="6.140625" style="1" customWidth="1"/>
    <col min="12821" max="12821" width="7.85546875" style="1" customWidth="1"/>
    <col min="12822" max="12822" width="34.140625" style="1" customWidth="1"/>
    <col min="12823" max="12824" width="25.5703125" style="1" customWidth="1"/>
    <col min="12825" max="13056" width="11.42578125" style="1"/>
    <col min="13057" max="13057" width="17.85546875" style="1" customWidth="1"/>
    <col min="13058" max="13058" width="18.85546875" style="1" customWidth="1"/>
    <col min="13059" max="13059" width="5.42578125" style="1" customWidth="1"/>
    <col min="13060" max="13060" width="25.85546875" style="1" customWidth="1"/>
    <col min="13061" max="13061" width="15.5703125" style="1" customWidth="1"/>
    <col min="13062" max="13062" width="17.42578125" style="1" customWidth="1"/>
    <col min="13063" max="13063" width="28.5703125" style="1" customWidth="1"/>
    <col min="13064" max="13064" width="16.140625" style="1" customWidth="1"/>
    <col min="13065" max="13065" width="10.85546875" style="1" customWidth="1"/>
    <col min="13066" max="13066" width="18.85546875" style="1" customWidth="1"/>
    <col min="13067" max="13070" width="5.85546875" style="1" customWidth="1"/>
    <col min="13071" max="13071" width="7.5703125" style="1" customWidth="1"/>
    <col min="13072" max="13072" width="1.42578125" style="1" customWidth="1"/>
    <col min="13073" max="13076" width="6.140625" style="1" customWidth="1"/>
    <col min="13077" max="13077" width="7.85546875" style="1" customWidth="1"/>
    <col min="13078" max="13078" width="34.140625" style="1" customWidth="1"/>
    <col min="13079" max="13080" width="25.5703125" style="1" customWidth="1"/>
    <col min="13081" max="13312" width="11.42578125" style="1"/>
    <col min="13313" max="13313" width="17.85546875" style="1" customWidth="1"/>
    <col min="13314" max="13314" width="18.85546875" style="1" customWidth="1"/>
    <col min="13315" max="13315" width="5.42578125" style="1" customWidth="1"/>
    <col min="13316" max="13316" width="25.85546875" style="1" customWidth="1"/>
    <col min="13317" max="13317" width="15.5703125" style="1" customWidth="1"/>
    <col min="13318" max="13318" width="17.42578125" style="1" customWidth="1"/>
    <col min="13319" max="13319" width="28.5703125" style="1" customWidth="1"/>
    <col min="13320" max="13320" width="16.140625" style="1" customWidth="1"/>
    <col min="13321" max="13321" width="10.85546875" style="1" customWidth="1"/>
    <col min="13322" max="13322" width="18.85546875" style="1" customWidth="1"/>
    <col min="13323" max="13326" width="5.85546875" style="1" customWidth="1"/>
    <col min="13327" max="13327" width="7.5703125" style="1" customWidth="1"/>
    <col min="13328" max="13328" width="1.42578125" style="1" customWidth="1"/>
    <col min="13329" max="13332" width="6.140625" style="1" customWidth="1"/>
    <col min="13333" max="13333" width="7.85546875" style="1" customWidth="1"/>
    <col min="13334" max="13334" width="34.140625" style="1" customWidth="1"/>
    <col min="13335" max="13336" width="25.5703125" style="1" customWidth="1"/>
    <col min="13337" max="13568" width="11.42578125" style="1"/>
    <col min="13569" max="13569" width="17.85546875" style="1" customWidth="1"/>
    <col min="13570" max="13570" width="18.85546875" style="1" customWidth="1"/>
    <col min="13571" max="13571" width="5.42578125" style="1" customWidth="1"/>
    <col min="13572" max="13572" width="25.85546875" style="1" customWidth="1"/>
    <col min="13573" max="13573" width="15.5703125" style="1" customWidth="1"/>
    <col min="13574" max="13574" width="17.42578125" style="1" customWidth="1"/>
    <col min="13575" max="13575" width="28.5703125" style="1" customWidth="1"/>
    <col min="13576" max="13576" width="16.140625" style="1" customWidth="1"/>
    <col min="13577" max="13577" width="10.85546875" style="1" customWidth="1"/>
    <col min="13578" max="13578" width="18.85546875" style="1" customWidth="1"/>
    <col min="13579" max="13582" width="5.85546875" style="1" customWidth="1"/>
    <col min="13583" max="13583" width="7.5703125" style="1" customWidth="1"/>
    <col min="13584" max="13584" width="1.42578125" style="1" customWidth="1"/>
    <col min="13585" max="13588" width="6.140625" style="1" customWidth="1"/>
    <col min="13589" max="13589" width="7.85546875" style="1" customWidth="1"/>
    <col min="13590" max="13590" width="34.140625" style="1" customWidth="1"/>
    <col min="13591" max="13592" width="25.5703125" style="1" customWidth="1"/>
    <col min="13593" max="13824" width="11.42578125" style="1"/>
    <col min="13825" max="13825" width="17.85546875" style="1" customWidth="1"/>
    <col min="13826" max="13826" width="18.85546875" style="1" customWidth="1"/>
    <col min="13827" max="13827" width="5.42578125" style="1" customWidth="1"/>
    <col min="13828" max="13828" width="25.85546875" style="1" customWidth="1"/>
    <col min="13829" max="13829" width="15.5703125" style="1" customWidth="1"/>
    <col min="13830" max="13830" width="17.42578125" style="1" customWidth="1"/>
    <col min="13831" max="13831" width="28.5703125" style="1" customWidth="1"/>
    <col min="13832" max="13832" width="16.140625" style="1" customWidth="1"/>
    <col min="13833" max="13833" width="10.85546875" style="1" customWidth="1"/>
    <col min="13834" max="13834" width="18.85546875" style="1" customWidth="1"/>
    <col min="13835" max="13838" width="5.85546875" style="1" customWidth="1"/>
    <col min="13839" max="13839" width="7.5703125" style="1" customWidth="1"/>
    <col min="13840" max="13840" width="1.42578125" style="1" customWidth="1"/>
    <col min="13841" max="13844" width="6.140625" style="1" customWidth="1"/>
    <col min="13845" max="13845" width="7.85546875" style="1" customWidth="1"/>
    <col min="13846" max="13846" width="34.140625" style="1" customWidth="1"/>
    <col min="13847" max="13848" width="25.5703125" style="1" customWidth="1"/>
    <col min="13849" max="14080" width="11.42578125" style="1"/>
    <col min="14081" max="14081" width="17.85546875" style="1" customWidth="1"/>
    <col min="14082" max="14082" width="18.85546875" style="1" customWidth="1"/>
    <col min="14083" max="14083" width="5.42578125" style="1" customWidth="1"/>
    <col min="14084" max="14084" width="25.85546875" style="1" customWidth="1"/>
    <col min="14085" max="14085" width="15.5703125" style="1" customWidth="1"/>
    <col min="14086" max="14086" width="17.42578125" style="1" customWidth="1"/>
    <col min="14087" max="14087" width="28.5703125" style="1" customWidth="1"/>
    <col min="14088" max="14088" width="16.140625" style="1" customWidth="1"/>
    <col min="14089" max="14089" width="10.85546875" style="1" customWidth="1"/>
    <col min="14090" max="14090" width="18.85546875" style="1" customWidth="1"/>
    <col min="14091" max="14094" width="5.85546875" style="1" customWidth="1"/>
    <col min="14095" max="14095" width="7.5703125" style="1" customWidth="1"/>
    <col min="14096" max="14096" width="1.42578125" style="1" customWidth="1"/>
    <col min="14097" max="14100" width="6.140625" style="1" customWidth="1"/>
    <col min="14101" max="14101" width="7.85546875" style="1" customWidth="1"/>
    <col min="14102" max="14102" width="34.140625" style="1" customWidth="1"/>
    <col min="14103" max="14104" width="25.5703125" style="1" customWidth="1"/>
    <col min="14105" max="14336" width="11.42578125" style="1"/>
    <col min="14337" max="14337" width="17.85546875" style="1" customWidth="1"/>
    <col min="14338" max="14338" width="18.85546875" style="1" customWidth="1"/>
    <col min="14339" max="14339" width="5.42578125" style="1" customWidth="1"/>
    <col min="14340" max="14340" width="25.85546875" style="1" customWidth="1"/>
    <col min="14341" max="14341" width="15.5703125" style="1" customWidth="1"/>
    <col min="14342" max="14342" width="17.42578125" style="1" customWidth="1"/>
    <col min="14343" max="14343" width="28.5703125" style="1" customWidth="1"/>
    <col min="14344" max="14344" width="16.140625" style="1" customWidth="1"/>
    <col min="14345" max="14345" width="10.85546875" style="1" customWidth="1"/>
    <col min="14346" max="14346" width="18.85546875" style="1" customWidth="1"/>
    <col min="14347" max="14350" width="5.85546875" style="1" customWidth="1"/>
    <col min="14351" max="14351" width="7.5703125" style="1" customWidth="1"/>
    <col min="14352" max="14352" width="1.42578125" style="1" customWidth="1"/>
    <col min="14353" max="14356" width="6.140625" style="1" customWidth="1"/>
    <col min="14357" max="14357" width="7.85546875" style="1" customWidth="1"/>
    <col min="14358" max="14358" width="34.140625" style="1" customWidth="1"/>
    <col min="14359" max="14360" width="25.5703125" style="1" customWidth="1"/>
    <col min="14361" max="14592" width="11.42578125" style="1"/>
    <col min="14593" max="14593" width="17.85546875" style="1" customWidth="1"/>
    <col min="14594" max="14594" width="18.85546875" style="1" customWidth="1"/>
    <col min="14595" max="14595" width="5.42578125" style="1" customWidth="1"/>
    <col min="14596" max="14596" width="25.85546875" style="1" customWidth="1"/>
    <col min="14597" max="14597" width="15.5703125" style="1" customWidth="1"/>
    <col min="14598" max="14598" width="17.42578125" style="1" customWidth="1"/>
    <col min="14599" max="14599" width="28.5703125" style="1" customWidth="1"/>
    <col min="14600" max="14600" width="16.140625" style="1" customWidth="1"/>
    <col min="14601" max="14601" width="10.85546875" style="1" customWidth="1"/>
    <col min="14602" max="14602" width="18.85546875" style="1" customWidth="1"/>
    <col min="14603" max="14606" width="5.85546875" style="1" customWidth="1"/>
    <col min="14607" max="14607" width="7.5703125" style="1" customWidth="1"/>
    <col min="14608" max="14608" width="1.42578125" style="1" customWidth="1"/>
    <col min="14609" max="14612" width="6.140625" style="1" customWidth="1"/>
    <col min="14613" max="14613" width="7.85546875" style="1" customWidth="1"/>
    <col min="14614" max="14614" width="34.140625" style="1" customWidth="1"/>
    <col min="14615" max="14616" width="25.5703125" style="1" customWidth="1"/>
    <col min="14617" max="14848" width="11.42578125" style="1"/>
    <col min="14849" max="14849" width="17.85546875" style="1" customWidth="1"/>
    <col min="14850" max="14850" width="18.85546875" style="1" customWidth="1"/>
    <col min="14851" max="14851" width="5.42578125" style="1" customWidth="1"/>
    <col min="14852" max="14852" width="25.85546875" style="1" customWidth="1"/>
    <col min="14853" max="14853" width="15.5703125" style="1" customWidth="1"/>
    <col min="14854" max="14854" width="17.42578125" style="1" customWidth="1"/>
    <col min="14855" max="14855" width="28.5703125" style="1" customWidth="1"/>
    <col min="14856" max="14856" width="16.140625" style="1" customWidth="1"/>
    <col min="14857" max="14857" width="10.85546875" style="1" customWidth="1"/>
    <col min="14858" max="14858" width="18.85546875" style="1" customWidth="1"/>
    <col min="14859" max="14862" width="5.85546875" style="1" customWidth="1"/>
    <col min="14863" max="14863" width="7.5703125" style="1" customWidth="1"/>
    <col min="14864" max="14864" width="1.42578125" style="1" customWidth="1"/>
    <col min="14865" max="14868" width="6.140625" style="1" customWidth="1"/>
    <col min="14869" max="14869" width="7.85546875" style="1" customWidth="1"/>
    <col min="14870" max="14870" width="34.140625" style="1" customWidth="1"/>
    <col min="14871" max="14872" width="25.5703125" style="1" customWidth="1"/>
    <col min="14873" max="15104" width="11.42578125" style="1"/>
    <col min="15105" max="15105" width="17.85546875" style="1" customWidth="1"/>
    <col min="15106" max="15106" width="18.85546875" style="1" customWidth="1"/>
    <col min="15107" max="15107" width="5.42578125" style="1" customWidth="1"/>
    <col min="15108" max="15108" width="25.85546875" style="1" customWidth="1"/>
    <col min="15109" max="15109" width="15.5703125" style="1" customWidth="1"/>
    <col min="15110" max="15110" width="17.42578125" style="1" customWidth="1"/>
    <col min="15111" max="15111" width="28.5703125" style="1" customWidth="1"/>
    <col min="15112" max="15112" width="16.140625" style="1" customWidth="1"/>
    <col min="15113" max="15113" width="10.85546875" style="1" customWidth="1"/>
    <col min="15114" max="15114" width="18.85546875" style="1" customWidth="1"/>
    <col min="15115" max="15118" width="5.85546875" style="1" customWidth="1"/>
    <col min="15119" max="15119" width="7.5703125" style="1" customWidth="1"/>
    <col min="15120" max="15120" width="1.42578125" style="1" customWidth="1"/>
    <col min="15121" max="15124" width="6.140625" style="1" customWidth="1"/>
    <col min="15125" max="15125" width="7.85546875" style="1" customWidth="1"/>
    <col min="15126" max="15126" width="34.140625" style="1" customWidth="1"/>
    <col min="15127" max="15128" width="25.5703125" style="1" customWidth="1"/>
    <col min="15129" max="15360" width="11.42578125" style="1"/>
    <col min="15361" max="15361" width="17.85546875" style="1" customWidth="1"/>
    <col min="15362" max="15362" width="18.85546875" style="1" customWidth="1"/>
    <col min="15363" max="15363" width="5.42578125" style="1" customWidth="1"/>
    <col min="15364" max="15364" width="25.85546875" style="1" customWidth="1"/>
    <col min="15365" max="15365" width="15.5703125" style="1" customWidth="1"/>
    <col min="15366" max="15366" width="17.42578125" style="1" customWidth="1"/>
    <col min="15367" max="15367" width="28.5703125" style="1" customWidth="1"/>
    <col min="15368" max="15368" width="16.140625" style="1" customWidth="1"/>
    <col min="15369" max="15369" width="10.85546875" style="1" customWidth="1"/>
    <col min="15370" max="15370" width="18.85546875" style="1" customWidth="1"/>
    <col min="15371" max="15374" width="5.85546875" style="1" customWidth="1"/>
    <col min="15375" max="15375" width="7.5703125" style="1" customWidth="1"/>
    <col min="15376" max="15376" width="1.42578125" style="1" customWidth="1"/>
    <col min="15377" max="15380" width="6.140625" style="1" customWidth="1"/>
    <col min="15381" max="15381" width="7.85546875" style="1" customWidth="1"/>
    <col min="15382" max="15382" width="34.140625" style="1" customWidth="1"/>
    <col min="15383" max="15384" width="25.5703125" style="1" customWidth="1"/>
    <col min="15385" max="15616" width="11.42578125" style="1"/>
    <col min="15617" max="15617" width="17.85546875" style="1" customWidth="1"/>
    <col min="15618" max="15618" width="18.85546875" style="1" customWidth="1"/>
    <col min="15619" max="15619" width="5.42578125" style="1" customWidth="1"/>
    <col min="15620" max="15620" width="25.85546875" style="1" customWidth="1"/>
    <col min="15621" max="15621" width="15.5703125" style="1" customWidth="1"/>
    <col min="15622" max="15622" width="17.42578125" style="1" customWidth="1"/>
    <col min="15623" max="15623" width="28.5703125" style="1" customWidth="1"/>
    <col min="15624" max="15624" width="16.140625" style="1" customWidth="1"/>
    <col min="15625" max="15625" width="10.85546875" style="1" customWidth="1"/>
    <col min="15626" max="15626" width="18.85546875" style="1" customWidth="1"/>
    <col min="15627" max="15630" width="5.85546875" style="1" customWidth="1"/>
    <col min="15631" max="15631" width="7.5703125" style="1" customWidth="1"/>
    <col min="15632" max="15632" width="1.42578125" style="1" customWidth="1"/>
    <col min="15633" max="15636" width="6.140625" style="1" customWidth="1"/>
    <col min="15637" max="15637" width="7.85546875" style="1" customWidth="1"/>
    <col min="15638" max="15638" width="34.140625" style="1" customWidth="1"/>
    <col min="15639" max="15640" width="25.5703125" style="1" customWidth="1"/>
    <col min="15641" max="15872" width="11.42578125" style="1"/>
    <col min="15873" max="15873" width="17.85546875" style="1" customWidth="1"/>
    <col min="15874" max="15874" width="18.85546875" style="1" customWidth="1"/>
    <col min="15875" max="15875" width="5.42578125" style="1" customWidth="1"/>
    <col min="15876" max="15876" width="25.85546875" style="1" customWidth="1"/>
    <col min="15877" max="15877" width="15.5703125" style="1" customWidth="1"/>
    <col min="15878" max="15878" width="17.42578125" style="1" customWidth="1"/>
    <col min="15879" max="15879" width="28.5703125" style="1" customWidth="1"/>
    <col min="15880" max="15880" width="16.140625" style="1" customWidth="1"/>
    <col min="15881" max="15881" width="10.85546875" style="1" customWidth="1"/>
    <col min="15882" max="15882" width="18.85546875" style="1" customWidth="1"/>
    <col min="15883" max="15886" width="5.85546875" style="1" customWidth="1"/>
    <col min="15887" max="15887" width="7.5703125" style="1" customWidth="1"/>
    <col min="15888" max="15888" width="1.42578125" style="1" customWidth="1"/>
    <col min="15889" max="15892" width="6.140625" style="1" customWidth="1"/>
    <col min="15893" max="15893" width="7.85546875" style="1" customWidth="1"/>
    <col min="15894" max="15894" width="34.140625" style="1" customWidth="1"/>
    <col min="15895" max="15896" width="25.5703125" style="1" customWidth="1"/>
    <col min="15897" max="16128" width="11.42578125" style="1"/>
    <col min="16129" max="16129" width="17.85546875" style="1" customWidth="1"/>
    <col min="16130" max="16130" width="18.85546875" style="1" customWidth="1"/>
    <col min="16131" max="16131" width="5.42578125" style="1" customWidth="1"/>
    <col min="16132" max="16132" width="25.85546875" style="1" customWidth="1"/>
    <col min="16133" max="16133" width="15.5703125" style="1" customWidth="1"/>
    <col min="16134" max="16134" width="17.42578125" style="1" customWidth="1"/>
    <col min="16135" max="16135" width="28.5703125" style="1" customWidth="1"/>
    <col min="16136" max="16136" width="16.140625" style="1" customWidth="1"/>
    <col min="16137" max="16137" width="10.85546875" style="1" customWidth="1"/>
    <col min="16138" max="16138" width="18.85546875" style="1" customWidth="1"/>
    <col min="16139" max="16142" width="5.85546875" style="1" customWidth="1"/>
    <col min="16143" max="16143" width="7.5703125" style="1" customWidth="1"/>
    <col min="16144" max="16144" width="1.42578125" style="1" customWidth="1"/>
    <col min="16145" max="16148" width="6.140625" style="1" customWidth="1"/>
    <col min="16149" max="16149" width="7.85546875" style="1" customWidth="1"/>
    <col min="16150" max="16150" width="34.140625" style="1" customWidth="1"/>
    <col min="16151" max="16152" width="25.5703125" style="1" customWidth="1"/>
    <col min="16153" max="16384" width="11.42578125" style="1"/>
  </cols>
  <sheetData>
    <row r="1" spans="1:24" ht="23.25" customHeight="1" thickBot="1" x14ac:dyDescent="0.3">
      <c r="A1" s="144"/>
      <c r="B1" s="144"/>
      <c r="C1" s="144"/>
      <c r="D1" s="144"/>
      <c r="E1" s="144"/>
      <c r="F1" s="144"/>
      <c r="G1" s="144"/>
      <c r="H1" s="144"/>
      <c r="I1" s="144"/>
      <c r="J1" s="144"/>
      <c r="K1" s="144"/>
      <c r="L1" s="144"/>
      <c r="M1" s="144"/>
      <c r="N1" s="144"/>
      <c r="O1" s="144"/>
      <c r="P1" s="144"/>
      <c r="Q1" s="144"/>
      <c r="R1" s="144"/>
      <c r="S1" s="144"/>
      <c r="T1" s="144"/>
      <c r="U1" s="144"/>
      <c r="V1" s="144"/>
    </row>
    <row r="2" spans="1:24" x14ac:dyDescent="0.25">
      <c r="A2" s="145"/>
      <c r="B2" s="148" t="s">
        <v>0</v>
      </c>
      <c r="C2" s="148"/>
      <c r="D2" s="148"/>
      <c r="E2" s="148"/>
      <c r="F2" s="148"/>
      <c r="G2" s="148"/>
      <c r="H2" s="148"/>
      <c r="I2" s="148"/>
      <c r="J2" s="148"/>
      <c r="K2" s="148"/>
      <c r="L2" s="148"/>
      <c r="M2" s="148"/>
      <c r="N2" s="148"/>
      <c r="O2" s="148"/>
      <c r="P2" s="148"/>
      <c r="Q2" s="148"/>
      <c r="R2" s="148"/>
      <c r="S2" s="148"/>
      <c r="T2" s="148"/>
      <c r="U2" s="148"/>
      <c r="V2" s="148"/>
      <c r="W2" s="149"/>
      <c r="X2" s="92" t="s">
        <v>1</v>
      </c>
    </row>
    <row r="3" spans="1:24" ht="20.25" customHeight="1" x14ac:dyDescent="0.25">
      <c r="A3" s="146"/>
      <c r="B3" s="150" t="s">
        <v>2</v>
      </c>
      <c r="C3" s="150"/>
      <c r="D3" s="150"/>
      <c r="E3" s="150"/>
      <c r="F3" s="150"/>
      <c r="G3" s="150"/>
      <c r="H3" s="150"/>
      <c r="I3" s="150"/>
      <c r="J3" s="150"/>
      <c r="K3" s="150"/>
      <c r="L3" s="150"/>
      <c r="M3" s="150"/>
      <c r="N3" s="150"/>
      <c r="O3" s="150"/>
      <c r="P3" s="150"/>
      <c r="Q3" s="150"/>
      <c r="R3" s="150"/>
      <c r="S3" s="150"/>
      <c r="T3" s="150"/>
      <c r="U3" s="150"/>
      <c r="V3" s="150"/>
      <c r="W3" s="151"/>
      <c r="X3" s="93" t="s">
        <v>3</v>
      </c>
    </row>
    <row r="4" spans="1:24" ht="46.5" customHeight="1" x14ac:dyDescent="0.25">
      <c r="A4" s="146"/>
      <c r="B4" s="152" t="s">
        <v>4</v>
      </c>
      <c r="C4" s="152"/>
      <c r="D4" s="152"/>
      <c r="E4" s="152"/>
      <c r="F4" s="152"/>
      <c r="G4" s="152"/>
      <c r="H4" s="152"/>
      <c r="I4" s="152"/>
      <c r="J4" s="152"/>
      <c r="K4" s="152"/>
      <c r="L4" s="152"/>
      <c r="M4" s="152"/>
      <c r="N4" s="152"/>
      <c r="O4" s="152"/>
      <c r="P4" s="152"/>
      <c r="Q4" s="152"/>
      <c r="R4" s="152"/>
      <c r="S4" s="152"/>
      <c r="T4" s="152"/>
      <c r="U4" s="152"/>
      <c r="V4" s="152"/>
      <c r="W4" s="153"/>
      <c r="X4" s="94" t="s">
        <v>5</v>
      </c>
    </row>
    <row r="5" spans="1:24" ht="15.75" customHeight="1" thickBot="1" x14ac:dyDescent="0.3">
      <c r="A5" s="147"/>
      <c r="B5" s="154"/>
      <c r="C5" s="154"/>
      <c r="D5" s="154"/>
      <c r="E5" s="154"/>
      <c r="F5" s="154"/>
      <c r="G5" s="154"/>
      <c r="H5" s="154"/>
      <c r="I5" s="154"/>
      <c r="J5" s="154"/>
      <c r="K5" s="154"/>
      <c r="L5" s="154"/>
      <c r="M5" s="154"/>
      <c r="N5" s="154"/>
      <c r="O5" s="154"/>
      <c r="P5" s="154"/>
      <c r="Q5" s="154"/>
      <c r="R5" s="154"/>
      <c r="S5" s="154"/>
      <c r="T5" s="154"/>
      <c r="U5" s="154"/>
      <c r="V5" s="154"/>
      <c r="W5" s="155"/>
      <c r="X5" s="95" t="s">
        <v>6</v>
      </c>
    </row>
    <row r="6" spans="1:24" ht="6.75" customHeight="1" thickBot="1" x14ac:dyDescent="0.3">
      <c r="A6" s="156"/>
      <c r="B6" s="157"/>
      <c r="C6" s="157"/>
      <c r="D6" s="157"/>
      <c r="E6" s="157"/>
      <c r="F6" s="157"/>
      <c r="G6" s="157"/>
      <c r="H6" s="157"/>
      <c r="I6" s="157"/>
      <c r="J6" s="157"/>
      <c r="K6" s="157"/>
      <c r="L6" s="157"/>
      <c r="M6" s="157"/>
      <c r="N6" s="157"/>
      <c r="O6" s="157"/>
      <c r="P6" s="157"/>
      <c r="Q6" s="157"/>
      <c r="R6" s="157"/>
      <c r="S6" s="157"/>
      <c r="T6" s="157"/>
      <c r="U6" s="157"/>
      <c r="V6" s="157"/>
      <c r="W6" s="157"/>
      <c r="X6" s="158"/>
    </row>
    <row r="7" spans="1:24" ht="15.95" customHeight="1" thickBot="1" x14ac:dyDescent="0.3">
      <c r="A7" s="8" t="s">
        <v>7</v>
      </c>
      <c r="B7" s="141" t="s">
        <v>617</v>
      </c>
      <c r="C7" s="142"/>
      <c r="D7" s="142"/>
      <c r="E7" s="142"/>
      <c r="F7" s="142"/>
      <c r="G7" s="142"/>
      <c r="H7" s="142"/>
      <c r="I7" s="142"/>
      <c r="J7" s="142"/>
      <c r="K7" s="142"/>
      <c r="L7" s="142"/>
      <c r="M7" s="142"/>
      <c r="N7" s="142"/>
      <c r="O7" s="142"/>
      <c r="P7" s="142"/>
      <c r="Q7" s="142"/>
      <c r="R7" s="142"/>
      <c r="S7" s="142"/>
      <c r="T7" s="142"/>
      <c r="U7" s="142"/>
      <c r="V7" s="142"/>
      <c r="W7" s="142"/>
      <c r="X7" s="143"/>
    </row>
    <row r="8" spans="1:24" x14ac:dyDescent="0.25">
      <c r="A8" s="9"/>
      <c r="B8" s="9"/>
      <c r="C8" s="9"/>
      <c r="D8" s="9"/>
      <c r="E8" s="9"/>
      <c r="F8" s="9"/>
      <c r="G8" s="9"/>
      <c r="H8" s="9"/>
      <c r="I8" s="9"/>
      <c r="J8" s="9"/>
      <c r="K8" s="9"/>
      <c r="L8" s="9"/>
      <c r="M8" s="9"/>
      <c r="N8" s="9"/>
      <c r="O8" s="9"/>
      <c r="P8" s="9"/>
      <c r="Q8" s="9"/>
      <c r="R8" s="9"/>
      <c r="S8" s="9"/>
      <c r="T8" s="9"/>
      <c r="U8" s="9"/>
      <c r="V8" s="9"/>
    </row>
    <row r="9" spans="1:24" x14ac:dyDescent="0.25">
      <c r="A9" s="124" t="s">
        <v>8</v>
      </c>
      <c r="B9" s="124" t="s">
        <v>9</v>
      </c>
      <c r="C9" s="124" t="s">
        <v>10</v>
      </c>
      <c r="D9" s="124" t="s">
        <v>11</v>
      </c>
      <c r="E9" s="124" t="s">
        <v>12</v>
      </c>
      <c r="F9" s="124" t="s">
        <v>13</v>
      </c>
      <c r="G9" s="124" t="s">
        <v>14</v>
      </c>
      <c r="H9" s="124" t="s">
        <v>15</v>
      </c>
      <c r="I9" s="124" t="s">
        <v>16</v>
      </c>
      <c r="J9" s="124" t="s">
        <v>17</v>
      </c>
      <c r="K9" s="140" t="s">
        <v>18</v>
      </c>
      <c r="L9" s="140"/>
      <c r="M9" s="140"/>
      <c r="N9" s="140"/>
      <c r="O9" s="140"/>
      <c r="P9" s="124"/>
      <c r="Q9" s="124" t="s">
        <v>19</v>
      </c>
      <c r="R9" s="124"/>
      <c r="S9" s="124"/>
      <c r="T9" s="124"/>
      <c r="U9" s="124"/>
      <c r="V9" s="124" t="s">
        <v>20</v>
      </c>
      <c r="W9" s="124" t="s">
        <v>21</v>
      </c>
      <c r="X9" s="124" t="s">
        <v>22</v>
      </c>
    </row>
    <row r="10" spans="1:24" ht="54" customHeight="1" x14ac:dyDescent="0.25">
      <c r="A10" s="124"/>
      <c r="B10" s="124"/>
      <c r="C10" s="124"/>
      <c r="D10" s="124"/>
      <c r="E10" s="124"/>
      <c r="F10" s="124"/>
      <c r="G10" s="124"/>
      <c r="H10" s="124"/>
      <c r="I10" s="124"/>
      <c r="J10" s="124"/>
      <c r="K10" s="109" t="s">
        <v>23</v>
      </c>
      <c r="L10" s="109" t="s">
        <v>24</v>
      </c>
      <c r="M10" s="109" t="s">
        <v>25</v>
      </c>
      <c r="N10" s="109" t="s">
        <v>26</v>
      </c>
      <c r="O10" s="109" t="s">
        <v>27</v>
      </c>
      <c r="P10" s="124"/>
      <c r="Q10" s="109" t="s">
        <v>28</v>
      </c>
      <c r="R10" s="109" t="s">
        <v>24</v>
      </c>
      <c r="S10" s="109" t="s">
        <v>25</v>
      </c>
      <c r="T10" s="109" t="s">
        <v>26</v>
      </c>
      <c r="U10" s="109" t="s">
        <v>27</v>
      </c>
      <c r="V10" s="124"/>
      <c r="W10" s="124"/>
      <c r="X10" s="124"/>
    </row>
    <row r="11" spans="1:24" ht="234" customHeight="1" x14ac:dyDescent="0.25">
      <c r="A11" s="125" t="s">
        <v>29</v>
      </c>
      <c r="B11" s="128" t="s">
        <v>590</v>
      </c>
      <c r="C11" s="113">
        <v>1</v>
      </c>
      <c r="D11" s="113" t="s">
        <v>591</v>
      </c>
      <c r="E11" s="113" t="s">
        <v>592</v>
      </c>
      <c r="F11" s="113" t="s">
        <v>593</v>
      </c>
      <c r="G11" s="62" t="s">
        <v>594</v>
      </c>
      <c r="H11" s="115">
        <v>1</v>
      </c>
      <c r="I11" s="113" t="s">
        <v>93</v>
      </c>
      <c r="J11" s="113" t="s">
        <v>595</v>
      </c>
      <c r="K11" s="115">
        <f>11/22</f>
        <v>0.5</v>
      </c>
      <c r="L11" s="115">
        <f>3/22</f>
        <v>0.13636363636363635</v>
      </c>
      <c r="M11" s="115">
        <f>4/22</f>
        <v>0.18181818181818182</v>
      </c>
      <c r="N11" s="115">
        <f>4/22</f>
        <v>0.18181818181818182</v>
      </c>
      <c r="O11" s="115">
        <f>SUM(K11:N11)</f>
        <v>1</v>
      </c>
      <c r="P11" s="124"/>
      <c r="Q11" s="115">
        <v>0.5</v>
      </c>
      <c r="R11" s="115">
        <v>0.14000000000000001</v>
      </c>
      <c r="S11" s="115">
        <v>0.18</v>
      </c>
      <c r="T11" s="115">
        <v>0.18</v>
      </c>
      <c r="U11" s="19">
        <f>SUM(Q11:T11)</f>
        <v>1</v>
      </c>
      <c r="V11" s="104" t="s">
        <v>1140</v>
      </c>
      <c r="W11" s="64" t="s">
        <v>768</v>
      </c>
      <c r="X11" s="64" t="s">
        <v>768</v>
      </c>
    </row>
    <row r="12" spans="1:24" ht="303" customHeight="1" x14ac:dyDescent="0.25">
      <c r="A12" s="126"/>
      <c r="B12" s="128"/>
      <c r="C12" s="113">
        <v>2</v>
      </c>
      <c r="D12" s="113" t="s">
        <v>596</v>
      </c>
      <c r="E12" s="113" t="s">
        <v>592</v>
      </c>
      <c r="F12" s="113" t="s">
        <v>597</v>
      </c>
      <c r="G12" s="62" t="s">
        <v>598</v>
      </c>
      <c r="H12" s="115">
        <v>1</v>
      </c>
      <c r="I12" s="113" t="s">
        <v>93</v>
      </c>
      <c r="J12" s="113" t="s">
        <v>599</v>
      </c>
      <c r="K12" s="115">
        <f>0/17</f>
        <v>0</v>
      </c>
      <c r="L12" s="115">
        <f>4/17</f>
        <v>0.23529411764705882</v>
      </c>
      <c r="M12" s="115">
        <f>5/17</f>
        <v>0.29411764705882354</v>
      </c>
      <c r="N12" s="115">
        <f>8/17</f>
        <v>0.47058823529411764</v>
      </c>
      <c r="O12" s="10">
        <f>SUM(K12:N12)</f>
        <v>1</v>
      </c>
      <c r="P12" s="124"/>
      <c r="Q12" s="115">
        <v>0</v>
      </c>
      <c r="R12" s="115">
        <v>0.24</v>
      </c>
      <c r="S12" s="115">
        <f>5/17</f>
        <v>0.29411764705882354</v>
      </c>
      <c r="T12" s="115">
        <v>0.47</v>
      </c>
      <c r="U12" s="19">
        <f>SUM(Q12:T12)</f>
        <v>1.0041176470588236</v>
      </c>
      <c r="V12" s="104" t="s">
        <v>1141</v>
      </c>
      <c r="W12" s="64" t="s">
        <v>768</v>
      </c>
      <c r="X12" s="64" t="s">
        <v>768</v>
      </c>
    </row>
    <row r="13" spans="1:24" ht="231.6" customHeight="1" x14ac:dyDescent="0.25">
      <c r="A13" s="126"/>
      <c r="B13" s="128"/>
      <c r="C13" s="113">
        <v>3</v>
      </c>
      <c r="D13" s="113" t="s">
        <v>600</v>
      </c>
      <c r="E13" s="113" t="s">
        <v>592</v>
      </c>
      <c r="F13" s="113" t="s">
        <v>601</v>
      </c>
      <c r="G13" s="113" t="s">
        <v>602</v>
      </c>
      <c r="H13" s="115">
        <v>1</v>
      </c>
      <c r="I13" s="113" t="s">
        <v>93</v>
      </c>
      <c r="J13" s="113" t="s">
        <v>603</v>
      </c>
      <c r="K13" s="115">
        <v>0</v>
      </c>
      <c r="L13" s="115">
        <v>0.28999999999999998</v>
      </c>
      <c r="M13" s="115">
        <v>0.43</v>
      </c>
      <c r="N13" s="115">
        <v>0.28000000000000003</v>
      </c>
      <c r="O13" s="10">
        <f>SUM(K13:N13)</f>
        <v>1</v>
      </c>
      <c r="P13" s="124"/>
      <c r="Q13" s="115">
        <v>0</v>
      </c>
      <c r="R13" s="115">
        <v>0</v>
      </c>
      <c r="S13" s="115">
        <v>0.72</v>
      </c>
      <c r="T13" s="115">
        <v>0.28000000000000003</v>
      </c>
      <c r="U13" s="19">
        <f>SUM(Q13:T13)</f>
        <v>1</v>
      </c>
      <c r="V13" s="105" t="s">
        <v>1142</v>
      </c>
      <c r="W13" s="64" t="s">
        <v>768</v>
      </c>
      <c r="X13" s="64" t="s">
        <v>768</v>
      </c>
    </row>
    <row r="14" spans="1:24" ht="259.5" customHeight="1" x14ac:dyDescent="0.25">
      <c r="A14" s="126"/>
      <c r="B14" s="128"/>
      <c r="C14" s="128">
        <v>4</v>
      </c>
      <c r="D14" s="128" t="s">
        <v>604</v>
      </c>
      <c r="E14" s="128" t="s">
        <v>592</v>
      </c>
      <c r="F14" s="128" t="s">
        <v>605</v>
      </c>
      <c r="G14" s="128" t="s">
        <v>606</v>
      </c>
      <c r="H14" s="271">
        <v>1</v>
      </c>
      <c r="I14" s="128" t="s">
        <v>93</v>
      </c>
      <c r="J14" s="128" t="s">
        <v>607</v>
      </c>
      <c r="K14" s="271">
        <v>0.25</v>
      </c>
      <c r="L14" s="271">
        <v>0.25</v>
      </c>
      <c r="M14" s="271">
        <v>0.25</v>
      </c>
      <c r="N14" s="271">
        <v>0.25</v>
      </c>
      <c r="O14" s="271">
        <f>SUM(K14:N14)</f>
        <v>1</v>
      </c>
      <c r="P14" s="124"/>
      <c r="Q14" s="271">
        <v>0.25</v>
      </c>
      <c r="R14" s="271">
        <v>0.25</v>
      </c>
      <c r="S14" s="271">
        <v>0.25</v>
      </c>
      <c r="T14" s="271">
        <v>0.25</v>
      </c>
      <c r="U14" s="934">
        <f>SUM(Q14:T16)</f>
        <v>1</v>
      </c>
      <c r="V14" s="935" t="s">
        <v>1143</v>
      </c>
      <c r="W14" s="311" t="s">
        <v>768</v>
      </c>
      <c r="X14" s="311" t="s">
        <v>768</v>
      </c>
    </row>
    <row r="15" spans="1:24" ht="344.25" customHeight="1" x14ac:dyDescent="0.25">
      <c r="A15" s="126"/>
      <c r="B15" s="128"/>
      <c r="C15" s="128"/>
      <c r="D15" s="128"/>
      <c r="E15" s="128"/>
      <c r="F15" s="128"/>
      <c r="G15" s="128"/>
      <c r="H15" s="271"/>
      <c r="I15" s="128"/>
      <c r="J15" s="128"/>
      <c r="K15" s="271"/>
      <c r="L15" s="271"/>
      <c r="M15" s="271"/>
      <c r="N15" s="271"/>
      <c r="O15" s="271"/>
      <c r="P15" s="109"/>
      <c r="Q15" s="271"/>
      <c r="R15" s="271"/>
      <c r="S15" s="271"/>
      <c r="T15" s="271"/>
      <c r="U15" s="934"/>
      <c r="V15" s="936" t="s">
        <v>1144</v>
      </c>
      <c r="W15" s="937"/>
      <c r="X15" s="937"/>
    </row>
    <row r="16" spans="1:24" ht="345" customHeight="1" x14ac:dyDescent="0.25">
      <c r="A16" s="127"/>
      <c r="B16" s="128"/>
      <c r="C16" s="128"/>
      <c r="D16" s="128"/>
      <c r="E16" s="128"/>
      <c r="F16" s="128"/>
      <c r="G16" s="128"/>
      <c r="H16" s="271"/>
      <c r="I16" s="128"/>
      <c r="J16" s="128"/>
      <c r="K16" s="271"/>
      <c r="L16" s="271"/>
      <c r="M16" s="271"/>
      <c r="N16" s="271"/>
      <c r="O16" s="271"/>
      <c r="P16" s="109"/>
      <c r="Q16" s="271"/>
      <c r="R16" s="271"/>
      <c r="S16" s="271"/>
      <c r="T16" s="271"/>
      <c r="U16" s="934"/>
      <c r="V16" s="936" t="s">
        <v>1145</v>
      </c>
      <c r="W16" s="312"/>
      <c r="X16" s="312"/>
    </row>
    <row r="17" spans="1:25" s="2" customFormat="1" ht="82.5" customHeight="1" x14ac:dyDescent="0.25">
      <c r="A17" s="124" t="s">
        <v>31</v>
      </c>
      <c r="B17" s="12" t="s">
        <v>741</v>
      </c>
      <c r="C17" s="129" t="s">
        <v>32</v>
      </c>
      <c r="D17" s="130"/>
      <c r="E17" s="13" t="s">
        <v>33</v>
      </c>
      <c r="F17" s="205"/>
      <c r="G17" s="205"/>
      <c r="H17" s="206"/>
      <c r="I17" s="135" t="s">
        <v>34</v>
      </c>
      <c r="J17" s="136" t="s">
        <v>33</v>
      </c>
      <c r="K17" s="137"/>
      <c r="L17" s="137"/>
      <c r="M17" s="137"/>
      <c r="N17" s="137"/>
      <c r="O17" s="137"/>
      <c r="P17" s="137"/>
      <c r="Q17" s="137"/>
      <c r="R17" s="138"/>
      <c r="S17" s="139" t="s">
        <v>35</v>
      </c>
      <c r="T17" s="139"/>
      <c r="U17" s="139"/>
      <c r="V17" s="123" t="s">
        <v>36</v>
      </c>
      <c r="W17" s="123"/>
      <c r="X17" s="123"/>
      <c r="Y17" s="1"/>
    </row>
    <row r="18" spans="1:25" s="2" customFormat="1" ht="37.5" customHeight="1" x14ac:dyDescent="0.25">
      <c r="A18" s="124"/>
      <c r="B18" s="12" t="s">
        <v>37</v>
      </c>
      <c r="C18" s="131"/>
      <c r="D18" s="132"/>
      <c r="E18" s="13" t="s">
        <v>38</v>
      </c>
      <c r="F18" s="121" t="s">
        <v>1146</v>
      </c>
      <c r="G18" s="121"/>
      <c r="H18" s="122"/>
      <c r="I18" s="135"/>
      <c r="J18" s="120" t="s">
        <v>742</v>
      </c>
      <c r="K18" s="121"/>
      <c r="L18" s="121"/>
      <c r="M18" s="121"/>
      <c r="N18" s="121"/>
      <c r="O18" s="121"/>
      <c r="P18" s="121"/>
      <c r="Q18" s="121"/>
      <c r="R18" s="122"/>
      <c r="S18" s="139"/>
      <c r="T18" s="139"/>
      <c r="U18" s="139"/>
      <c r="V18" s="123" t="s">
        <v>686</v>
      </c>
      <c r="W18" s="123"/>
      <c r="X18" s="123"/>
      <c r="Y18" s="1"/>
    </row>
    <row r="19" spans="1:25" s="2" customFormat="1" ht="53.25" customHeight="1" x14ac:dyDescent="0.25">
      <c r="A19" s="124"/>
      <c r="B19" s="12" t="s">
        <v>743</v>
      </c>
      <c r="C19" s="133"/>
      <c r="D19" s="134"/>
      <c r="E19" s="13" t="s">
        <v>39</v>
      </c>
      <c r="F19" s="121" t="s">
        <v>1147</v>
      </c>
      <c r="G19" s="121"/>
      <c r="H19" s="122"/>
      <c r="I19" s="135"/>
      <c r="J19" s="120" t="s">
        <v>608</v>
      </c>
      <c r="K19" s="121"/>
      <c r="L19" s="121"/>
      <c r="M19" s="121"/>
      <c r="N19" s="121"/>
      <c r="O19" s="121"/>
      <c r="P19" s="121"/>
      <c r="Q19" s="121"/>
      <c r="R19" s="122"/>
      <c r="S19" s="139"/>
      <c r="T19" s="139"/>
      <c r="U19" s="139"/>
      <c r="V19" s="123" t="s">
        <v>40</v>
      </c>
      <c r="W19" s="123"/>
      <c r="X19" s="123"/>
      <c r="Y19" s="1"/>
    </row>
  </sheetData>
  <mergeCells count="58">
    <mergeCell ref="F18:H18"/>
    <mergeCell ref="J18:R18"/>
    <mergeCell ref="V18:X18"/>
    <mergeCell ref="F19:H19"/>
    <mergeCell ref="J19:R19"/>
    <mergeCell ref="V19:X19"/>
    <mergeCell ref="U14:U16"/>
    <mergeCell ref="W14:W16"/>
    <mergeCell ref="X14:X16"/>
    <mergeCell ref="A17:A19"/>
    <mergeCell ref="C17:D19"/>
    <mergeCell ref="F17:H17"/>
    <mergeCell ref="I17:I19"/>
    <mergeCell ref="J17:R17"/>
    <mergeCell ref="S17:U19"/>
    <mergeCell ref="V17:X17"/>
    <mergeCell ref="N14:N16"/>
    <mergeCell ref="O14:O16"/>
    <mergeCell ref="Q14:Q16"/>
    <mergeCell ref="R14:R16"/>
    <mergeCell ref="S14:S16"/>
    <mergeCell ref="T14:T16"/>
    <mergeCell ref="X9:X10"/>
    <mergeCell ref="A11:A16"/>
    <mergeCell ref="B11:B16"/>
    <mergeCell ref="C14:C16"/>
    <mergeCell ref="D14:D16"/>
    <mergeCell ref="E14:E16"/>
    <mergeCell ref="F14:F16"/>
    <mergeCell ref="G14:G16"/>
    <mergeCell ref="H14:H16"/>
    <mergeCell ref="I14:I16"/>
    <mergeCell ref="J9:J10"/>
    <mergeCell ref="K9:O9"/>
    <mergeCell ref="P9:P14"/>
    <mergeCell ref="Q9:U9"/>
    <mergeCell ref="V9:V10"/>
    <mergeCell ref="W9:W10"/>
    <mergeCell ref="J14:J16"/>
    <mergeCell ref="K14:K16"/>
    <mergeCell ref="L14:L16"/>
    <mergeCell ref="M14:M16"/>
    <mergeCell ref="B7:X7"/>
    <mergeCell ref="A9:A10"/>
    <mergeCell ref="B9:B10"/>
    <mergeCell ref="C9:C10"/>
    <mergeCell ref="D9:D10"/>
    <mergeCell ref="E9:E10"/>
    <mergeCell ref="F9:F10"/>
    <mergeCell ref="G9:G10"/>
    <mergeCell ref="H9:H10"/>
    <mergeCell ref="I9:I10"/>
    <mergeCell ref="A1:V1"/>
    <mergeCell ref="A2:A5"/>
    <mergeCell ref="B2:W2"/>
    <mergeCell ref="B3:W3"/>
    <mergeCell ref="B4:W5"/>
    <mergeCell ref="A6:X6"/>
  </mergeCells>
  <printOptions horizontalCentered="1"/>
  <pageMargins left="0.23622047244094491" right="0.23622047244094491" top="0.39370078740157483" bottom="0.39370078740157483" header="0.31496062992125984" footer="0.31496062992125984"/>
  <pageSetup paperSize="3" scale="50" orientation="landscape" r:id="rId1"/>
  <rowBreaks count="1" manualBreakCount="1">
    <brk id="14" max="23" man="1"/>
  </rowBreaks>
  <drawing r:id="rId2"/>
  <legacyDrawing r:id="rId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87A15B-C299-4C93-8F2F-69DED1B0CD59}">
  <sheetPr>
    <pageSetUpPr fitToPage="1"/>
  </sheetPr>
  <dimension ref="A1:Y19"/>
  <sheetViews>
    <sheetView zoomScale="70" zoomScaleNormal="70" workbookViewId="0">
      <selection activeCell="V14" sqref="V14:V16"/>
    </sheetView>
  </sheetViews>
  <sheetFormatPr baseColWidth="10" defaultRowHeight="12.75" x14ac:dyDescent="0.25"/>
  <cols>
    <col min="1" max="1" width="17.85546875" style="388" customWidth="1"/>
    <col min="2" max="2" width="18.85546875" style="388" customWidth="1"/>
    <col min="3" max="3" width="5.42578125" style="388" customWidth="1"/>
    <col min="4" max="4" width="25.85546875" style="388" customWidth="1"/>
    <col min="5" max="5" width="15.5703125" style="388" customWidth="1"/>
    <col min="6" max="6" width="17.28515625" style="388" customWidth="1"/>
    <col min="7" max="7" width="28.5703125" style="388" customWidth="1"/>
    <col min="8" max="8" width="16.140625" style="388" customWidth="1"/>
    <col min="9" max="9" width="10.85546875" style="388" customWidth="1"/>
    <col min="10" max="10" width="18.85546875" style="388" customWidth="1"/>
    <col min="11" max="14" width="5.85546875" style="388" customWidth="1"/>
    <col min="15" max="15" width="7.7109375" style="388" customWidth="1"/>
    <col min="16" max="16" width="1.42578125" style="435" customWidth="1"/>
    <col min="17" max="20" width="6.140625" style="388" customWidth="1"/>
    <col min="21" max="21" width="7.85546875" style="388" customWidth="1"/>
    <col min="22" max="22" width="34.140625" style="388" customWidth="1"/>
    <col min="23" max="24" width="25.5703125" style="388" customWidth="1"/>
    <col min="25" max="256" width="11.42578125" style="388"/>
    <col min="257" max="257" width="17.85546875" style="388" customWidth="1"/>
    <col min="258" max="258" width="18.85546875" style="388" customWidth="1"/>
    <col min="259" max="259" width="5.42578125" style="388" customWidth="1"/>
    <col min="260" max="260" width="25.85546875" style="388" customWidth="1"/>
    <col min="261" max="261" width="15.5703125" style="388" customWidth="1"/>
    <col min="262" max="262" width="17.28515625" style="388" customWidth="1"/>
    <col min="263" max="263" width="28.5703125" style="388" customWidth="1"/>
    <col min="264" max="264" width="16.140625" style="388" customWidth="1"/>
    <col min="265" max="265" width="10.85546875" style="388" customWidth="1"/>
    <col min="266" max="266" width="18.85546875" style="388" customWidth="1"/>
    <col min="267" max="270" width="5.85546875" style="388" customWidth="1"/>
    <col min="271" max="271" width="7.7109375" style="388" customWidth="1"/>
    <col min="272" max="272" width="1.42578125" style="388" customWidth="1"/>
    <col min="273" max="276" width="6.140625" style="388" customWidth="1"/>
    <col min="277" max="277" width="7.85546875" style="388" customWidth="1"/>
    <col min="278" max="278" width="34.140625" style="388" customWidth="1"/>
    <col min="279" max="280" width="25.5703125" style="388" customWidth="1"/>
    <col min="281" max="512" width="11.42578125" style="388"/>
    <col min="513" max="513" width="17.85546875" style="388" customWidth="1"/>
    <col min="514" max="514" width="18.85546875" style="388" customWidth="1"/>
    <col min="515" max="515" width="5.42578125" style="388" customWidth="1"/>
    <col min="516" max="516" width="25.85546875" style="388" customWidth="1"/>
    <col min="517" max="517" width="15.5703125" style="388" customWidth="1"/>
    <col min="518" max="518" width="17.28515625" style="388" customWidth="1"/>
    <col min="519" max="519" width="28.5703125" style="388" customWidth="1"/>
    <col min="520" max="520" width="16.140625" style="388" customWidth="1"/>
    <col min="521" max="521" width="10.85546875" style="388" customWidth="1"/>
    <col min="522" max="522" width="18.85546875" style="388" customWidth="1"/>
    <col min="523" max="526" width="5.85546875" style="388" customWidth="1"/>
    <col min="527" max="527" width="7.7109375" style="388" customWidth="1"/>
    <col min="528" max="528" width="1.42578125" style="388" customWidth="1"/>
    <col min="529" max="532" width="6.140625" style="388" customWidth="1"/>
    <col min="533" max="533" width="7.85546875" style="388" customWidth="1"/>
    <col min="534" max="534" width="34.140625" style="388" customWidth="1"/>
    <col min="535" max="536" width="25.5703125" style="388" customWidth="1"/>
    <col min="537" max="768" width="11.42578125" style="388"/>
    <col min="769" max="769" width="17.85546875" style="388" customWidth="1"/>
    <col min="770" max="770" width="18.85546875" style="388" customWidth="1"/>
    <col min="771" max="771" width="5.42578125" style="388" customWidth="1"/>
    <col min="772" max="772" width="25.85546875" style="388" customWidth="1"/>
    <col min="773" max="773" width="15.5703125" style="388" customWidth="1"/>
    <col min="774" max="774" width="17.28515625" style="388" customWidth="1"/>
    <col min="775" max="775" width="28.5703125" style="388" customWidth="1"/>
    <col min="776" max="776" width="16.140625" style="388" customWidth="1"/>
    <col min="777" max="777" width="10.85546875" style="388" customWidth="1"/>
    <col min="778" max="778" width="18.85546875" style="388" customWidth="1"/>
    <col min="779" max="782" width="5.85546875" style="388" customWidth="1"/>
    <col min="783" max="783" width="7.7109375" style="388" customWidth="1"/>
    <col min="784" max="784" width="1.42578125" style="388" customWidth="1"/>
    <col min="785" max="788" width="6.140625" style="388" customWidth="1"/>
    <col min="789" max="789" width="7.85546875" style="388" customWidth="1"/>
    <col min="790" max="790" width="34.140625" style="388" customWidth="1"/>
    <col min="791" max="792" width="25.5703125" style="388" customWidth="1"/>
    <col min="793" max="1024" width="11.42578125" style="388"/>
    <col min="1025" max="1025" width="17.85546875" style="388" customWidth="1"/>
    <col min="1026" max="1026" width="18.85546875" style="388" customWidth="1"/>
    <col min="1027" max="1027" width="5.42578125" style="388" customWidth="1"/>
    <col min="1028" max="1028" width="25.85546875" style="388" customWidth="1"/>
    <col min="1029" max="1029" width="15.5703125" style="388" customWidth="1"/>
    <col min="1030" max="1030" width="17.28515625" style="388" customWidth="1"/>
    <col min="1031" max="1031" width="28.5703125" style="388" customWidth="1"/>
    <col min="1032" max="1032" width="16.140625" style="388" customWidth="1"/>
    <col min="1033" max="1033" width="10.85546875" style="388" customWidth="1"/>
    <col min="1034" max="1034" width="18.85546875" style="388" customWidth="1"/>
    <col min="1035" max="1038" width="5.85546875" style="388" customWidth="1"/>
    <col min="1039" max="1039" width="7.7109375" style="388" customWidth="1"/>
    <col min="1040" max="1040" width="1.42578125" style="388" customWidth="1"/>
    <col min="1041" max="1044" width="6.140625" style="388" customWidth="1"/>
    <col min="1045" max="1045" width="7.85546875" style="388" customWidth="1"/>
    <col min="1046" max="1046" width="34.140625" style="388" customWidth="1"/>
    <col min="1047" max="1048" width="25.5703125" style="388" customWidth="1"/>
    <col min="1049" max="1280" width="11.42578125" style="388"/>
    <col min="1281" max="1281" width="17.85546875" style="388" customWidth="1"/>
    <col min="1282" max="1282" width="18.85546875" style="388" customWidth="1"/>
    <col min="1283" max="1283" width="5.42578125" style="388" customWidth="1"/>
    <col min="1284" max="1284" width="25.85546875" style="388" customWidth="1"/>
    <col min="1285" max="1285" width="15.5703125" style="388" customWidth="1"/>
    <col min="1286" max="1286" width="17.28515625" style="388" customWidth="1"/>
    <col min="1287" max="1287" width="28.5703125" style="388" customWidth="1"/>
    <col min="1288" max="1288" width="16.140625" style="388" customWidth="1"/>
    <col min="1289" max="1289" width="10.85546875" style="388" customWidth="1"/>
    <col min="1290" max="1290" width="18.85546875" style="388" customWidth="1"/>
    <col min="1291" max="1294" width="5.85546875" style="388" customWidth="1"/>
    <col min="1295" max="1295" width="7.7109375" style="388" customWidth="1"/>
    <col min="1296" max="1296" width="1.42578125" style="388" customWidth="1"/>
    <col min="1297" max="1300" width="6.140625" style="388" customWidth="1"/>
    <col min="1301" max="1301" width="7.85546875" style="388" customWidth="1"/>
    <col min="1302" max="1302" width="34.140625" style="388" customWidth="1"/>
    <col min="1303" max="1304" width="25.5703125" style="388" customWidth="1"/>
    <col min="1305" max="1536" width="11.42578125" style="388"/>
    <col min="1537" max="1537" width="17.85546875" style="388" customWidth="1"/>
    <col min="1538" max="1538" width="18.85546875" style="388" customWidth="1"/>
    <col min="1539" max="1539" width="5.42578125" style="388" customWidth="1"/>
    <col min="1540" max="1540" width="25.85546875" style="388" customWidth="1"/>
    <col min="1541" max="1541" width="15.5703125" style="388" customWidth="1"/>
    <col min="1542" max="1542" width="17.28515625" style="388" customWidth="1"/>
    <col min="1543" max="1543" width="28.5703125" style="388" customWidth="1"/>
    <col min="1544" max="1544" width="16.140625" style="388" customWidth="1"/>
    <col min="1545" max="1545" width="10.85546875" style="388" customWidth="1"/>
    <col min="1546" max="1546" width="18.85546875" style="388" customWidth="1"/>
    <col min="1547" max="1550" width="5.85546875" style="388" customWidth="1"/>
    <col min="1551" max="1551" width="7.7109375" style="388" customWidth="1"/>
    <col min="1552" max="1552" width="1.42578125" style="388" customWidth="1"/>
    <col min="1553" max="1556" width="6.140625" style="388" customWidth="1"/>
    <col min="1557" max="1557" width="7.85546875" style="388" customWidth="1"/>
    <col min="1558" max="1558" width="34.140625" style="388" customWidth="1"/>
    <col min="1559" max="1560" width="25.5703125" style="388" customWidth="1"/>
    <col min="1561" max="1792" width="11.42578125" style="388"/>
    <col min="1793" max="1793" width="17.85546875" style="388" customWidth="1"/>
    <col min="1794" max="1794" width="18.85546875" style="388" customWidth="1"/>
    <col min="1795" max="1795" width="5.42578125" style="388" customWidth="1"/>
    <col min="1796" max="1796" width="25.85546875" style="388" customWidth="1"/>
    <col min="1797" max="1797" width="15.5703125" style="388" customWidth="1"/>
    <col min="1798" max="1798" width="17.28515625" style="388" customWidth="1"/>
    <col min="1799" max="1799" width="28.5703125" style="388" customWidth="1"/>
    <col min="1800" max="1800" width="16.140625" style="388" customWidth="1"/>
    <col min="1801" max="1801" width="10.85546875" style="388" customWidth="1"/>
    <col min="1802" max="1802" width="18.85546875" style="388" customWidth="1"/>
    <col min="1803" max="1806" width="5.85546875" style="388" customWidth="1"/>
    <col min="1807" max="1807" width="7.7109375" style="388" customWidth="1"/>
    <col min="1808" max="1808" width="1.42578125" style="388" customWidth="1"/>
    <col min="1809" max="1812" width="6.140625" style="388" customWidth="1"/>
    <col min="1813" max="1813" width="7.85546875" style="388" customWidth="1"/>
    <col min="1814" max="1814" width="34.140625" style="388" customWidth="1"/>
    <col min="1815" max="1816" width="25.5703125" style="388" customWidth="1"/>
    <col min="1817" max="2048" width="11.42578125" style="388"/>
    <col min="2049" max="2049" width="17.85546875" style="388" customWidth="1"/>
    <col min="2050" max="2050" width="18.85546875" style="388" customWidth="1"/>
    <col min="2051" max="2051" width="5.42578125" style="388" customWidth="1"/>
    <col min="2052" max="2052" width="25.85546875" style="388" customWidth="1"/>
    <col min="2053" max="2053" width="15.5703125" style="388" customWidth="1"/>
    <col min="2054" max="2054" width="17.28515625" style="388" customWidth="1"/>
    <col min="2055" max="2055" width="28.5703125" style="388" customWidth="1"/>
    <col min="2056" max="2056" width="16.140625" style="388" customWidth="1"/>
    <col min="2057" max="2057" width="10.85546875" style="388" customWidth="1"/>
    <col min="2058" max="2058" width="18.85546875" style="388" customWidth="1"/>
    <col min="2059" max="2062" width="5.85546875" style="388" customWidth="1"/>
    <col min="2063" max="2063" width="7.7109375" style="388" customWidth="1"/>
    <col min="2064" max="2064" width="1.42578125" style="388" customWidth="1"/>
    <col min="2065" max="2068" width="6.140625" style="388" customWidth="1"/>
    <col min="2069" max="2069" width="7.85546875" style="388" customWidth="1"/>
    <col min="2070" max="2070" width="34.140625" style="388" customWidth="1"/>
    <col min="2071" max="2072" width="25.5703125" style="388" customWidth="1"/>
    <col min="2073" max="2304" width="11.42578125" style="388"/>
    <col min="2305" max="2305" width="17.85546875" style="388" customWidth="1"/>
    <col min="2306" max="2306" width="18.85546875" style="388" customWidth="1"/>
    <col min="2307" max="2307" width="5.42578125" style="388" customWidth="1"/>
    <col min="2308" max="2308" width="25.85546875" style="388" customWidth="1"/>
    <col min="2309" max="2309" width="15.5703125" style="388" customWidth="1"/>
    <col min="2310" max="2310" width="17.28515625" style="388" customWidth="1"/>
    <col min="2311" max="2311" width="28.5703125" style="388" customWidth="1"/>
    <col min="2312" max="2312" width="16.140625" style="388" customWidth="1"/>
    <col min="2313" max="2313" width="10.85546875" style="388" customWidth="1"/>
    <col min="2314" max="2314" width="18.85546875" style="388" customWidth="1"/>
    <col min="2315" max="2318" width="5.85546875" style="388" customWidth="1"/>
    <col min="2319" max="2319" width="7.7109375" style="388" customWidth="1"/>
    <col min="2320" max="2320" width="1.42578125" style="388" customWidth="1"/>
    <col min="2321" max="2324" width="6.140625" style="388" customWidth="1"/>
    <col min="2325" max="2325" width="7.85546875" style="388" customWidth="1"/>
    <col min="2326" max="2326" width="34.140625" style="388" customWidth="1"/>
    <col min="2327" max="2328" width="25.5703125" style="388" customWidth="1"/>
    <col min="2329" max="2560" width="11.42578125" style="388"/>
    <col min="2561" max="2561" width="17.85546875" style="388" customWidth="1"/>
    <col min="2562" max="2562" width="18.85546875" style="388" customWidth="1"/>
    <col min="2563" max="2563" width="5.42578125" style="388" customWidth="1"/>
    <col min="2564" max="2564" width="25.85546875" style="388" customWidth="1"/>
    <col min="2565" max="2565" width="15.5703125" style="388" customWidth="1"/>
    <col min="2566" max="2566" width="17.28515625" style="388" customWidth="1"/>
    <col min="2567" max="2567" width="28.5703125" style="388" customWidth="1"/>
    <col min="2568" max="2568" width="16.140625" style="388" customWidth="1"/>
    <col min="2569" max="2569" width="10.85546875" style="388" customWidth="1"/>
    <col min="2570" max="2570" width="18.85546875" style="388" customWidth="1"/>
    <col min="2571" max="2574" width="5.85546875" style="388" customWidth="1"/>
    <col min="2575" max="2575" width="7.7109375" style="388" customWidth="1"/>
    <col min="2576" max="2576" width="1.42578125" style="388" customWidth="1"/>
    <col min="2577" max="2580" width="6.140625" style="388" customWidth="1"/>
    <col min="2581" max="2581" width="7.85546875" style="388" customWidth="1"/>
    <col min="2582" max="2582" width="34.140625" style="388" customWidth="1"/>
    <col min="2583" max="2584" width="25.5703125" style="388" customWidth="1"/>
    <col min="2585" max="2816" width="11.42578125" style="388"/>
    <col min="2817" max="2817" width="17.85546875" style="388" customWidth="1"/>
    <col min="2818" max="2818" width="18.85546875" style="388" customWidth="1"/>
    <col min="2819" max="2819" width="5.42578125" style="388" customWidth="1"/>
    <col min="2820" max="2820" width="25.85546875" style="388" customWidth="1"/>
    <col min="2821" max="2821" width="15.5703125" style="388" customWidth="1"/>
    <col min="2822" max="2822" width="17.28515625" style="388" customWidth="1"/>
    <col min="2823" max="2823" width="28.5703125" style="388" customWidth="1"/>
    <col min="2824" max="2824" width="16.140625" style="388" customWidth="1"/>
    <col min="2825" max="2825" width="10.85546875" style="388" customWidth="1"/>
    <col min="2826" max="2826" width="18.85546875" style="388" customWidth="1"/>
    <col min="2827" max="2830" width="5.85546875" style="388" customWidth="1"/>
    <col min="2831" max="2831" width="7.7109375" style="388" customWidth="1"/>
    <col min="2832" max="2832" width="1.42578125" style="388" customWidth="1"/>
    <col min="2833" max="2836" width="6.140625" style="388" customWidth="1"/>
    <col min="2837" max="2837" width="7.85546875" style="388" customWidth="1"/>
    <col min="2838" max="2838" width="34.140625" style="388" customWidth="1"/>
    <col min="2839" max="2840" width="25.5703125" style="388" customWidth="1"/>
    <col min="2841" max="3072" width="11.42578125" style="388"/>
    <col min="3073" max="3073" width="17.85546875" style="388" customWidth="1"/>
    <col min="3074" max="3074" width="18.85546875" style="388" customWidth="1"/>
    <col min="3075" max="3075" width="5.42578125" style="388" customWidth="1"/>
    <col min="3076" max="3076" width="25.85546875" style="388" customWidth="1"/>
    <col min="3077" max="3077" width="15.5703125" style="388" customWidth="1"/>
    <col min="3078" max="3078" width="17.28515625" style="388" customWidth="1"/>
    <col min="3079" max="3079" width="28.5703125" style="388" customWidth="1"/>
    <col min="3080" max="3080" width="16.140625" style="388" customWidth="1"/>
    <col min="3081" max="3081" width="10.85546875" style="388" customWidth="1"/>
    <col min="3082" max="3082" width="18.85546875" style="388" customWidth="1"/>
    <col min="3083" max="3086" width="5.85546875" style="388" customWidth="1"/>
    <col min="3087" max="3087" width="7.7109375" style="388" customWidth="1"/>
    <col min="3088" max="3088" width="1.42578125" style="388" customWidth="1"/>
    <col min="3089" max="3092" width="6.140625" style="388" customWidth="1"/>
    <col min="3093" max="3093" width="7.85546875" style="388" customWidth="1"/>
    <col min="3094" max="3094" width="34.140625" style="388" customWidth="1"/>
    <col min="3095" max="3096" width="25.5703125" style="388" customWidth="1"/>
    <col min="3097" max="3328" width="11.42578125" style="388"/>
    <col min="3329" max="3329" width="17.85546875" style="388" customWidth="1"/>
    <col min="3330" max="3330" width="18.85546875" style="388" customWidth="1"/>
    <col min="3331" max="3331" width="5.42578125" style="388" customWidth="1"/>
    <col min="3332" max="3332" width="25.85546875" style="388" customWidth="1"/>
    <col min="3333" max="3333" width="15.5703125" style="388" customWidth="1"/>
    <col min="3334" max="3334" width="17.28515625" style="388" customWidth="1"/>
    <col min="3335" max="3335" width="28.5703125" style="388" customWidth="1"/>
    <col min="3336" max="3336" width="16.140625" style="388" customWidth="1"/>
    <col min="3337" max="3337" width="10.85546875" style="388" customWidth="1"/>
    <col min="3338" max="3338" width="18.85546875" style="388" customWidth="1"/>
    <col min="3339" max="3342" width="5.85546875" style="388" customWidth="1"/>
    <col min="3343" max="3343" width="7.7109375" style="388" customWidth="1"/>
    <col min="3344" max="3344" width="1.42578125" style="388" customWidth="1"/>
    <col min="3345" max="3348" width="6.140625" style="388" customWidth="1"/>
    <col min="3349" max="3349" width="7.85546875" style="388" customWidth="1"/>
    <col min="3350" max="3350" width="34.140625" style="388" customWidth="1"/>
    <col min="3351" max="3352" width="25.5703125" style="388" customWidth="1"/>
    <col min="3353" max="3584" width="11.42578125" style="388"/>
    <col min="3585" max="3585" width="17.85546875" style="388" customWidth="1"/>
    <col min="3586" max="3586" width="18.85546875" style="388" customWidth="1"/>
    <col min="3587" max="3587" width="5.42578125" style="388" customWidth="1"/>
    <col min="3588" max="3588" width="25.85546875" style="388" customWidth="1"/>
    <col min="3589" max="3589" width="15.5703125" style="388" customWidth="1"/>
    <col min="3590" max="3590" width="17.28515625" style="388" customWidth="1"/>
    <col min="3591" max="3591" width="28.5703125" style="388" customWidth="1"/>
    <col min="3592" max="3592" width="16.140625" style="388" customWidth="1"/>
    <col min="3593" max="3593" width="10.85546875" style="388" customWidth="1"/>
    <col min="3594" max="3594" width="18.85546875" style="388" customWidth="1"/>
    <col min="3595" max="3598" width="5.85546875" style="388" customWidth="1"/>
    <col min="3599" max="3599" width="7.7109375" style="388" customWidth="1"/>
    <col min="3600" max="3600" width="1.42578125" style="388" customWidth="1"/>
    <col min="3601" max="3604" width="6.140625" style="388" customWidth="1"/>
    <col min="3605" max="3605" width="7.85546875" style="388" customWidth="1"/>
    <col min="3606" max="3606" width="34.140625" style="388" customWidth="1"/>
    <col min="3607" max="3608" width="25.5703125" style="388" customWidth="1"/>
    <col min="3609" max="3840" width="11.42578125" style="388"/>
    <col min="3841" max="3841" width="17.85546875" style="388" customWidth="1"/>
    <col min="3842" max="3842" width="18.85546875" style="388" customWidth="1"/>
    <col min="3843" max="3843" width="5.42578125" style="388" customWidth="1"/>
    <col min="3844" max="3844" width="25.85546875" style="388" customWidth="1"/>
    <col min="3845" max="3845" width="15.5703125" style="388" customWidth="1"/>
    <col min="3846" max="3846" width="17.28515625" style="388" customWidth="1"/>
    <col min="3847" max="3847" width="28.5703125" style="388" customWidth="1"/>
    <col min="3848" max="3848" width="16.140625" style="388" customWidth="1"/>
    <col min="3849" max="3849" width="10.85546875" style="388" customWidth="1"/>
    <col min="3850" max="3850" width="18.85546875" style="388" customWidth="1"/>
    <col min="3851" max="3854" width="5.85546875" style="388" customWidth="1"/>
    <col min="3855" max="3855" width="7.7109375" style="388" customWidth="1"/>
    <col min="3856" max="3856" width="1.42578125" style="388" customWidth="1"/>
    <col min="3857" max="3860" width="6.140625" style="388" customWidth="1"/>
    <col min="3861" max="3861" width="7.85546875" style="388" customWidth="1"/>
    <col min="3862" max="3862" width="34.140625" style="388" customWidth="1"/>
    <col min="3863" max="3864" width="25.5703125" style="388" customWidth="1"/>
    <col min="3865" max="4096" width="11.42578125" style="388"/>
    <col min="4097" max="4097" width="17.85546875" style="388" customWidth="1"/>
    <col min="4098" max="4098" width="18.85546875" style="388" customWidth="1"/>
    <col min="4099" max="4099" width="5.42578125" style="388" customWidth="1"/>
    <col min="4100" max="4100" width="25.85546875" style="388" customWidth="1"/>
    <col min="4101" max="4101" width="15.5703125" style="388" customWidth="1"/>
    <col min="4102" max="4102" width="17.28515625" style="388" customWidth="1"/>
    <col min="4103" max="4103" width="28.5703125" style="388" customWidth="1"/>
    <col min="4104" max="4104" width="16.140625" style="388" customWidth="1"/>
    <col min="4105" max="4105" width="10.85546875" style="388" customWidth="1"/>
    <col min="4106" max="4106" width="18.85546875" style="388" customWidth="1"/>
    <col min="4107" max="4110" width="5.85546875" style="388" customWidth="1"/>
    <col min="4111" max="4111" width="7.7109375" style="388" customWidth="1"/>
    <col min="4112" max="4112" width="1.42578125" style="388" customWidth="1"/>
    <col min="4113" max="4116" width="6.140625" style="388" customWidth="1"/>
    <col min="4117" max="4117" width="7.85546875" style="388" customWidth="1"/>
    <col min="4118" max="4118" width="34.140625" style="388" customWidth="1"/>
    <col min="4119" max="4120" width="25.5703125" style="388" customWidth="1"/>
    <col min="4121" max="4352" width="11.42578125" style="388"/>
    <col min="4353" max="4353" width="17.85546875" style="388" customWidth="1"/>
    <col min="4354" max="4354" width="18.85546875" style="388" customWidth="1"/>
    <col min="4355" max="4355" width="5.42578125" style="388" customWidth="1"/>
    <col min="4356" max="4356" width="25.85546875" style="388" customWidth="1"/>
    <col min="4357" max="4357" width="15.5703125" style="388" customWidth="1"/>
    <col min="4358" max="4358" width="17.28515625" style="388" customWidth="1"/>
    <col min="4359" max="4359" width="28.5703125" style="388" customWidth="1"/>
    <col min="4360" max="4360" width="16.140625" style="388" customWidth="1"/>
    <col min="4361" max="4361" width="10.85546875" style="388" customWidth="1"/>
    <col min="4362" max="4362" width="18.85546875" style="388" customWidth="1"/>
    <col min="4363" max="4366" width="5.85546875" style="388" customWidth="1"/>
    <col min="4367" max="4367" width="7.7109375" style="388" customWidth="1"/>
    <col min="4368" max="4368" width="1.42578125" style="388" customWidth="1"/>
    <col min="4369" max="4372" width="6.140625" style="388" customWidth="1"/>
    <col min="4373" max="4373" width="7.85546875" style="388" customWidth="1"/>
    <col min="4374" max="4374" width="34.140625" style="388" customWidth="1"/>
    <col min="4375" max="4376" width="25.5703125" style="388" customWidth="1"/>
    <col min="4377" max="4608" width="11.42578125" style="388"/>
    <col min="4609" max="4609" width="17.85546875" style="388" customWidth="1"/>
    <col min="4610" max="4610" width="18.85546875" style="388" customWidth="1"/>
    <col min="4611" max="4611" width="5.42578125" style="388" customWidth="1"/>
    <col min="4612" max="4612" width="25.85546875" style="388" customWidth="1"/>
    <col min="4613" max="4613" width="15.5703125" style="388" customWidth="1"/>
    <col min="4614" max="4614" width="17.28515625" style="388" customWidth="1"/>
    <col min="4615" max="4615" width="28.5703125" style="388" customWidth="1"/>
    <col min="4616" max="4616" width="16.140625" style="388" customWidth="1"/>
    <col min="4617" max="4617" width="10.85546875" style="388" customWidth="1"/>
    <col min="4618" max="4618" width="18.85546875" style="388" customWidth="1"/>
    <col min="4619" max="4622" width="5.85546875" style="388" customWidth="1"/>
    <col min="4623" max="4623" width="7.7109375" style="388" customWidth="1"/>
    <col min="4624" max="4624" width="1.42578125" style="388" customWidth="1"/>
    <col min="4625" max="4628" width="6.140625" style="388" customWidth="1"/>
    <col min="4629" max="4629" width="7.85546875" style="388" customWidth="1"/>
    <col min="4630" max="4630" width="34.140625" style="388" customWidth="1"/>
    <col min="4631" max="4632" width="25.5703125" style="388" customWidth="1"/>
    <col min="4633" max="4864" width="11.42578125" style="388"/>
    <col min="4865" max="4865" width="17.85546875" style="388" customWidth="1"/>
    <col min="4866" max="4866" width="18.85546875" style="388" customWidth="1"/>
    <col min="4867" max="4867" width="5.42578125" style="388" customWidth="1"/>
    <col min="4868" max="4868" width="25.85546875" style="388" customWidth="1"/>
    <col min="4869" max="4869" width="15.5703125" style="388" customWidth="1"/>
    <col min="4870" max="4870" width="17.28515625" style="388" customWidth="1"/>
    <col min="4871" max="4871" width="28.5703125" style="388" customWidth="1"/>
    <col min="4872" max="4872" width="16.140625" style="388" customWidth="1"/>
    <col min="4873" max="4873" width="10.85546875" style="388" customWidth="1"/>
    <col min="4874" max="4874" width="18.85546875" style="388" customWidth="1"/>
    <col min="4875" max="4878" width="5.85546875" style="388" customWidth="1"/>
    <col min="4879" max="4879" width="7.7109375" style="388" customWidth="1"/>
    <col min="4880" max="4880" width="1.42578125" style="388" customWidth="1"/>
    <col min="4881" max="4884" width="6.140625" style="388" customWidth="1"/>
    <col min="4885" max="4885" width="7.85546875" style="388" customWidth="1"/>
    <col min="4886" max="4886" width="34.140625" style="388" customWidth="1"/>
    <col min="4887" max="4888" width="25.5703125" style="388" customWidth="1"/>
    <col min="4889" max="5120" width="11.42578125" style="388"/>
    <col min="5121" max="5121" width="17.85546875" style="388" customWidth="1"/>
    <col min="5122" max="5122" width="18.85546875" style="388" customWidth="1"/>
    <col min="5123" max="5123" width="5.42578125" style="388" customWidth="1"/>
    <col min="5124" max="5124" width="25.85546875" style="388" customWidth="1"/>
    <col min="5125" max="5125" width="15.5703125" style="388" customWidth="1"/>
    <col min="5126" max="5126" width="17.28515625" style="388" customWidth="1"/>
    <col min="5127" max="5127" width="28.5703125" style="388" customWidth="1"/>
    <col min="5128" max="5128" width="16.140625" style="388" customWidth="1"/>
    <col min="5129" max="5129" width="10.85546875" style="388" customWidth="1"/>
    <col min="5130" max="5130" width="18.85546875" style="388" customWidth="1"/>
    <col min="5131" max="5134" width="5.85546875" style="388" customWidth="1"/>
    <col min="5135" max="5135" width="7.7109375" style="388" customWidth="1"/>
    <col min="5136" max="5136" width="1.42578125" style="388" customWidth="1"/>
    <col min="5137" max="5140" width="6.140625" style="388" customWidth="1"/>
    <col min="5141" max="5141" width="7.85546875" style="388" customWidth="1"/>
    <col min="5142" max="5142" width="34.140625" style="388" customWidth="1"/>
    <col min="5143" max="5144" width="25.5703125" style="388" customWidth="1"/>
    <col min="5145" max="5376" width="11.42578125" style="388"/>
    <col min="5377" max="5377" width="17.85546875" style="388" customWidth="1"/>
    <col min="5378" max="5378" width="18.85546875" style="388" customWidth="1"/>
    <col min="5379" max="5379" width="5.42578125" style="388" customWidth="1"/>
    <col min="5380" max="5380" width="25.85546875" style="388" customWidth="1"/>
    <col min="5381" max="5381" width="15.5703125" style="388" customWidth="1"/>
    <col min="5382" max="5382" width="17.28515625" style="388" customWidth="1"/>
    <col min="5383" max="5383" width="28.5703125" style="388" customWidth="1"/>
    <col min="5384" max="5384" width="16.140625" style="388" customWidth="1"/>
    <col min="5385" max="5385" width="10.85546875" style="388" customWidth="1"/>
    <col min="5386" max="5386" width="18.85546875" style="388" customWidth="1"/>
    <col min="5387" max="5390" width="5.85546875" style="388" customWidth="1"/>
    <col min="5391" max="5391" width="7.7109375" style="388" customWidth="1"/>
    <col min="5392" max="5392" width="1.42578125" style="388" customWidth="1"/>
    <col min="5393" max="5396" width="6.140625" style="388" customWidth="1"/>
    <col min="5397" max="5397" width="7.85546875" style="388" customWidth="1"/>
    <col min="5398" max="5398" width="34.140625" style="388" customWidth="1"/>
    <col min="5399" max="5400" width="25.5703125" style="388" customWidth="1"/>
    <col min="5401" max="5632" width="11.42578125" style="388"/>
    <col min="5633" max="5633" width="17.85546875" style="388" customWidth="1"/>
    <col min="5634" max="5634" width="18.85546875" style="388" customWidth="1"/>
    <col min="5635" max="5635" width="5.42578125" style="388" customWidth="1"/>
    <col min="5636" max="5636" width="25.85546875" style="388" customWidth="1"/>
    <col min="5637" max="5637" width="15.5703125" style="388" customWidth="1"/>
    <col min="5638" max="5638" width="17.28515625" style="388" customWidth="1"/>
    <col min="5639" max="5639" width="28.5703125" style="388" customWidth="1"/>
    <col min="5640" max="5640" width="16.140625" style="388" customWidth="1"/>
    <col min="5641" max="5641" width="10.85546875" style="388" customWidth="1"/>
    <col min="5642" max="5642" width="18.85546875" style="388" customWidth="1"/>
    <col min="5643" max="5646" width="5.85546875" style="388" customWidth="1"/>
    <col min="5647" max="5647" width="7.7109375" style="388" customWidth="1"/>
    <col min="5648" max="5648" width="1.42578125" style="388" customWidth="1"/>
    <col min="5649" max="5652" width="6.140625" style="388" customWidth="1"/>
    <col min="5653" max="5653" width="7.85546875" style="388" customWidth="1"/>
    <col min="5654" max="5654" width="34.140625" style="388" customWidth="1"/>
    <col min="5655" max="5656" width="25.5703125" style="388" customWidth="1"/>
    <col min="5657" max="5888" width="11.42578125" style="388"/>
    <col min="5889" max="5889" width="17.85546875" style="388" customWidth="1"/>
    <col min="5890" max="5890" width="18.85546875" style="388" customWidth="1"/>
    <col min="5891" max="5891" width="5.42578125" style="388" customWidth="1"/>
    <col min="5892" max="5892" width="25.85546875" style="388" customWidth="1"/>
    <col min="5893" max="5893" width="15.5703125" style="388" customWidth="1"/>
    <col min="5894" max="5894" width="17.28515625" style="388" customWidth="1"/>
    <col min="5895" max="5895" width="28.5703125" style="388" customWidth="1"/>
    <col min="5896" max="5896" width="16.140625" style="388" customWidth="1"/>
    <col min="5897" max="5897" width="10.85546875" style="388" customWidth="1"/>
    <col min="5898" max="5898" width="18.85546875" style="388" customWidth="1"/>
    <col min="5899" max="5902" width="5.85546875" style="388" customWidth="1"/>
    <col min="5903" max="5903" width="7.7109375" style="388" customWidth="1"/>
    <col min="5904" max="5904" width="1.42578125" style="388" customWidth="1"/>
    <col min="5905" max="5908" width="6.140625" style="388" customWidth="1"/>
    <col min="5909" max="5909" width="7.85546875" style="388" customWidth="1"/>
    <col min="5910" max="5910" width="34.140625" style="388" customWidth="1"/>
    <col min="5911" max="5912" width="25.5703125" style="388" customWidth="1"/>
    <col min="5913" max="6144" width="11.42578125" style="388"/>
    <col min="6145" max="6145" width="17.85546875" style="388" customWidth="1"/>
    <col min="6146" max="6146" width="18.85546875" style="388" customWidth="1"/>
    <col min="6147" max="6147" width="5.42578125" style="388" customWidth="1"/>
    <col min="6148" max="6148" width="25.85546875" style="388" customWidth="1"/>
    <col min="6149" max="6149" width="15.5703125" style="388" customWidth="1"/>
    <col min="6150" max="6150" width="17.28515625" style="388" customWidth="1"/>
    <col min="6151" max="6151" width="28.5703125" style="388" customWidth="1"/>
    <col min="6152" max="6152" width="16.140625" style="388" customWidth="1"/>
    <col min="6153" max="6153" width="10.85546875" style="388" customWidth="1"/>
    <col min="6154" max="6154" width="18.85546875" style="388" customWidth="1"/>
    <col min="6155" max="6158" width="5.85546875" style="388" customWidth="1"/>
    <col min="6159" max="6159" width="7.7109375" style="388" customWidth="1"/>
    <col min="6160" max="6160" width="1.42578125" style="388" customWidth="1"/>
    <col min="6161" max="6164" width="6.140625" style="388" customWidth="1"/>
    <col min="6165" max="6165" width="7.85546875" style="388" customWidth="1"/>
    <col min="6166" max="6166" width="34.140625" style="388" customWidth="1"/>
    <col min="6167" max="6168" width="25.5703125" style="388" customWidth="1"/>
    <col min="6169" max="6400" width="11.42578125" style="388"/>
    <col min="6401" max="6401" width="17.85546875" style="388" customWidth="1"/>
    <col min="6402" max="6402" width="18.85546875" style="388" customWidth="1"/>
    <col min="6403" max="6403" width="5.42578125" style="388" customWidth="1"/>
    <col min="6404" max="6404" width="25.85546875" style="388" customWidth="1"/>
    <col min="6405" max="6405" width="15.5703125" style="388" customWidth="1"/>
    <col min="6406" max="6406" width="17.28515625" style="388" customWidth="1"/>
    <col min="6407" max="6407" width="28.5703125" style="388" customWidth="1"/>
    <col min="6408" max="6408" width="16.140625" style="388" customWidth="1"/>
    <col min="6409" max="6409" width="10.85546875" style="388" customWidth="1"/>
    <col min="6410" max="6410" width="18.85546875" style="388" customWidth="1"/>
    <col min="6411" max="6414" width="5.85546875" style="388" customWidth="1"/>
    <col min="6415" max="6415" width="7.7109375" style="388" customWidth="1"/>
    <col min="6416" max="6416" width="1.42578125" style="388" customWidth="1"/>
    <col min="6417" max="6420" width="6.140625" style="388" customWidth="1"/>
    <col min="6421" max="6421" width="7.85546875" style="388" customWidth="1"/>
    <col min="6422" max="6422" width="34.140625" style="388" customWidth="1"/>
    <col min="6423" max="6424" width="25.5703125" style="388" customWidth="1"/>
    <col min="6425" max="6656" width="11.42578125" style="388"/>
    <col min="6657" max="6657" width="17.85546875" style="388" customWidth="1"/>
    <col min="6658" max="6658" width="18.85546875" style="388" customWidth="1"/>
    <col min="6659" max="6659" width="5.42578125" style="388" customWidth="1"/>
    <col min="6660" max="6660" width="25.85546875" style="388" customWidth="1"/>
    <col min="6661" max="6661" width="15.5703125" style="388" customWidth="1"/>
    <col min="6662" max="6662" width="17.28515625" style="388" customWidth="1"/>
    <col min="6663" max="6663" width="28.5703125" style="388" customWidth="1"/>
    <col min="6664" max="6664" width="16.140625" style="388" customWidth="1"/>
    <col min="6665" max="6665" width="10.85546875" style="388" customWidth="1"/>
    <col min="6666" max="6666" width="18.85546875" style="388" customWidth="1"/>
    <col min="6667" max="6670" width="5.85546875" style="388" customWidth="1"/>
    <col min="6671" max="6671" width="7.7109375" style="388" customWidth="1"/>
    <col min="6672" max="6672" width="1.42578125" style="388" customWidth="1"/>
    <col min="6673" max="6676" width="6.140625" style="388" customWidth="1"/>
    <col min="6677" max="6677" width="7.85546875" style="388" customWidth="1"/>
    <col min="6678" max="6678" width="34.140625" style="388" customWidth="1"/>
    <col min="6679" max="6680" width="25.5703125" style="388" customWidth="1"/>
    <col min="6681" max="6912" width="11.42578125" style="388"/>
    <col min="6913" max="6913" width="17.85546875" style="388" customWidth="1"/>
    <col min="6914" max="6914" width="18.85546875" style="388" customWidth="1"/>
    <col min="6915" max="6915" width="5.42578125" style="388" customWidth="1"/>
    <col min="6916" max="6916" width="25.85546875" style="388" customWidth="1"/>
    <col min="6917" max="6917" width="15.5703125" style="388" customWidth="1"/>
    <col min="6918" max="6918" width="17.28515625" style="388" customWidth="1"/>
    <col min="6919" max="6919" width="28.5703125" style="388" customWidth="1"/>
    <col min="6920" max="6920" width="16.140625" style="388" customWidth="1"/>
    <col min="6921" max="6921" width="10.85546875" style="388" customWidth="1"/>
    <col min="6922" max="6922" width="18.85546875" style="388" customWidth="1"/>
    <col min="6923" max="6926" width="5.85546875" style="388" customWidth="1"/>
    <col min="6927" max="6927" width="7.7109375" style="388" customWidth="1"/>
    <col min="6928" max="6928" width="1.42578125" style="388" customWidth="1"/>
    <col min="6929" max="6932" width="6.140625" style="388" customWidth="1"/>
    <col min="6933" max="6933" width="7.85546875" style="388" customWidth="1"/>
    <col min="6934" max="6934" width="34.140625" style="388" customWidth="1"/>
    <col min="6935" max="6936" width="25.5703125" style="388" customWidth="1"/>
    <col min="6937" max="7168" width="11.42578125" style="388"/>
    <col min="7169" max="7169" width="17.85546875" style="388" customWidth="1"/>
    <col min="7170" max="7170" width="18.85546875" style="388" customWidth="1"/>
    <col min="7171" max="7171" width="5.42578125" style="388" customWidth="1"/>
    <col min="7172" max="7172" width="25.85546875" style="388" customWidth="1"/>
    <col min="7173" max="7173" width="15.5703125" style="388" customWidth="1"/>
    <col min="7174" max="7174" width="17.28515625" style="388" customWidth="1"/>
    <col min="7175" max="7175" width="28.5703125" style="388" customWidth="1"/>
    <col min="7176" max="7176" width="16.140625" style="388" customWidth="1"/>
    <col min="7177" max="7177" width="10.85546875" style="388" customWidth="1"/>
    <col min="7178" max="7178" width="18.85546875" style="388" customWidth="1"/>
    <col min="7179" max="7182" width="5.85546875" style="388" customWidth="1"/>
    <col min="7183" max="7183" width="7.7109375" style="388" customWidth="1"/>
    <col min="7184" max="7184" width="1.42578125" style="388" customWidth="1"/>
    <col min="7185" max="7188" width="6.140625" style="388" customWidth="1"/>
    <col min="7189" max="7189" width="7.85546875" style="388" customWidth="1"/>
    <col min="7190" max="7190" width="34.140625" style="388" customWidth="1"/>
    <col min="7191" max="7192" width="25.5703125" style="388" customWidth="1"/>
    <col min="7193" max="7424" width="11.42578125" style="388"/>
    <col min="7425" max="7425" width="17.85546875" style="388" customWidth="1"/>
    <col min="7426" max="7426" width="18.85546875" style="388" customWidth="1"/>
    <col min="7427" max="7427" width="5.42578125" style="388" customWidth="1"/>
    <col min="7428" max="7428" width="25.85546875" style="388" customWidth="1"/>
    <col min="7429" max="7429" width="15.5703125" style="388" customWidth="1"/>
    <col min="7430" max="7430" width="17.28515625" style="388" customWidth="1"/>
    <col min="7431" max="7431" width="28.5703125" style="388" customWidth="1"/>
    <col min="7432" max="7432" width="16.140625" style="388" customWidth="1"/>
    <col min="7433" max="7433" width="10.85546875" style="388" customWidth="1"/>
    <col min="7434" max="7434" width="18.85546875" style="388" customWidth="1"/>
    <col min="7435" max="7438" width="5.85546875" style="388" customWidth="1"/>
    <col min="7439" max="7439" width="7.7109375" style="388" customWidth="1"/>
    <col min="7440" max="7440" width="1.42578125" style="388" customWidth="1"/>
    <col min="7441" max="7444" width="6.140625" style="388" customWidth="1"/>
    <col min="7445" max="7445" width="7.85546875" style="388" customWidth="1"/>
    <col min="7446" max="7446" width="34.140625" style="388" customWidth="1"/>
    <col min="7447" max="7448" width="25.5703125" style="388" customWidth="1"/>
    <col min="7449" max="7680" width="11.42578125" style="388"/>
    <col min="7681" max="7681" width="17.85546875" style="388" customWidth="1"/>
    <col min="7682" max="7682" width="18.85546875" style="388" customWidth="1"/>
    <col min="7683" max="7683" width="5.42578125" style="388" customWidth="1"/>
    <col min="7684" max="7684" width="25.85546875" style="388" customWidth="1"/>
    <col min="7685" max="7685" width="15.5703125" style="388" customWidth="1"/>
    <col min="7686" max="7686" width="17.28515625" style="388" customWidth="1"/>
    <col min="7687" max="7687" width="28.5703125" style="388" customWidth="1"/>
    <col min="7688" max="7688" width="16.140625" style="388" customWidth="1"/>
    <col min="7689" max="7689" width="10.85546875" style="388" customWidth="1"/>
    <col min="7690" max="7690" width="18.85546875" style="388" customWidth="1"/>
    <col min="7691" max="7694" width="5.85546875" style="388" customWidth="1"/>
    <col min="7695" max="7695" width="7.7109375" style="388" customWidth="1"/>
    <col min="7696" max="7696" width="1.42578125" style="388" customWidth="1"/>
    <col min="7697" max="7700" width="6.140625" style="388" customWidth="1"/>
    <col min="7701" max="7701" width="7.85546875" style="388" customWidth="1"/>
    <col min="7702" max="7702" width="34.140625" style="388" customWidth="1"/>
    <col min="7703" max="7704" width="25.5703125" style="388" customWidth="1"/>
    <col min="7705" max="7936" width="11.42578125" style="388"/>
    <col min="7937" max="7937" width="17.85546875" style="388" customWidth="1"/>
    <col min="7938" max="7938" width="18.85546875" style="388" customWidth="1"/>
    <col min="7939" max="7939" width="5.42578125" style="388" customWidth="1"/>
    <col min="7940" max="7940" width="25.85546875" style="388" customWidth="1"/>
    <col min="7941" max="7941" width="15.5703125" style="388" customWidth="1"/>
    <col min="7942" max="7942" width="17.28515625" style="388" customWidth="1"/>
    <col min="7943" max="7943" width="28.5703125" style="388" customWidth="1"/>
    <col min="7944" max="7944" width="16.140625" style="388" customWidth="1"/>
    <col min="7945" max="7945" width="10.85546875" style="388" customWidth="1"/>
    <col min="7946" max="7946" width="18.85546875" style="388" customWidth="1"/>
    <col min="7947" max="7950" width="5.85546875" style="388" customWidth="1"/>
    <col min="7951" max="7951" width="7.7109375" style="388" customWidth="1"/>
    <col min="7952" max="7952" width="1.42578125" style="388" customWidth="1"/>
    <col min="7953" max="7956" width="6.140625" style="388" customWidth="1"/>
    <col min="7957" max="7957" width="7.85546875" style="388" customWidth="1"/>
    <col min="7958" max="7958" width="34.140625" style="388" customWidth="1"/>
    <col min="7959" max="7960" width="25.5703125" style="388" customWidth="1"/>
    <col min="7961" max="8192" width="11.42578125" style="388"/>
    <col min="8193" max="8193" width="17.85546875" style="388" customWidth="1"/>
    <col min="8194" max="8194" width="18.85546875" style="388" customWidth="1"/>
    <col min="8195" max="8195" width="5.42578125" style="388" customWidth="1"/>
    <col min="8196" max="8196" width="25.85546875" style="388" customWidth="1"/>
    <col min="8197" max="8197" width="15.5703125" style="388" customWidth="1"/>
    <col min="8198" max="8198" width="17.28515625" style="388" customWidth="1"/>
    <col min="8199" max="8199" width="28.5703125" style="388" customWidth="1"/>
    <col min="8200" max="8200" width="16.140625" style="388" customWidth="1"/>
    <col min="8201" max="8201" width="10.85546875" style="388" customWidth="1"/>
    <col min="8202" max="8202" width="18.85546875" style="388" customWidth="1"/>
    <col min="8203" max="8206" width="5.85546875" style="388" customWidth="1"/>
    <col min="8207" max="8207" width="7.7109375" style="388" customWidth="1"/>
    <col min="8208" max="8208" width="1.42578125" style="388" customWidth="1"/>
    <col min="8209" max="8212" width="6.140625" style="388" customWidth="1"/>
    <col min="8213" max="8213" width="7.85546875" style="388" customWidth="1"/>
    <col min="8214" max="8214" width="34.140625" style="388" customWidth="1"/>
    <col min="8215" max="8216" width="25.5703125" style="388" customWidth="1"/>
    <col min="8217" max="8448" width="11.42578125" style="388"/>
    <col min="8449" max="8449" width="17.85546875" style="388" customWidth="1"/>
    <col min="8450" max="8450" width="18.85546875" style="388" customWidth="1"/>
    <col min="8451" max="8451" width="5.42578125" style="388" customWidth="1"/>
    <col min="8452" max="8452" width="25.85546875" style="388" customWidth="1"/>
    <col min="8453" max="8453" width="15.5703125" style="388" customWidth="1"/>
    <col min="8454" max="8454" width="17.28515625" style="388" customWidth="1"/>
    <col min="8455" max="8455" width="28.5703125" style="388" customWidth="1"/>
    <col min="8456" max="8456" width="16.140625" style="388" customWidth="1"/>
    <col min="8457" max="8457" width="10.85546875" style="388" customWidth="1"/>
    <col min="8458" max="8458" width="18.85546875" style="388" customWidth="1"/>
    <col min="8459" max="8462" width="5.85546875" style="388" customWidth="1"/>
    <col min="8463" max="8463" width="7.7109375" style="388" customWidth="1"/>
    <col min="8464" max="8464" width="1.42578125" style="388" customWidth="1"/>
    <col min="8465" max="8468" width="6.140625" style="388" customWidth="1"/>
    <col min="8469" max="8469" width="7.85546875" style="388" customWidth="1"/>
    <col min="8470" max="8470" width="34.140625" style="388" customWidth="1"/>
    <col min="8471" max="8472" width="25.5703125" style="388" customWidth="1"/>
    <col min="8473" max="8704" width="11.42578125" style="388"/>
    <col min="8705" max="8705" width="17.85546875" style="388" customWidth="1"/>
    <col min="8706" max="8706" width="18.85546875" style="388" customWidth="1"/>
    <col min="8707" max="8707" width="5.42578125" style="388" customWidth="1"/>
    <col min="8708" max="8708" width="25.85546875" style="388" customWidth="1"/>
    <col min="8709" max="8709" width="15.5703125" style="388" customWidth="1"/>
    <col min="8710" max="8710" width="17.28515625" style="388" customWidth="1"/>
    <col min="8711" max="8711" width="28.5703125" style="388" customWidth="1"/>
    <col min="8712" max="8712" width="16.140625" style="388" customWidth="1"/>
    <col min="8713" max="8713" width="10.85546875" style="388" customWidth="1"/>
    <col min="8714" max="8714" width="18.85546875" style="388" customWidth="1"/>
    <col min="8715" max="8718" width="5.85546875" style="388" customWidth="1"/>
    <col min="8719" max="8719" width="7.7109375" style="388" customWidth="1"/>
    <col min="8720" max="8720" width="1.42578125" style="388" customWidth="1"/>
    <col min="8721" max="8724" width="6.140625" style="388" customWidth="1"/>
    <col min="8725" max="8725" width="7.85546875" style="388" customWidth="1"/>
    <col min="8726" max="8726" width="34.140625" style="388" customWidth="1"/>
    <col min="8727" max="8728" width="25.5703125" style="388" customWidth="1"/>
    <col min="8729" max="8960" width="11.42578125" style="388"/>
    <col min="8961" max="8961" width="17.85546875" style="388" customWidth="1"/>
    <col min="8962" max="8962" width="18.85546875" style="388" customWidth="1"/>
    <col min="8963" max="8963" width="5.42578125" style="388" customWidth="1"/>
    <col min="8964" max="8964" width="25.85546875" style="388" customWidth="1"/>
    <col min="8965" max="8965" width="15.5703125" style="388" customWidth="1"/>
    <col min="8966" max="8966" width="17.28515625" style="388" customWidth="1"/>
    <col min="8967" max="8967" width="28.5703125" style="388" customWidth="1"/>
    <col min="8968" max="8968" width="16.140625" style="388" customWidth="1"/>
    <col min="8969" max="8969" width="10.85546875" style="388" customWidth="1"/>
    <col min="8970" max="8970" width="18.85546875" style="388" customWidth="1"/>
    <col min="8971" max="8974" width="5.85546875" style="388" customWidth="1"/>
    <col min="8975" max="8975" width="7.7109375" style="388" customWidth="1"/>
    <col min="8976" max="8976" width="1.42578125" style="388" customWidth="1"/>
    <col min="8977" max="8980" width="6.140625" style="388" customWidth="1"/>
    <col min="8981" max="8981" width="7.85546875" style="388" customWidth="1"/>
    <col min="8982" max="8982" width="34.140625" style="388" customWidth="1"/>
    <col min="8983" max="8984" width="25.5703125" style="388" customWidth="1"/>
    <col min="8985" max="9216" width="11.42578125" style="388"/>
    <col min="9217" max="9217" width="17.85546875" style="388" customWidth="1"/>
    <col min="9218" max="9218" width="18.85546875" style="388" customWidth="1"/>
    <col min="9219" max="9219" width="5.42578125" style="388" customWidth="1"/>
    <col min="9220" max="9220" width="25.85546875" style="388" customWidth="1"/>
    <col min="9221" max="9221" width="15.5703125" style="388" customWidth="1"/>
    <col min="9222" max="9222" width="17.28515625" style="388" customWidth="1"/>
    <col min="9223" max="9223" width="28.5703125" style="388" customWidth="1"/>
    <col min="9224" max="9224" width="16.140625" style="388" customWidth="1"/>
    <col min="9225" max="9225" width="10.85546875" style="388" customWidth="1"/>
    <col min="9226" max="9226" width="18.85546875" style="388" customWidth="1"/>
    <col min="9227" max="9230" width="5.85546875" style="388" customWidth="1"/>
    <col min="9231" max="9231" width="7.7109375" style="388" customWidth="1"/>
    <col min="9232" max="9232" width="1.42578125" style="388" customWidth="1"/>
    <col min="9233" max="9236" width="6.140625" style="388" customWidth="1"/>
    <col min="9237" max="9237" width="7.85546875" style="388" customWidth="1"/>
    <col min="9238" max="9238" width="34.140625" style="388" customWidth="1"/>
    <col min="9239" max="9240" width="25.5703125" style="388" customWidth="1"/>
    <col min="9241" max="9472" width="11.42578125" style="388"/>
    <col min="9473" max="9473" width="17.85546875" style="388" customWidth="1"/>
    <col min="9474" max="9474" width="18.85546875" style="388" customWidth="1"/>
    <col min="9475" max="9475" width="5.42578125" style="388" customWidth="1"/>
    <col min="9476" max="9476" width="25.85546875" style="388" customWidth="1"/>
    <col min="9477" max="9477" width="15.5703125" style="388" customWidth="1"/>
    <col min="9478" max="9478" width="17.28515625" style="388" customWidth="1"/>
    <col min="9479" max="9479" width="28.5703125" style="388" customWidth="1"/>
    <col min="9480" max="9480" width="16.140625" style="388" customWidth="1"/>
    <col min="9481" max="9481" width="10.85546875" style="388" customWidth="1"/>
    <col min="9482" max="9482" width="18.85546875" style="388" customWidth="1"/>
    <col min="9483" max="9486" width="5.85546875" style="388" customWidth="1"/>
    <col min="9487" max="9487" width="7.7109375" style="388" customWidth="1"/>
    <col min="9488" max="9488" width="1.42578125" style="388" customWidth="1"/>
    <col min="9489" max="9492" width="6.140625" style="388" customWidth="1"/>
    <col min="9493" max="9493" width="7.85546875" style="388" customWidth="1"/>
    <col min="9494" max="9494" width="34.140625" style="388" customWidth="1"/>
    <col min="9495" max="9496" width="25.5703125" style="388" customWidth="1"/>
    <col min="9497" max="9728" width="11.42578125" style="388"/>
    <col min="9729" max="9729" width="17.85546875" style="388" customWidth="1"/>
    <col min="9730" max="9730" width="18.85546875" style="388" customWidth="1"/>
    <col min="9731" max="9731" width="5.42578125" style="388" customWidth="1"/>
    <col min="9732" max="9732" width="25.85546875" style="388" customWidth="1"/>
    <col min="9733" max="9733" width="15.5703125" style="388" customWidth="1"/>
    <col min="9734" max="9734" width="17.28515625" style="388" customWidth="1"/>
    <col min="9735" max="9735" width="28.5703125" style="388" customWidth="1"/>
    <col min="9736" max="9736" width="16.140625" style="388" customWidth="1"/>
    <col min="9737" max="9737" width="10.85546875" style="388" customWidth="1"/>
    <col min="9738" max="9738" width="18.85546875" style="388" customWidth="1"/>
    <col min="9739" max="9742" width="5.85546875" style="388" customWidth="1"/>
    <col min="9743" max="9743" width="7.7109375" style="388" customWidth="1"/>
    <col min="9744" max="9744" width="1.42578125" style="388" customWidth="1"/>
    <col min="9745" max="9748" width="6.140625" style="388" customWidth="1"/>
    <col min="9749" max="9749" width="7.85546875" style="388" customWidth="1"/>
    <col min="9750" max="9750" width="34.140625" style="388" customWidth="1"/>
    <col min="9751" max="9752" width="25.5703125" style="388" customWidth="1"/>
    <col min="9753" max="9984" width="11.42578125" style="388"/>
    <col min="9985" max="9985" width="17.85546875" style="388" customWidth="1"/>
    <col min="9986" max="9986" width="18.85546875" style="388" customWidth="1"/>
    <col min="9987" max="9987" width="5.42578125" style="388" customWidth="1"/>
    <col min="9988" max="9988" width="25.85546875" style="388" customWidth="1"/>
    <col min="9989" max="9989" width="15.5703125" style="388" customWidth="1"/>
    <col min="9990" max="9990" width="17.28515625" style="388" customWidth="1"/>
    <col min="9991" max="9991" width="28.5703125" style="388" customWidth="1"/>
    <col min="9992" max="9992" width="16.140625" style="388" customWidth="1"/>
    <col min="9993" max="9993" width="10.85546875" style="388" customWidth="1"/>
    <col min="9994" max="9994" width="18.85546875" style="388" customWidth="1"/>
    <col min="9995" max="9998" width="5.85546875" style="388" customWidth="1"/>
    <col min="9999" max="9999" width="7.7109375" style="388" customWidth="1"/>
    <col min="10000" max="10000" width="1.42578125" style="388" customWidth="1"/>
    <col min="10001" max="10004" width="6.140625" style="388" customWidth="1"/>
    <col min="10005" max="10005" width="7.85546875" style="388" customWidth="1"/>
    <col min="10006" max="10006" width="34.140625" style="388" customWidth="1"/>
    <col min="10007" max="10008" width="25.5703125" style="388" customWidth="1"/>
    <col min="10009" max="10240" width="11.42578125" style="388"/>
    <col min="10241" max="10241" width="17.85546875" style="388" customWidth="1"/>
    <col min="10242" max="10242" width="18.85546875" style="388" customWidth="1"/>
    <col min="10243" max="10243" width="5.42578125" style="388" customWidth="1"/>
    <col min="10244" max="10244" width="25.85546875" style="388" customWidth="1"/>
    <col min="10245" max="10245" width="15.5703125" style="388" customWidth="1"/>
    <col min="10246" max="10246" width="17.28515625" style="388" customWidth="1"/>
    <col min="10247" max="10247" width="28.5703125" style="388" customWidth="1"/>
    <col min="10248" max="10248" width="16.140625" style="388" customWidth="1"/>
    <col min="10249" max="10249" width="10.85546875" style="388" customWidth="1"/>
    <col min="10250" max="10250" width="18.85546875" style="388" customWidth="1"/>
    <col min="10251" max="10254" width="5.85546875" style="388" customWidth="1"/>
    <col min="10255" max="10255" width="7.7109375" style="388" customWidth="1"/>
    <col min="10256" max="10256" width="1.42578125" style="388" customWidth="1"/>
    <col min="10257" max="10260" width="6.140625" style="388" customWidth="1"/>
    <col min="10261" max="10261" width="7.85546875" style="388" customWidth="1"/>
    <col min="10262" max="10262" width="34.140625" style="388" customWidth="1"/>
    <col min="10263" max="10264" width="25.5703125" style="388" customWidth="1"/>
    <col min="10265" max="10496" width="11.42578125" style="388"/>
    <col min="10497" max="10497" width="17.85546875" style="388" customWidth="1"/>
    <col min="10498" max="10498" width="18.85546875" style="388" customWidth="1"/>
    <col min="10499" max="10499" width="5.42578125" style="388" customWidth="1"/>
    <col min="10500" max="10500" width="25.85546875" style="388" customWidth="1"/>
    <col min="10501" max="10501" width="15.5703125" style="388" customWidth="1"/>
    <col min="10502" max="10502" width="17.28515625" style="388" customWidth="1"/>
    <col min="10503" max="10503" width="28.5703125" style="388" customWidth="1"/>
    <col min="10504" max="10504" width="16.140625" style="388" customWidth="1"/>
    <col min="10505" max="10505" width="10.85546875" style="388" customWidth="1"/>
    <col min="10506" max="10506" width="18.85546875" style="388" customWidth="1"/>
    <col min="10507" max="10510" width="5.85546875" style="388" customWidth="1"/>
    <col min="10511" max="10511" width="7.7109375" style="388" customWidth="1"/>
    <col min="10512" max="10512" width="1.42578125" style="388" customWidth="1"/>
    <col min="10513" max="10516" width="6.140625" style="388" customWidth="1"/>
    <col min="10517" max="10517" width="7.85546875" style="388" customWidth="1"/>
    <col min="10518" max="10518" width="34.140625" style="388" customWidth="1"/>
    <col min="10519" max="10520" width="25.5703125" style="388" customWidth="1"/>
    <col min="10521" max="10752" width="11.42578125" style="388"/>
    <col min="10753" max="10753" width="17.85546875" style="388" customWidth="1"/>
    <col min="10754" max="10754" width="18.85546875" style="388" customWidth="1"/>
    <col min="10755" max="10755" width="5.42578125" style="388" customWidth="1"/>
    <col min="10756" max="10756" width="25.85546875" style="388" customWidth="1"/>
    <col min="10757" max="10757" width="15.5703125" style="388" customWidth="1"/>
    <col min="10758" max="10758" width="17.28515625" style="388" customWidth="1"/>
    <col min="10759" max="10759" width="28.5703125" style="388" customWidth="1"/>
    <col min="10760" max="10760" width="16.140625" style="388" customWidth="1"/>
    <col min="10761" max="10761" width="10.85546875" style="388" customWidth="1"/>
    <col min="10762" max="10762" width="18.85546875" style="388" customWidth="1"/>
    <col min="10763" max="10766" width="5.85546875" style="388" customWidth="1"/>
    <col min="10767" max="10767" width="7.7109375" style="388" customWidth="1"/>
    <col min="10768" max="10768" width="1.42578125" style="388" customWidth="1"/>
    <col min="10769" max="10772" width="6.140625" style="388" customWidth="1"/>
    <col min="10773" max="10773" width="7.85546875" style="388" customWidth="1"/>
    <col min="10774" max="10774" width="34.140625" style="388" customWidth="1"/>
    <col min="10775" max="10776" width="25.5703125" style="388" customWidth="1"/>
    <col min="10777" max="11008" width="11.42578125" style="388"/>
    <col min="11009" max="11009" width="17.85546875" style="388" customWidth="1"/>
    <col min="11010" max="11010" width="18.85546875" style="388" customWidth="1"/>
    <col min="11011" max="11011" width="5.42578125" style="388" customWidth="1"/>
    <col min="11012" max="11012" width="25.85546875" style="388" customWidth="1"/>
    <col min="11013" max="11013" width="15.5703125" style="388" customWidth="1"/>
    <col min="11014" max="11014" width="17.28515625" style="388" customWidth="1"/>
    <col min="11015" max="11015" width="28.5703125" style="388" customWidth="1"/>
    <col min="11016" max="11016" width="16.140625" style="388" customWidth="1"/>
    <col min="11017" max="11017" width="10.85546875" style="388" customWidth="1"/>
    <col min="11018" max="11018" width="18.85546875" style="388" customWidth="1"/>
    <col min="11019" max="11022" width="5.85546875" style="388" customWidth="1"/>
    <col min="11023" max="11023" width="7.7109375" style="388" customWidth="1"/>
    <col min="11024" max="11024" width="1.42578125" style="388" customWidth="1"/>
    <col min="11025" max="11028" width="6.140625" style="388" customWidth="1"/>
    <col min="11029" max="11029" width="7.85546875" style="388" customWidth="1"/>
    <col min="11030" max="11030" width="34.140625" style="388" customWidth="1"/>
    <col min="11031" max="11032" width="25.5703125" style="388" customWidth="1"/>
    <col min="11033" max="11264" width="11.42578125" style="388"/>
    <col min="11265" max="11265" width="17.85546875" style="388" customWidth="1"/>
    <col min="11266" max="11266" width="18.85546875" style="388" customWidth="1"/>
    <col min="11267" max="11267" width="5.42578125" style="388" customWidth="1"/>
    <col min="11268" max="11268" width="25.85546875" style="388" customWidth="1"/>
    <col min="11269" max="11269" width="15.5703125" style="388" customWidth="1"/>
    <col min="11270" max="11270" width="17.28515625" style="388" customWidth="1"/>
    <col min="11271" max="11271" width="28.5703125" style="388" customWidth="1"/>
    <col min="11272" max="11272" width="16.140625" style="388" customWidth="1"/>
    <col min="11273" max="11273" width="10.85546875" style="388" customWidth="1"/>
    <col min="11274" max="11274" width="18.85546875" style="388" customWidth="1"/>
    <col min="11275" max="11278" width="5.85546875" style="388" customWidth="1"/>
    <col min="11279" max="11279" width="7.7109375" style="388" customWidth="1"/>
    <col min="11280" max="11280" width="1.42578125" style="388" customWidth="1"/>
    <col min="11281" max="11284" width="6.140625" style="388" customWidth="1"/>
    <col min="11285" max="11285" width="7.85546875" style="388" customWidth="1"/>
    <col min="11286" max="11286" width="34.140625" style="388" customWidth="1"/>
    <col min="11287" max="11288" width="25.5703125" style="388" customWidth="1"/>
    <col min="11289" max="11520" width="11.42578125" style="388"/>
    <col min="11521" max="11521" width="17.85546875" style="388" customWidth="1"/>
    <col min="11522" max="11522" width="18.85546875" style="388" customWidth="1"/>
    <col min="11523" max="11523" width="5.42578125" style="388" customWidth="1"/>
    <col min="11524" max="11524" width="25.85546875" style="388" customWidth="1"/>
    <col min="11525" max="11525" width="15.5703125" style="388" customWidth="1"/>
    <col min="11526" max="11526" width="17.28515625" style="388" customWidth="1"/>
    <col min="11527" max="11527" width="28.5703125" style="388" customWidth="1"/>
    <col min="11528" max="11528" width="16.140625" style="388" customWidth="1"/>
    <col min="11529" max="11529" width="10.85546875" style="388" customWidth="1"/>
    <col min="11530" max="11530" width="18.85546875" style="388" customWidth="1"/>
    <col min="11531" max="11534" width="5.85546875" style="388" customWidth="1"/>
    <col min="11535" max="11535" width="7.7109375" style="388" customWidth="1"/>
    <col min="11536" max="11536" width="1.42578125" style="388" customWidth="1"/>
    <col min="11537" max="11540" width="6.140625" style="388" customWidth="1"/>
    <col min="11541" max="11541" width="7.85546875" style="388" customWidth="1"/>
    <col min="11542" max="11542" width="34.140625" style="388" customWidth="1"/>
    <col min="11543" max="11544" width="25.5703125" style="388" customWidth="1"/>
    <col min="11545" max="11776" width="11.42578125" style="388"/>
    <col min="11777" max="11777" width="17.85546875" style="388" customWidth="1"/>
    <col min="11778" max="11778" width="18.85546875" style="388" customWidth="1"/>
    <col min="11779" max="11779" width="5.42578125" style="388" customWidth="1"/>
    <col min="11780" max="11780" width="25.85546875" style="388" customWidth="1"/>
    <col min="11781" max="11781" width="15.5703125" style="388" customWidth="1"/>
    <col min="11782" max="11782" width="17.28515625" style="388" customWidth="1"/>
    <col min="11783" max="11783" width="28.5703125" style="388" customWidth="1"/>
    <col min="11784" max="11784" width="16.140625" style="388" customWidth="1"/>
    <col min="11785" max="11785" width="10.85546875" style="388" customWidth="1"/>
    <col min="11786" max="11786" width="18.85546875" style="388" customWidth="1"/>
    <col min="11787" max="11790" width="5.85546875" style="388" customWidth="1"/>
    <col min="11791" max="11791" width="7.7109375" style="388" customWidth="1"/>
    <col min="11792" max="11792" width="1.42578125" style="388" customWidth="1"/>
    <col min="11793" max="11796" width="6.140625" style="388" customWidth="1"/>
    <col min="11797" max="11797" width="7.85546875" style="388" customWidth="1"/>
    <col min="11798" max="11798" width="34.140625" style="388" customWidth="1"/>
    <col min="11799" max="11800" width="25.5703125" style="388" customWidth="1"/>
    <col min="11801" max="12032" width="11.42578125" style="388"/>
    <col min="12033" max="12033" width="17.85546875" style="388" customWidth="1"/>
    <col min="12034" max="12034" width="18.85546875" style="388" customWidth="1"/>
    <col min="12035" max="12035" width="5.42578125" style="388" customWidth="1"/>
    <col min="12036" max="12036" width="25.85546875" style="388" customWidth="1"/>
    <col min="12037" max="12037" width="15.5703125" style="388" customWidth="1"/>
    <col min="12038" max="12038" width="17.28515625" style="388" customWidth="1"/>
    <col min="12039" max="12039" width="28.5703125" style="388" customWidth="1"/>
    <col min="12040" max="12040" width="16.140625" style="388" customWidth="1"/>
    <col min="12041" max="12041" width="10.85546875" style="388" customWidth="1"/>
    <col min="12042" max="12042" width="18.85546875" style="388" customWidth="1"/>
    <col min="12043" max="12046" width="5.85546875" style="388" customWidth="1"/>
    <col min="12047" max="12047" width="7.7109375" style="388" customWidth="1"/>
    <col min="12048" max="12048" width="1.42578125" style="388" customWidth="1"/>
    <col min="12049" max="12052" width="6.140625" style="388" customWidth="1"/>
    <col min="12053" max="12053" width="7.85546875" style="388" customWidth="1"/>
    <col min="12054" max="12054" width="34.140625" style="388" customWidth="1"/>
    <col min="12055" max="12056" width="25.5703125" style="388" customWidth="1"/>
    <col min="12057" max="12288" width="11.42578125" style="388"/>
    <col min="12289" max="12289" width="17.85546875" style="388" customWidth="1"/>
    <col min="12290" max="12290" width="18.85546875" style="388" customWidth="1"/>
    <col min="12291" max="12291" width="5.42578125" style="388" customWidth="1"/>
    <col min="12292" max="12292" width="25.85546875" style="388" customWidth="1"/>
    <col min="12293" max="12293" width="15.5703125" style="388" customWidth="1"/>
    <col min="12294" max="12294" width="17.28515625" style="388" customWidth="1"/>
    <col min="12295" max="12295" width="28.5703125" style="388" customWidth="1"/>
    <col min="12296" max="12296" width="16.140625" style="388" customWidth="1"/>
    <col min="12297" max="12297" width="10.85546875" style="388" customWidth="1"/>
    <col min="12298" max="12298" width="18.85546875" style="388" customWidth="1"/>
    <col min="12299" max="12302" width="5.85546875" style="388" customWidth="1"/>
    <col min="12303" max="12303" width="7.7109375" style="388" customWidth="1"/>
    <col min="12304" max="12304" width="1.42578125" style="388" customWidth="1"/>
    <col min="12305" max="12308" width="6.140625" style="388" customWidth="1"/>
    <col min="12309" max="12309" width="7.85546875" style="388" customWidth="1"/>
    <col min="12310" max="12310" width="34.140625" style="388" customWidth="1"/>
    <col min="12311" max="12312" width="25.5703125" style="388" customWidth="1"/>
    <col min="12313" max="12544" width="11.42578125" style="388"/>
    <col min="12545" max="12545" width="17.85546875" style="388" customWidth="1"/>
    <col min="12546" max="12546" width="18.85546875" style="388" customWidth="1"/>
    <col min="12547" max="12547" width="5.42578125" style="388" customWidth="1"/>
    <col min="12548" max="12548" width="25.85546875" style="388" customWidth="1"/>
    <col min="12549" max="12549" width="15.5703125" style="388" customWidth="1"/>
    <col min="12550" max="12550" width="17.28515625" style="388" customWidth="1"/>
    <col min="12551" max="12551" width="28.5703125" style="388" customWidth="1"/>
    <col min="12552" max="12552" width="16.140625" style="388" customWidth="1"/>
    <col min="12553" max="12553" width="10.85546875" style="388" customWidth="1"/>
    <col min="12554" max="12554" width="18.85546875" style="388" customWidth="1"/>
    <col min="12555" max="12558" width="5.85546875" style="388" customWidth="1"/>
    <col min="12559" max="12559" width="7.7109375" style="388" customWidth="1"/>
    <col min="12560" max="12560" width="1.42578125" style="388" customWidth="1"/>
    <col min="12561" max="12564" width="6.140625" style="388" customWidth="1"/>
    <col min="12565" max="12565" width="7.85546875" style="388" customWidth="1"/>
    <col min="12566" max="12566" width="34.140625" style="388" customWidth="1"/>
    <col min="12567" max="12568" width="25.5703125" style="388" customWidth="1"/>
    <col min="12569" max="12800" width="11.42578125" style="388"/>
    <col min="12801" max="12801" width="17.85546875" style="388" customWidth="1"/>
    <col min="12802" max="12802" width="18.85546875" style="388" customWidth="1"/>
    <col min="12803" max="12803" width="5.42578125" style="388" customWidth="1"/>
    <col min="12804" max="12804" width="25.85546875" style="388" customWidth="1"/>
    <col min="12805" max="12805" width="15.5703125" style="388" customWidth="1"/>
    <col min="12806" max="12806" width="17.28515625" style="388" customWidth="1"/>
    <col min="12807" max="12807" width="28.5703125" style="388" customWidth="1"/>
    <col min="12808" max="12808" width="16.140625" style="388" customWidth="1"/>
    <col min="12809" max="12809" width="10.85546875" style="388" customWidth="1"/>
    <col min="12810" max="12810" width="18.85546875" style="388" customWidth="1"/>
    <col min="12811" max="12814" width="5.85546875" style="388" customWidth="1"/>
    <col min="12815" max="12815" width="7.7109375" style="388" customWidth="1"/>
    <col min="12816" max="12816" width="1.42578125" style="388" customWidth="1"/>
    <col min="12817" max="12820" width="6.140625" style="388" customWidth="1"/>
    <col min="12821" max="12821" width="7.85546875" style="388" customWidth="1"/>
    <col min="12822" max="12822" width="34.140625" style="388" customWidth="1"/>
    <col min="12823" max="12824" width="25.5703125" style="388" customWidth="1"/>
    <col min="12825" max="13056" width="11.42578125" style="388"/>
    <col min="13057" max="13057" width="17.85546875" style="388" customWidth="1"/>
    <col min="13058" max="13058" width="18.85546875" style="388" customWidth="1"/>
    <col min="13059" max="13059" width="5.42578125" style="388" customWidth="1"/>
    <col min="13060" max="13060" width="25.85546875" style="388" customWidth="1"/>
    <col min="13061" max="13061" width="15.5703125" style="388" customWidth="1"/>
    <col min="13062" max="13062" width="17.28515625" style="388" customWidth="1"/>
    <col min="13063" max="13063" width="28.5703125" style="388" customWidth="1"/>
    <col min="13064" max="13064" width="16.140625" style="388" customWidth="1"/>
    <col min="13065" max="13065" width="10.85546875" style="388" customWidth="1"/>
    <col min="13066" max="13066" width="18.85546875" style="388" customWidth="1"/>
    <col min="13067" max="13070" width="5.85546875" style="388" customWidth="1"/>
    <col min="13071" max="13071" width="7.7109375" style="388" customWidth="1"/>
    <col min="13072" max="13072" width="1.42578125" style="388" customWidth="1"/>
    <col min="13073" max="13076" width="6.140625" style="388" customWidth="1"/>
    <col min="13077" max="13077" width="7.85546875" style="388" customWidth="1"/>
    <col min="13078" max="13078" width="34.140625" style="388" customWidth="1"/>
    <col min="13079" max="13080" width="25.5703125" style="388" customWidth="1"/>
    <col min="13081" max="13312" width="11.42578125" style="388"/>
    <col min="13313" max="13313" width="17.85546875" style="388" customWidth="1"/>
    <col min="13314" max="13314" width="18.85546875" style="388" customWidth="1"/>
    <col min="13315" max="13315" width="5.42578125" style="388" customWidth="1"/>
    <col min="13316" max="13316" width="25.85546875" style="388" customWidth="1"/>
    <col min="13317" max="13317" width="15.5703125" style="388" customWidth="1"/>
    <col min="13318" max="13318" width="17.28515625" style="388" customWidth="1"/>
    <col min="13319" max="13319" width="28.5703125" style="388" customWidth="1"/>
    <col min="13320" max="13320" width="16.140625" style="388" customWidth="1"/>
    <col min="13321" max="13321" width="10.85546875" style="388" customWidth="1"/>
    <col min="13322" max="13322" width="18.85546875" style="388" customWidth="1"/>
    <col min="13323" max="13326" width="5.85546875" style="388" customWidth="1"/>
    <col min="13327" max="13327" width="7.7109375" style="388" customWidth="1"/>
    <col min="13328" max="13328" width="1.42578125" style="388" customWidth="1"/>
    <col min="13329" max="13332" width="6.140625" style="388" customWidth="1"/>
    <col min="13333" max="13333" width="7.85546875" style="388" customWidth="1"/>
    <col min="13334" max="13334" width="34.140625" style="388" customWidth="1"/>
    <col min="13335" max="13336" width="25.5703125" style="388" customWidth="1"/>
    <col min="13337" max="13568" width="11.42578125" style="388"/>
    <col min="13569" max="13569" width="17.85546875" style="388" customWidth="1"/>
    <col min="13570" max="13570" width="18.85546875" style="388" customWidth="1"/>
    <col min="13571" max="13571" width="5.42578125" style="388" customWidth="1"/>
    <col min="13572" max="13572" width="25.85546875" style="388" customWidth="1"/>
    <col min="13573" max="13573" width="15.5703125" style="388" customWidth="1"/>
    <col min="13574" max="13574" width="17.28515625" style="388" customWidth="1"/>
    <col min="13575" max="13575" width="28.5703125" style="388" customWidth="1"/>
    <col min="13576" max="13576" width="16.140625" style="388" customWidth="1"/>
    <col min="13577" max="13577" width="10.85546875" style="388" customWidth="1"/>
    <col min="13578" max="13578" width="18.85546875" style="388" customWidth="1"/>
    <col min="13579" max="13582" width="5.85546875" style="388" customWidth="1"/>
    <col min="13583" max="13583" width="7.7109375" style="388" customWidth="1"/>
    <col min="13584" max="13584" width="1.42578125" style="388" customWidth="1"/>
    <col min="13585" max="13588" width="6.140625" style="388" customWidth="1"/>
    <col min="13589" max="13589" width="7.85546875" style="388" customWidth="1"/>
    <col min="13590" max="13590" width="34.140625" style="388" customWidth="1"/>
    <col min="13591" max="13592" width="25.5703125" style="388" customWidth="1"/>
    <col min="13593" max="13824" width="11.42578125" style="388"/>
    <col min="13825" max="13825" width="17.85546875" style="388" customWidth="1"/>
    <col min="13826" max="13826" width="18.85546875" style="388" customWidth="1"/>
    <col min="13827" max="13827" width="5.42578125" style="388" customWidth="1"/>
    <col min="13828" max="13828" width="25.85546875" style="388" customWidth="1"/>
    <col min="13829" max="13829" width="15.5703125" style="388" customWidth="1"/>
    <col min="13830" max="13830" width="17.28515625" style="388" customWidth="1"/>
    <col min="13831" max="13831" width="28.5703125" style="388" customWidth="1"/>
    <col min="13832" max="13832" width="16.140625" style="388" customWidth="1"/>
    <col min="13833" max="13833" width="10.85546875" style="388" customWidth="1"/>
    <col min="13834" max="13834" width="18.85546875" style="388" customWidth="1"/>
    <col min="13835" max="13838" width="5.85546875" style="388" customWidth="1"/>
    <col min="13839" max="13839" width="7.7109375" style="388" customWidth="1"/>
    <col min="13840" max="13840" width="1.42578125" style="388" customWidth="1"/>
    <col min="13841" max="13844" width="6.140625" style="388" customWidth="1"/>
    <col min="13845" max="13845" width="7.85546875" style="388" customWidth="1"/>
    <col min="13846" max="13846" width="34.140625" style="388" customWidth="1"/>
    <col min="13847" max="13848" width="25.5703125" style="388" customWidth="1"/>
    <col min="13849" max="14080" width="11.42578125" style="388"/>
    <col min="14081" max="14081" width="17.85546875" style="388" customWidth="1"/>
    <col min="14082" max="14082" width="18.85546875" style="388" customWidth="1"/>
    <col min="14083" max="14083" width="5.42578125" style="388" customWidth="1"/>
    <col min="14084" max="14084" width="25.85546875" style="388" customWidth="1"/>
    <col min="14085" max="14085" width="15.5703125" style="388" customWidth="1"/>
    <col min="14086" max="14086" width="17.28515625" style="388" customWidth="1"/>
    <col min="14087" max="14087" width="28.5703125" style="388" customWidth="1"/>
    <col min="14088" max="14088" width="16.140625" style="388" customWidth="1"/>
    <col min="14089" max="14089" width="10.85546875" style="388" customWidth="1"/>
    <col min="14090" max="14090" width="18.85546875" style="388" customWidth="1"/>
    <col min="14091" max="14094" width="5.85546875" style="388" customWidth="1"/>
    <col min="14095" max="14095" width="7.7109375" style="388" customWidth="1"/>
    <col min="14096" max="14096" width="1.42578125" style="388" customWidth="1"/>
    <col min="14097" max="14100" width="6.140625" style="388" customWidth="1"/>
    <col min="14101" max="14101" width="7.85546875" style="388" customWidth="1"/>
    <col min="14102" max="14102" width="34.140625" style="388" customWidth="1"/>
    <col min="14103" max="14104" width="25.5703125" style="388" customWidth="1"/>
    <col min="14105" max="14336" width="11.42578125" style="388"/>
    <col min="14337" max="14337" width="17.85546875" style="388" customWidth="1"/>
    <col min="14338" max="14338" width="18.85546875" style="388" customWidth="1"/>
    <col min="14339" max="14339" width="5.42578125" style="388" customWidth="1"/>
    <col min="14340" max="14340" width="25.85546875" style="388" customWidth="1"/>
    <col min="14341" max="14341" width="15.5703125" style="388" customWidth="1"/>
    <col min="14342" max="14342" width="17.28515625" style="388" customWidth="1"/>
    <col min="14343" max="14343" width="28.5703125" style="388" customWidth="1"/>
    <col min="14344" max="14344" width="16.140625" style="388" customWidth="1"/>
    <col min="14345" max="14345" width="10.85546875" style="388" customWidth="1"/>
    <col min="14346" max="14346" width="18.85546875" style="388" customWidth="1"/>
    <col min="14347" max="14350" width="5.85546875" style="388" customWidth="1"/>
    <col min="14351" max="14351" width="7.7109375" style="388" customWidth="1"/>
    <col min="14352" max="14352" width="1.42578125" style="388" customWidth="1"/>
    <col min="14353" max="14356" width="6.140625" style="388" customWidth="1"/>
    <col min="14357" max="14357" width="7.85546875" style="388" customWidth="1"/>
    <col min="14358" max="14358" width="34.140625" style="388" customWidth="1"/>
    <col min="14359" max="14360" width="25.5703125" style="388" customWidth="1"/>
    <col min="14361" max="14592" width="11.42578125" style="388"/>
    <col min="14593" max="14593" width="17.85546875" style="388" customWidth="1"/>
    <col min="14594" max="14594" width="18.85546875" style="388" customWidth="1"/>
    <col min="14595" max="14595" width="5.42578125" style="388" customWidth="1"/>
    <col min="14596" max="14596" width="25.85546875" style="388" customWidth="1"/>
    <col min="14597" max="14597" width="15.5703125" style="388" customWidth="1"/>
    <col min="14598" max="14598" width="17.28515625" style="388" customWidth="1"/>
    <col min="14599" max="14599" width="28.5703125" style="388" customWidth="1"/>
    <col min="14600" max="14600" width="16.140625" style="388" customWidth="1"/>
    <col min="14601" max="14601" width="10.85546875" style="388" customWidth="1"/>
    <col min="14602" max="14602" width="18.85546875" style="388" customWidth="1"/>
    <col min="14603" max="14606" width="5.85546875" style="388" customWidth="1"/>
    <col min="14607" max="14607" width="7.7109375" style="388" customWidth="1"/>
    <col min="14608" max="14608" width="1.42578125" style="388" customWidth="1"/>
    <col min="14609" max="14612" width="6.140625" style="388" customWidth="1"/>
    <col min="14613" max="14613" width="7.85546875" style="388" customWidth="1"/>
    <col min="14614" max="14614" width="34.140625" style="388" customWidth="1"/>
    <col min="14615" max="14616" width="25.5703125" style="388" customWidth="1"/>
    <col min="14617" max="14848" width="11.42578125" style="388"/>
    <col min="14849" max="14849" width="17.85546875" style="388" customWidth="1"/>
    <col min="14850" max="14850" width="18.85546875" style="388" customWidth="1"/>
    <col min="14851" max="14851" width="5.42578125" style="388" customWidth="1"/>
    <col min="14852" max="14852" width="25.85546875" style="388" customWidth="1"/>
    <col min="14853" max="14853" width="15.5703125" style="388" customWidth="1"/>
    <col min="14854" max="14854" width="17.28515625" style="388" customWidth="1"/>
    <col min="14855" max="14855" width="28.5703125" style="388" customWidth="1"/>
    <col min="14856" max="14856" width="16.140625" style="388" customWidth="1"/>
    <col min="14857" max="14857" width="10.85546875" style="388" customWidth="1"/>
    <col min="14858" max="14858" width="18.85546875" style="388" customWidth="1"/>
    <col min="14859" max="14862" width="5.85546875" style="388" customWidth="1"/>
    <col min="14863" max="14863" width="7.7109375" style="388" customWidth="1"/>
    <col min="14864" max="14864" width="1.42578125" style="388" customWidth="1"/>
    <col min="14865" max="14868" width="6.140625" style="388" customWidth="1"/>
    <col min="14869" max="14869" width="7.85546875" style="388" customWidth="1"/>
    <col min="14870" max="14870" width="34.140625" style="388" customWidth="1"/>
    <col min="14871" max="14872" width="25.5703125" style="388" customWidth="1"/>
    <col min="14873" max="15104" width="11.42578125" style="388"/>
    <col min="15105" max="15105" width="17.85546875" style="388" customWidth="1"/>
    <col min="15106" max="15106" width="18.85546875" style="388" customWidth="1"/>
    <col min="15107" max="15107" width="5.42578125" style="388" customWidth="1"/>
    <col min="15108" max="15108" width="25.85546875" style="388" customWidth="1"/>
    <col min="15109" max="15109" width="15.5703125" style="388" customWidth="1"/>
    <col min="15110" max="15110" width="17.28515625" style="388" customWidth="1"/>
    <col min="15111" max="15111" width="28.5703125" style="388" customWidth="1"/>
    <col min="15112" max="15112" width="16.140625" style="388" customWidth="1"/>
    <col min="15113" max="15113" width="10.85546875" style="388" customWidth="1"/>
    <col min="15114" max="15114" width="18.85546875" style="388" customWidth="1"/>
    <col min="15115" max="15118" width="5.85546875" style="388" customWidth="1"/>
    <col min="15119" max="15119" width="7.7109375" style="388" customWidth="1"/>
    <col min="15120" max="15120" width="1.42578125" style="388" customWidth="1"/>
    <col min="15121" max="15124" width="6.140625" style="388" customWidth="1"/>
    <col min="15125" max="15125" width="7.85546875" style="388" customWidth="1"/>
    <col min="15126" max="15126" width="34.140625" style="388" customWidth="1"/>
    <col min="15127" max="15128" width="25.5703125" style="388" customWidth="1"/>
    <col min="15129" max="15360" width="11.42578125" style="388"/>
    <col min="15361" max="15361" width="17.85546875" style="388" customWidth="1"/>
    <col min="15362" max="15362" width="18.85546875" style="388" customWidth="1"/>
    <col min="15363" max="15363" width="5.42578125" style="388" customWidth="1"/>
    <col min="15364" max="15364" width="25.85546875" style="388" customWidth="1"/>
    <col min="15365" max="15365" width="15.5703125" style="388" customWidth="1"/>
    <col min="15366" max="15366" width="17.28515625" style="388" customWidth="1"/>
    <col min="15367" max="15367" width="28.5703125" style="388" customWidth="1"/>
    <col min="15368" max="15368" width="16.140625" style="388" customWidth="1"/>
    <col min="15369" max="15369" width="10.85546875" style="388" customWidth="1"/>
    <col min="15370" max="15370" width="18.85546875" style="388" customWidth="1"/>
    <col min="15371" max="15374" width="5.85546875" style="388" customWidth="1"/>
    <col min="15375" max="15375" width="7.7109375" style="388" customWidth="1"/>
    <col min="15376" max="15376" width="1.42578125" style="388" customWidth="1"/>
    <col min="15377" max="15380" width="6.140625" style="388" customWidth="1"/>
    <col min="15381" max="15381" width="7.85546875" style="388" customWidth="1"/>
    <col min="15382" max="15382" width="34.140625" style="388" customWidth="1"/>
    <col min="15383" max="15384" width="25.5703125" style="388" customWidth="1"/>
    <col min="15385" max="15616" width="11.42578125" style="388"/>
    <col min="15617" max="15617" width="17.85546875" style="388" customWidth="1"/>
    <col min="15618" max="15618" width="18.85546875" style="388" customWidth="1"/>
    <col min="15619" max="15619" width="5.42578125" style="388" customWidth="1"/>
    <col min="15620" max="15620" width="25.85546875" style="388" customWidth="1"/>
    <col min="15621" max="15621" width="15.5703125" style="388" customWidth="1"/>
    <col min="15622" max="15622" width="17.28515625" style="388" customWidth="1"/>
    <col min="15623" max="15623" width="28.5703125" style="388" customWidth="1"/>
    <col min="15624" max="15624" width="16.140625" style="388" customWidth="1"/>
    <col min="15625" max="15625" width="10.85546875" style="388" customWidth="1"/>
    <col min="15626" max="15626" width="18.85546875" style="388" customWidth="1"/>
    <col min="15627" max="15630" width="5.85546875" style="388" customWidth="1"/>
    <col min="15631" max="15631" width="7.7109375" style="388" customWidth="1"/>
    <col min="15632" max="15632" width="1.42578125" style="388" customWidth="1"/>
    <col min="15633" max="15636" width="6.140625" style="388" customWidth="1"/>
    <col min="15637" max="15637" width="7.85546875" style="388" customWidth="1"/>
    <col min="15638" max="15638" width="34.140625" style="388" customWidth="1"/>
    <col min="15639" max="15640" width="25.5703125" style="388" customWidth="1"/>
    <col min="15641" max="15872" width="11.42578125" style="388"/>
    <col min="15873" max="15873" width="17.85546875" style="388" customWidth="1"/>
    <col min="15874" max="15874" width="18.85546875" style="388" customWidth="1"/>
    <col min="15875" max="15875" width="5.42578125" style="388" customWidth="1"/>
    <col min="15876" max="15876" width="25.85546875" style="388" customWidth="1"/>
    <col min="15877" max="15877" width="15.5703125" style="388" customWidth="1"/>
    <col min="15878" max="15878" width="17.28515625" style="388" customWidth="1"/>
    <col min="15879" max="15879" width="28.5703125" style="388" customWidth="1"/>
    <col min="15880" max="15880" width="16.140625" style="388" customWidth="1"/>
    <col min="15881" max="15881" width="10.85546875" style="388" customWidth="1"/>
    <col min="15882" max="15882" width="18.85546875" style="388" customWidth="1"/>
    <col min="15883" max="15886" width="5.85546875" style="388" customWidth="1"/>
    <col min="15887" max="15887" width="7.7109375" style="388" customWidth="1"/>
    <col min="15888" max="15888" width="1.42578125" style="388" customWidth="1"/>
    <col min="15889" max="15892" width="6.140625" style="388" customWidth="1"/>
    <col min="15893" max="15893" width="7.85546875" style="388" customWidth="1"/>
    <col min="15894" max="15894" width="34.140625" style="388" customWidth="1"/>
    <col min="15895" max="15896" width="25.5703125" style="388" customWidth="1"/>
    <col min="15897" max="16128" width="11.42578125" style="388"/>
    <col min="16129" max="16129" width="17.85546875" style="388" customWidth="1"/>
    <col min="16130" max="16130" width="18.85546875" style="388" customWidth="1"/>
    <col min="16131" max="16131" width="5.42578125" style="388" customWidth="1"/>
    <col min="16132" max="16132" width="25.85546875" style="388" customWidth="1"/>
    <col min="16133" max="16133" width="15.5703125" style="388" customWidth="1"/>
    <col min="16134" max="16134" width="17.28515625" style="388" customWidth="1"/>
    <col min="16135" max="16135" width="28.5703125" style="388" customWidth="1"/>
    <col min="16136" max="16136" width="16.140625" style="388" customWidth="1"/>
    <col min="16137" max="16137" width="10.85546875" style="388" customWidth="1"/>
    <col min="16138" max="16138" width="18.85546875" style="388" customWidth="1"/>
    <col min="16139" max="16142" width="5.85546875" style="388" customWidth="1"/>
    <col min="16143" max="16143" width="7.7109375" style="388" customWidth="1"/>
    <col min="16144" max="16144" width="1.42578125" style="388" customWidth="1"/>
    <col min="16145" max="16148" width="6.140625" style="388" customWidth="1"/>
    <col min="16149" max="16149" width="7.85546875" style="388" customWidth="1"/>
    <col min="16150" max="16150" width="34.140625" style="388" customWidth="1"/>
    <col min="16151" max="16152" width="25.5703125" style="388" customWidth="1"/>
    <col min="16153" max="16384" width="11.42578125" style="388"/>
  </cols>
  <sheetData>
    <row r="1" spans="1:24" ht="38.25" customHeight="1" thickBot="1" x14ac:dyDescent="0.3">
      <c r="A1" s="387"/>
      <c r="B1" s="387"/>
      <c r="C1" s="387"/>
      <c r="D1" s="387"/>
      <c r="E1" s="387"/>
      <c r="F1" s="387"/>
      <c r="G1" s="387"/>
      <c r="H1" s="387"/>
      <c r="I1" s="387"/>
      <c r="J1" s="387"/>
      <c r="K1" s="387"/>
      <c r="L1" s="387"/>
      <c r="M1" s="387"/>
      <c r="N1" s="387"/>
      <c r="O1" s="387"/>
      <c r="P1" s="387"/>
      <c r="Q1" s="387"/>
      <c r="R1" s="387"/>
      <c r="S1" s="387"/>
      <c r="T1" s="387"/>
      <c r="U1" s="387"/>
      <c r="V1" s="387"/>
    </row>
    <row r="2" spans="1:24" ht="32.25" customHeight="1" x14ac:dyDescent="0.25">
      <c r="A2" s="389"/>
      <c r="B2" s="390" t="s">
        <v>0</v>
      </c>
      <c r="C2" s="390"/>
      <c r="D2" s="390"/>
      <c r="E2" s="390"/>
      <c r="F2" s="390"/>
      <c r="G2" s="390"/>
      <c r="H2" s="390"/>
      <c r="I2" s="390"/>
      <c r="J2" s="390"/>
      <c r="K2" s="390"/>
      <c r="L2" s="390"/>
      <c r="M2" s="390"/>
      <c r="N2" s="390"/>
      <c r="O2" s="390"/>
      <c r="P2" s="390"/>
      <c r="Q2" s="390"/>
      <c r="R2" s="390"/>
      <c r="S2" s="390"/>
      <c r="T2" s="390"/>
      <c r="U2" s="390"/>
      <c r="V2" s="390"/>
      <c r="W2" s="391"/>
      <c r="X2" s="392" t="s">
        <v>1</v>
      </c>
    </row>
    <row r="3" spans="1:24" ht="21" customHeight="1" x14ac:dyDescent="0.25">
      <c r="A3" s="393"/>
      <c r="B3" s="394" t="s">
        <v>2</v>
      </c>
      <c r="C3" s="394"/>
      <c r="D3" s="394"/>
      <c r="E3" s="394"/>
      <c r="F3" s="394"/>
      <c r="G3" s="394"/>
      <c r="H3" s="394"/>
      <c r="I3" s="394"/>
      <c r="J3" s="394"/>
      <c r="K3" s="394"/>
      <c r="L3" s="394"/>
      <c r="M3" s="394"/>
      <c r="N3" s="394"/>
      <c r="O3" s="394"/>
      <c r="P3" s="394"/>
      <c r="Q3" s="394"/>
      <c r="R3" s="394"/>
      <c r="S3" s="394"/>
      <c r="T3" s="394"/>
      <c r="U3" s="394"/>
      <c r="V3" s="394"/>
      <c r="W3" s="395"/>
      <c r="X3" s="396" t="s">
        <v>3</v>
      </c>
    </row>
    <row r="4" spans="1:24" ht="23.1" customHeight="1" x14ac:dyDescent="0.25">
      <c r="A4" s="393"/>
      <c r="B4" s="397" t="s">
        <v>4</v>
      </c>
      <c r="C4" s="397"/>
      <c r="D4" s="397"/>
      <c r="E4" s="397"/>
      <c r="F4" s="397"/>
      <c r="G4" s="397"/>
      <c r="H4" s="397"/>
      <c r="I4" s="397"/>
      <c r="J4" s="397"/>
      <c r="K4" s="397"/>
      <c r="L4" s="397"/>
      <c r="M4" s="397"/>
      <c r="N4" s="397"/>
      <c r="O4" s="397"/>
      <c r="P4" s="397"/>
      <c r="Q4" s="397"/>
      <c r="R4" s="397"/>
      <c r="S4" s="397"/>
      <c r="T4" s="397"/>
      <c r="U4" s="397"/>
      <c r="V4" s="397"/>
      <c r="W4" s="398"/>
      <c r="X4" s="399" t="s">
        <v>5</v>
      </c>
    </row>
    <row r="5" spans="1:24" ht="15.75" customHeight="1" thickBot="1" x14ac:dyDescent="0.3">
      <c r="A5" s="400"/>
      <c r="B5" s="401"/>
      <c r="C5" s="401"/>
      <c r="D5" s="401"/>
      <c r="E5" s="401"/>
      <c r="F5" s="401"/>
      <c r="G5" s="401"/>
      <c r="H5" s="401"/>
      <c r="I5" s="401"/>
      <c r="J5" s="401"/>
      <c r="K5" s="401"/>
      <c r="L5" s="401"/>
      <c r="M5" s="401"/>
      <c r="N5" s="401"/>
      <c r="O5" s="401"/>
      <c r="P5" s="401"/>
      <c r="Q5" s="401"/>
      <c r="R5" s="401"/>
      <c r="S5" s="401"/>
      <c r="T5" s="401"/>
      <c r="U5" s="401"/>
      <c r="V5" s="401"/>
      <c r="W5" s="402"/>
      <c r="X5" s="403" t="s">
        <v>6</v>
      </c>
    </row>
    <row r="6" spans="1:24" ht="6.75" customHeight="1" thickBot="1" x14ac:dyDescent="0.3">
      <c r="A6" s="404"/>
      <c r="B6" s="405"/>
      <c r="C6" s="405"/>
      <c r="D6" s="405"/>
      <c r="E6" s="405"/>
      <c r="F6" s="405"/>
      <c r="G6" s="405"/>
      <c r="H6" s="405"/>
      <c r="I6" s="405"/>
      <c r="J6" s="405"/>
      <c r="K6" s="405"/>
      <c r="L6" s="405"/>
      <c r="M6" s="405"/>
      <c r="N6" s="405"/>
      <c r="O6" s="405"/>
      <c r="P6" s="405"/>
      <c r="Q6" s="405"/>
      <c r="R6" s="405"/>
      <c r="S6" s="405"/>
      <c r="T6" s="405"/>
      <c r="U6" s="405"/>
      <c r="V6" s="405"/>
      <c r="W6" s="405"/>
      <c r="X6" s="406"/>
    </row>
    <row r="7" spans="1:24" ht="15.95" customHeight="1" thickBot="1" x14ac:dyDescent="0.3">
      <c r="A7" s="458" t="s">
        <v>7</v>
      </c>
      <c r="B7" s="408" t="s">
        <v>1148</v>
      </c>
      <c r="C7" s="409"/>
      <c r="D7" s="409"/>
      <c r="E7" s="409"/>
      <c r="F7" s="409"/>
      <c r="G7" s="409"/>
      <c r="H7" s="409"/>
      <c r="I7" s="409"/>
      <c r="J7" s="409"/>
      <c r="K7" s="409"/>
      <c r="L7" s="409"/>
      <c r="M7" s="409"/>
      <c r="N7" s="409"/>
      <c r="O7" s="409"/>
      <c r="P7" s="409"/>
      <c r="Q7" s="409"/>
      <c r="R7" s="409"/>
      <c r="S7" s="409"/>
      <c r="T7" s="409"/>
      <c r="U7" s="409"/>
      <c r="V7" s="409"/>
      <c r="W7" s="409"/>
      <c r="X7" s="410"/>
    </row>
    <row r="8" spans="1:24" ht="5.25" customHeight="1" x14ac:dyDescent="0.25">
      <c r="A8" s="411"/>
      <c r="B8" s="411"/>
      <c r="C8" s="411"/>
      <c r="D8" s="411"/>
      <c r="E8" s="411"/>
      <c r="F8" s="411"/>
      <c r="G8" s="411"/>
      <c r="H8" s="411"/>
      <c r="I8" s="411"/>
      <c r="J8" s="411"/>
      <c r="K8" s="411"/>
      <c r="L8" s="411"/>
      <c r="M8" s="411"/>
      <c r="N8" s="411"/>
      <c r="O8" s="411"/>
      <c r="P8" s="411"/>
      <c r="Q8" s="411"/>
      <c r="R8" s="411"/>
      <c r="S8" s="411"/>
      <c r="T8" s="411"/>
      <c r="U8" s="411"/>
      <c r="V8" s="411"/>
      <c r="W8" s="412"/>
      <c r="X8" s="412"/>
    </row>
    <row r="9" spans="1:24" ht="36" customHeight="1" x14ac:dyDescent="0.25">
      <c r="A9" s="436" t="s">
        <v>8</v>
      </c>
      <c r="B9" s="436" t="s">
        <v>9</v>
      </c>
      <c r="C9" s="436" t="s">
        <v>10</v>
      </c>
      <c r="D9" s="436" t="s">
        <v>11</v>
      </c>
      <c r="E9" s="436" t="s">
        <v>12</v>
      </c>
      <c r="F9" s="436" t="s">
        <v>13</v>
      </c>
      <c r="G9" s="436" t="s">
        <v>14</v>
      </c>
      <c r="H9" s="436" t="s">
        <v>15</v>
      </c>
      <c r="I9" s="436" t="s">
        <v>16</v>
      </c>
      <c r="J9" s="436" t="s">
        <v>17</v>
      </c>
      <c r="K9" s="437" t="s">
        <v>18</v>
      </c>
      <c r="L9" s="437"/>
      <c r="M9" s="437"/>
      <c r="N9" s="437"/>
      <c r="O9" s="437"/>
      <c r="P9" s="436"/>
      <c r="Q9" s="436" t="s">
        <v>19</v>
      </c>
      <c r="R9" s="436"/>
      <c r="S9" s="436"/>
      <c r="T9" s="436"/>
      <c r="U9" s="436"/>
      <c r="V9" s="436" t="s">
        <v>20</v>
      </c>
      <c r="W9" s="436" t="s">
        <v>21</v>
      </c>
      <c r="X9" s="436" t="s">
        <v>22</v>
      </c>
    </row>
    <row r="10" spans="1:24" ht="47.25" customHeight="1" x14ac:dyDescent="0.25">
      <c r="A10" s="436"/>
      <c r="B10" s="436"/>
      <c r="C10" s="436"/>
      <c r="D10" s="436"/>
      <c r="E10" s="436"/>
      <c r="F10" s="436"/>
      <c r="G10" s="436"/>
      <c r="H10" s="436"/>
      <c r="I10" s="436"/>
      <c r="J10" s="436"/>
      <c r="K10" s="438" t="s">
        <v>23</v>
      </c>
      <c r="L10" s="438" t="s">
        <v>24</v>
      </c>
      <c r="M10" s="438" t="s">
        <v>25</v>
      </c>
      <c r="N10" s="438" t="s">
        <v>26</v>
      </c>
      <c r="O10" s="438" t="s">
        <v>27</v>
      </c>
      <c r="P10" s="436"/>
      <c r="Q10" s="438" t="s">
        <v>28</v>
      </c>
      <c r="R10" s="438" t="s">
        <v>24</v>
      </c>
      <c r="S10" s="438" t="s">
        <v>25</v>
      </c>
      <c r="T10" s="438" t="s">
        <v>26</v>
      </c>
      <c r="U10" s="438" t="s">
        <v>27</v>
      </c>
      <c r="V10" s="436"/>
      <c r="W10" s="436"/>
      <c r="X10" s="436"/>
    </row>
    <row r="11" spans="1:24" ht="236.25" customHeight="1" x14ac:dyDescent="0.25">
      <c r="A11" s="413" t="s">
        <v>1149</v>
      </c>
      <c r="B11" s="413" t="s">
        <v>1150</v>
      </c>
      <c r="C11" s="414">
        <v>1</v>
      </c>
      <c r="D11" s="414" t="s">
        <v>1151</v>
      </c>
      <c r="E11" s="414" t="s">
        <v>1152</v>
      </c>
      <c r="F11" s="415" t="s">
        <v>1153</v>
      </c>
      <c r="G11" s="451" t="s">
        <v>1154</v>
      </c>
      <c r="H11" s="445">
        <v>1</v>
      </c>
      <c r="I11" s="415" t="s">
        <v>47</v>
      </c>
      <c r="J11" s="415" t="s">
        <v>1155</v>
      </c>
      <c r="K11" s="420"/>
      <c r="L11" s="420">
        <v>0.5</v>
      </c>
      <c r="M11" s="420"/>
      <c r="N11" s="420">
        <v>0.5</v>
      </c>
      <c r="O11" s="420">
        <v>1</v>
      </c>
      <c r="P11" s="436"/>
      <c r="Q11" s="420">
        <v>0</v>
      </c>
      <c r="R11" s="420">
        <v>0.5</v>
      </c>
      <c r="S11" s="420">
        <v>0</v>
      </c>
      <c r="T11" s="420">
        <v>0.5</v>
      </c>
      <c r="U11" s="420">
        <v>1</v>
      </c>
      <c r="V11" s="415" t="s">
        <v>1156</v>
      </c>
      <c r="W11" s="452"/>
      <c r="X11" s="452"/>
    </row>
    <row r="12" spans="1:24" ht="33.950000000000003" customHeight="1" x14ac:dyDescent="0.25">
      <c r="A12" s="413"/>
      <c r="B12" s="413"/>
      <c r="C12" s="938"/>
      <c r="D12" s="938"/>
      <c r="E12" s="938"/>
      <c r="F12" s="462" t="s">
        <v>1157</v>
      </c>
      <c r="G12" s="414" t="s">
        <v>1158</v>
      </c>
      <c r="H12" s="464">
        <v>1</v>
      </c>
      <c r="I12" s="414" t="s">
        <v>47</v>
      </c>
      <c r="J12" s="414" t="s">
        <v>1159</v>
      </c>
      <c r="K12" s="834"/>
      <c r="L12" s="834">
        <v>0.5</v>
      </c>
      <c r="M12" s="834"/>
      <c r="N12" s="834">
        <v>0.5</v>
      </c>
      <c r="O12" s="834">
        <v>1</v>
      </c>
      <c r="P12" s="436"/>
      <c r="Q12" s="464">
        <v>0</v>
      </c>
      <c r="R12" s="464">
        <v>0.5</v>
      </c>
      <c r="S12" s="464">
        <v>0</v>
      </c>
      <c r="T12" s="464">
        <v>0.5</v>
      </c>
      <c r="U12" s="834">
        <v>1</v>
      </c>
      <c r="V12" s="414" t="s">
        <v>1160</v>
      </c>
      <c r="W12" s="939"/>
      <c r="X12" s="939"/>
    </row>
    <row r="13" spans="1:24" ht="239.25" customHeight="1" x14ac:dyDescent="0.25">
      <c r="A13" s="413"/>
      <c r="B13" s="413"/>
      <c r="C13" s="940"/>
      <c r="D13" s="940"/>
      <c r="E13" s="938"/>
      <c r="F13" s="468"/>
      <c r="G13" s="940"/>
      <c r="H13" s="940"/>
      <c r="I13" s="940"/>
      <c r="J13" s="940"/>
      <c r="K13" s="940"/>
      <c r="L13" s="940"/>
      <c r="M13" s="940"/>
      <c r="N13" s="940"/>
      <c r="O13" s="940"/>
      <c r="P13" s="436"/>
      <c r="Q13" s="940"/>
      <c r="R13" s="940"/>
      <c r="S13" s="940"/>
      <c r="T13" s="940"/>
      <c r="U13" s="940"/>
      <c r="V13" s="940"/>
      <c r="W13" s="941"/>
      <c r="X13" s="941"/>
    </row>
    <row r="14" spans="1:24" ht="33.950000000000003" customHeight="1" x14ac:dyDescent="0.25">
      <c r="A14" s="413"/>
      <c r="B14" s="413" t="s">
        <v>1161</v>
      </c>
      <c r="C14" s="414">
        <v>1</v>
      </c>
      <c r="D14" s="414" t="s">
        <v>1162</v>
      </c>
      <c r="E14" s="938"/>
      <c r="F14" s="414" t="s">
        <v>1163</v>
      </c>
      <c r="G14" s="414" t="s">
        <v>1164</v>
      </c>
      <c r="H14" s="464">
        <v>1</v>
      </c>
      <c r="I14" s="414" t="s">
        <v>47</v>
      </c>
      <c r="J14" s="414" t="s">
        <v>1165</v>
      </c>
      <c r="K14" s="414"/>
      <c r="L14" s="464">
        <v>0.5</v>
      </c>
      <c r="M14" s="414"/>
      <c r="N14" s="464">
        <v>0.5</v>
      </c>
      <c r="O14" s="464">
        <v>1</v>
      </c>
      <c r="P14" s="436"/>
      <c r="Q14" s="464">
        <v>0</v>
      </c>
      <c r="R14" s="464">
        <v>0.5</v>
      </c>
      <c r="S14" s="464">
        <v>0</v>
      </c>
      <c r="T14" s="464">
        <v>0.5</v>
      </c>
      <c r="U14" s="464">
        <v>1</v>
      </c>
      <c r="V14" s="414" t="s">
        <v>1166</v>
      </c>
      <c r="W14" s="939"/>
      <c r="X14" s="939"/>
    </row>
    <row r="15" spans="1:24" ht="33.950000000000003" customHeight="1" x14ac:dyDescent="0.25">
      <c r="A15" s="413"/>
      <c r="B15" s="413"/>
      <c r="C15" s="938"/>
      <c r="D15" s="938"/>
      <c r="E15" s="938"/>
      <c r="F15" s="938"/>
      <c r="G15" s="938"/>
      <c r="H15" s="938"/>
      <c r="I15" s="938"/>
      <c r="J15" s="938"/>
      <c r="K15" s="938"/>
      <c r="L15" s="938"/>
      <c r="M15" s="938"/>
      <c r="N15" s="938"/>
      <c r="O15" s="938"/>
      <c r="P15" s="436"/>
      <c r="Q15" s="938"/>
      <c r="R15" s="938"/>
      <c r="S15" s="938"/>
      <c r="T15" s="938"/>
      <c r="U15" s="938"/>
      <c r="V15" s="938"/>
      <c r="W15" s="942"/>
      <c r="X15" s="942"/>
    </row>
    <row r="16" spans="1:24" ht="111" customHeight="1" x14ac:dyDescent="0.25">
      <c r="A16" s="413"/>
      <c r="B16" s="413"/>
      <c r="C16" s="940"/>
      <c r="D16" s="940"/>
      <c r="E16" s="940"/>
      <c r="F16" s="940"/>
      <c r="G16" s="940"/>
      <c r="H16" s="940"/>
      <c r="I16" s="940"/>
      <c r="J16" s="940"/>
      <c r="K16" s="940"/>
      <c r="L16" s="940"/>
      <c r="M16" s="940"/>
      <c r="N16" s="940"/>
      <c r="O16" s="940"/>
      <c r="P16" s="436"/>
      <c r="Q16" s="940"/>
      <c r="R16" s="940"/>
      <c r="S16" s="940"/>
      <c r="T16" s="940"/>
      <c r="U16" s="940"/>
      <c r="V16" s="940"/>
      <c r="W16" s="941"/>
      <c r="X16" s="941"/>
    </row>
    <row r="17" spans="1:25" s="433" customFormat="1" ht="27" customHeight="1" x14ac:dyDescent="0.2">
      <c r="A17" s="436" t="s">
        <v>31</v>
      </c>
      <c r="B17" s="429" t="s">
        <v>673</v>
      </c>
      <c r="C17" s="169" t="s">
        <v>32</v>
      </c>
      <c r="D17" s="170"/>
      <c r="E17" s="67" t="s">
        <v>33</v>
      </c>
      <c r="F17" s="943"/>
      <c r="G17" s="944"/>
      <c r="H17" s="945"/>
      <c r="I17" s="175" t="s">
        <v>34</v>
      </c>
      <c r="J17" s="430" t="s">
        <v>1167</v>
      </c>
      <c r="K17" s="431"/>
      <c r="L17" s="431"/>
      <c r="M17" s="431"/>
      <c r="N17" s="431"/>
      <c r="O17" s="431"/>
      <c r="P17" s="431"/>
      <c r="Q17" s="431"/>
      <c r="R17" s="432"/>
      <c r="S17" s="165" t="s">
        <v>35</v>
      </c>
      <c r="T17" s="165"/>
      <c r="U17" s="165"/>
      <c r="V17" s="159" t="s">
        <v>36</v>
      </c>
      <c r="W17" s="159"/>
      <c r="X17" s="159"/>
      <c r="Y17" s="388"/>
    </row>
    <row r="18" spans="1:25" s="433" customFormat="1" ht="27" customHeight="1" x14ac:dyDescent="0.2">
      <c r="A18" s="436"/>
      <c r="B18" s="429" t="s">
        <v>37</v>
      </c>
      <c r="C18" s="171"/>
      <c r="D18" s="172"/>
      <c r="E18" s="67" t="s">
        <v>38</v>
      </c>
      <c r="F18" s="943" t="s">
        <v>1168</v>
      </c>
      <c r="G18" s="944"/>
      <c r="H18" s="945"/>
      <c r="I18" s="175"/>
      <c r="J18" s="161" t="s">
        <v>1169</v>
      </c>
      <c r="K18" s="160"/>
      <c r="L18" s="160"/>
      <c r="M18" s="160"/>
      <c r="N18" s="160"/>
      <c r="O18" s="160"/>
      <c r="P18" s="160"/>
      <c r="Q18" s="160"/>
      <c r="R18" s="162"/>
      <c r="S18" s="165"/>
      <c r="T18" s="165"/>
      <c r="U18" s="165"/>
      <c r="V18" s="159" t="s">
        <v>38</v>
      </c>
      <c r="W18" s="159"/>
      <c r="X18" s="159"/>
      <c r="Y18" s="388"/>
    </row>
    <row r="19" spans="1:25" s="433" customFormat="1" ht="27" customHeight="1" x14ac:dyDescent="0.2">
      <c r="A19" s="436"/>
      <c r="B19" s="429" t="s">
        <v>667</v>
      </c>
      <c r="C19" s="173"/>
      <c r="D19" s="174"/>
      <c r="E19" s="67" t="s">
        <v>39</v>
      </c>
      <c r="F19" s="946" t="s">
        <v>1170</v>
      </c>
      <c r="G19" s="944"/>
      <c r="H19" s="945"/>
      <c r="I19" s="175"/>
      <c r="J19" s="161" t="s">
        <v>1171</v>
      </c>
      <c r="K19" s="160"/>
      <c r="L19" s="160"/>
      <c r="M19" s="160"/>
      <c r="N19" s="160"/>
      <c r="O19" s="160"/>
      <c r="P19" s="160"/>
      <c r="Q19" s="160"/>
      <c r="R19" s="162"/>
      <c r="S19" s="165"/>
      <c r="T19" s="165"/>
      <c r="U19" s="165"/>
      <c r="V19" s="159" t="s">
        <v>40</v>
      </c>
      <c r="W19" s="159"/>
      <c r="X19" s="159"/>
      <c r="Y19" s="388"/>
    </row>
  </sheetData>
  <mergeCells count="80">
    <mergeCell ref="F18:H18"/>
    <mergeCell ref="J18:R18"/>
    <mergeCell ref="V18:X18"/>
    <mergeCell ref="F19:H19"/>
    <mergeCell ref="J19:R19"/>
    <mergeCell ref="V19:X19"/>
    <mergeCell ref="V14:V16"/>
    <mergeCell ref="W14:W16"/>
    <mergeCell ref="X14:X16"/>
    <mergeCell ref="A17:A19"/>
    <mergeCell ref="C17:D19"/>
    <mergeCell ref="F17:H17"/>
    <mergeCell ref="I17:I19"/>
    <mergeCell ref="J17:R17"/>
    <mergeCell ref="S17:U19"/>
    <mergeCell ref="V17:X17"/>
    <mergeCell ref="O14:O16"/>
    <mergeCell ref="Q14:Q16"/>
    <mergeCell ref="R14:R16"/>
    <mergeCell ref="S14:S16"/>
    <mergeCell ref="T14:T16"/>
    <mergeCell ref="U14:U16"/>
    <mergeCell ref="I14:I16"/>
    <mergeCell ref="J14:J16"/>
    <mergeCell ref="K14:K16"/>
    <mergeCell ref="L14:L16"/>
    <mergeCell ref="M14:M16"/>
    <mergeCell ref="N14:N16"/>
    <mergeCell ref="U12:U13"/>
    <mergeCell ref="V12:V13"/>
    <mergeCell ref="W12:W13"/>
    <mergeCell ref="X12:X13"/>
    <mergeCell ref="B14:B16"/>
    <mergeCell ref="C14:C16"/>
    <mergeCell ref="D14:D16"/>
    <mergeCell ref="F14:F16"/>
    <mergeCell ref="G14:G16"/>
    <mergeCell ref="H14:H16"/>
    <mergeCell ref="N12:N13"/>
    <mergeCell ref="O12:O13"/>
    <mergeCell ref="Q12:Q13"/>
    <mergeCell ref="R12:R13"/>
    <mergeCell ref="S12:S13"/>
    <mergeCell ref="T12:T13"/>
    <mergeCell ref="X9:X10"/>
    <mergeCell ref="A11:A16"/>
    <mergeCell ref="B11:B13"/>
    <mergeCell ref="C11:C13"/>
    <mergeCell ref="D11:D13"/>
    <mergeCell ref="E11:E16"/>
    <mergeCell ref="F12:F13"/>
    <mergeCell ref="G12:G13"/>
    <mergeCell ref="H12:H13"/>
    <mergeCell ref="I12:I13"/>
    <mergeCell ref="J9:J10"/>
    <mergeCell ref="K9:O9"/>
    <mergeCell ref="P9:P16"/>
    <mergeCell ref="Q9:U9"/>
    <mergeCell ref="V9:V10"/>
    <mergeCell ref="W9:W10"/>
    <mergeCell ref="J12:J13"/>
    <mergeCell ref="K12:K13"/>
    <mergeCell ref="L12:L13"/>
    <mergeCell ref="M12:M13"/>
    <mergeCell ref="B7:X7"/>
    <mergeCell ref="A9:A10"/>
    <mergeCell ref="B9:B10"/>
    <mergeCell ref="C9:C10"/>
    <mergeCell ref="D9:D10"/>
    <mergeCell ref="E9:E10"/>
    <mergeCell ref="F9:F10"/>
    <mergeCell ref="G9:G10"/>
    <mergeCell ref="H9:H10"/>
    <mergeCell ref="I9:I10"/>
    <mergeCell ref="A1:V1"/>
    <mergeCell ref="A2:A5"/>
    <mergeCell ref="B2:W2"/>
    <mergeCell ref="B3:W3"/>
    <mergeCell ref="B4:W5"/>
    <mergeCell ref="A6:X6"/>
  </mergeCells>
  <printOptions horizontalCentered="1"/>
  <pageMargins left="0.19685039370078741" right="0" top="0.39370078740157483" bottom="0" header="0.31496062992125984" footer="0.31496062992125984"/>
  <pageSetup paperSize="5" scale="57"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7B6A5-E274-4497-B668-72726C9B1A23}">
  <dimension ref="A1:AD22"/>
  <sheetViews>
    <sheetView view="pageBreakPreview" zoomScale="70" zoomScaleNormal="90" zoomScaleSheetLayoutView="70" workbookViewId="0">
      <selection activeCell="J26" sqref="J26"/>
    </sheetView>
  </sheetViews>
  <sheetFormatPr baseColWidth="10" defaultRowHeight="12.75" x14ac:dyDescent="0.25"/>
  <cols>
    <col min="1" max="1" width="17.7109375" style="388" customWidth="1"/>
    <col min="2" max="2" width="23.7109375" style="388" customWidth="1"/>
    <col min="3" max="3" width="5.42578125" style="388" customWidth="1"/>
    <col min="4" max="4" width="25.85546875" style="388" customWidth="1"/>
    <col min="5" max="5" width="15.5703125" style="388" customWidth="1"/>
    <col min="6" max="6" width="17.28515625" style="388" customWidth="1"/>
    <col min="7" max="7" width="26.28515625" style="388" customWidth="1"/>
    <col min="8" max="8" width="16" style="388" customWidth="1"/>
    <col min="9" max="9" width="13.42578125" style="388" customWidth="1"/>
    <col min="10" max="10" width="20.28515625" style="388" customWidth="1"/>
    <col min="11" max="14" width="5.7109375" style="388" customWidth="1"/>
    <col min="15" max="15" width="7.7109375" style="388" customWidth="1"/>
    <col min="16" max="16" width="1.42578125" style="435" customWidth="1"/>
    <col min="17" max="20" width="6.140625" style="388" customWidth="1"/>
    <col min="21" max="21" width="7.85546875" style="388" customWidth="1"/>
    <col min="22" max="22" width="78.7109375" style="388" customWidth="1"/>
    <col min="23" max="23" width="52" style="388" customWidth="1"/>
    <col min="24" max="24" width="25.42578125" style="388" customWidth="1"/>
    <col min="25" max="25" width="57.140625" style="388" customWidth="1"/>
    <col min="26" max="256" width="11.42578125" style="388"/>
    <col min="257" max="257" width="17.7109375" style="388" customWidth="1"/>
    <col min="258" max="258" width="23.7109375" style="388" customWidth="1"/>
    <col min="259" max="259" width="5.42578125" style="388" customWidth="1"/>
    <col min="260" max="260" width="25.85546875" style="388" customWidth="1"/>
    <col min="261" max="261" width="15.5703125" style="388" customWidth="1"/>
    <col min="262" max="262" width="17.28515625" style="388" customWidth="1"/>
    <col min="263" max="263" width="26.28515625" style="388" customWidth="1"/>
    <col min="264" max="264" width="16" style="388" customWidth="1"/>
    <col min="265" max="265" width="13.42578125" style="388" customWidth="1"/>
    <col min="266" max="266" width="20.28515625" style="388" customWidth="1"/>
    <col min="267" max="270" width="5.7109375" style="388" customWidth="1"/>
    <col min="271" max="271" width="7.7109375" style="388" customWidth="1"/>
    <col min="272" max="272" width="1.42578125" style="388" customWidth="1"/>
    <col min="273" max="276" width="6.140625" style="388" customWidth="1"/>
    <col min="277" max="277" width="7.85546875" style="388" customWidth="1"/>
    <col min="278" max="278" width="78.7109375" style="388" customWidth="1"/>
    <col min="279" max="279" width="52" style="388" customWidth="1"/>
    <col min="280" max="280" width="25.42578125" style="388" customWidth="1"/>
    <col min="281" max="281" width="57.140625" style="388" customWidth="1"/>
    <col min="282" max="512" width="11.42578125" style="388"/>
    <col min="513" max="513" width="17.7109375" style="388" customWidth="1"/>
    <col min="514" max="514" width="23.7109375" style="388" customWidth="1"/>
    <col min="515" max="515" width="5.42578125" style="388" customWidth="1"/>
    <col min="516" max="516" width="25.85546875" style="388" customWidth="1"/>
    <col min="517" max="517" width="15.5703125" style="388" customWidth="1"/>
    <col min="518" max="518" width="17.28515625" style="388" customWidth="1"/>
    <col min="519" max="519" width="26.28515625" style="388" customWidth="1"/>
    <col min="520" max="520" width="16" style="388" customWidth="1"/>
    <col min="521" max="521" width="13.42578125" style="388" customWidth="1"/>
    <col min="522" max="522" width="20.28515625" style="388" customWidth="1"/>
    <col min="523" max="526" width="5.7109375" style="388" customWidth="1"/>
    <col min="527" max="527" width="7.7109375" style="388" customWidth="1"/>
    <col min="528" max="528" width="1.42578125" style="388" customWidth="1"/>
    <col min="529" max="532" width="6.140625" style="388" customWidth="1"/>
    <col min="533" max="533" width="7.85546875" style="388" customWidth="1"/>
    <col min="534" max="534" width="78.7109375" style="388" customWidth="1"/>
    <col min="535" max="535" width="52" style="388" customWidth="1"/>
    <col min="536" max="536" width="25.42578125" style="388" customWidth="1"/>
    <col min="537" max="537" width="57.140625" style="388" customWidth="1"/>
    <col min="538" max="768" width="11.42578125" style="388"/>
    <col min="769" max="769" width="17.7109375" style="388" customWidth="1"/>
    <col min="770" max="770" width="23.7109375" style="388" customWidth="1"/>
    <col min="771" max="771" width="5.42578125" style="388" customWidth="1"/>
    <col min="772" max="772" width="25.85546875" style="388" customWidth="1"/>
    <col min="773" max="773" width="15.5703125" style="388" customWidth="1"/>
    <col min="774" max="774" width="17.28515625" style="388" customWidth="1"/>
    <col min="775" max="775" width="26.28515625" style="388" customWidth="1"/>
    <col min="776" max="776" width="16" style="388" customWidth="1"/>
    <col min="777" max="777" width="13.42578125" style="388" customWidth="1"/>
    <col min="778" max="778" width="20.28515625" style="388" customWidth="1"/>
    <col min="779" max="782" width="5.7109375" style="388" customWidth="1"/>
    <col min="783" max="783" width="7.7109375" style="388" customWidth="1"/>
    <col min="784" max="784" width="1.42578125" style="388" customWidth="1"/>
    <col min="785" max="788" width="6.140625" style="388" customWidth="1"/>
    <col min="789" max="789" width="7.85546875" style="388" customWidth="1"/>
    <col min="790" max="790" width="78.7109375" style="388" customWidth="1"/>
    <col min="791" max="791" width="52" style="388" customWidth="1"/>
    <col min="792" max="792" width="25.42578125" style="388" customWidth="1"/>
    <col min="793" max="793" width="57.140625" style="388" customWidth="1"/>
    <col min="794" max="1024" width="11.42578125" style="388"/>
    <col min="1025" max="1025" width="17.7109375" style="388" customWidth="1"/>
    <col min="1026" max="1026" width="23.7109375" style="388" customWidth="1"/>
    <col min="1027" max="1027" width="5.42578125" style="388" customWidth="1"/>
    <col min="1028" max="1028" width="25.85546875" style="388" customWidth="1"/>
    <col min="1029" max="1029" width="15.5703125" style="388" customWidth="1"/>
    <col min="1030" max="1030" width="17.28515625" style="388" customWidth="1"/>
    <col min="1031" max="1031" width="26.28515625" style="388" customWidth="1"/>
    <col min="1032" max="1032" width="16" style="388" customWidth="1"/>
    <col min="1033" max="1033" width="13.42578125" style="388" customWidth="1"/>
    <col min="1034" max="1034" width="20.28515625" style="388" customWidth="1"/>
    <col min="1035" max="1038" width="5.7109375" style="388" customWidth="1"/>
    <col min="1039" max="1039" width="7.7109375" style="388" customWidth="1"/>
    <col min="1040" max="1040" width="1.42578125" style="388" customWidth="1"/>
    <col min="1041" max="1044" width="6.140625" style="388" customWidth="1"/>
    <col min="1045" max="1045" width="7.85546875" style="388" customWidth="1"/>
    <col min="1046" max="1046" width="78.7109375" style="388" customWidth="1"/>
    <col min="1047" max="1047" width="52" style="388" customWidth="1"/>
    <col min="1048" max="1048" width="25.42578125" style="388" customWidth="1"/>
    <col min="1049" max="1049" width="57.140625" style="388" customWidth="1"/>
    <col min="1050" max="1280" width="11.42578125" style="388"/>
    <col min="1281" max="1281" width="17.7109375" style="388" customWidth="1"/>
    <col min="1282" max="1282" width="23.7109375" style="388" customWidth="1"/>
    <col min="1283" max="1283" width="5.42578125" style="388" customWidth="1"/>
    <col min="1284" max="1284" width="25.85546875" style="388" customWidth="1"/>
    <col min="1285" max="1285" width="15.5703125" style="388" customWidth="1"/>
    <col min="1286" max="1286" width="17.28515625" style="388" customWidth="1"/>
    <col min="1287" max="1287" width="26.28515625" style="388" customWidth="1"/>
    <col min="1288" max="1288" width="16" style="388" customWidth="1"/>
    <col min="1289" max="1289" width="13.42578125" style="388" customWidth="1"/>
    <col min="1290" max="1290" width="20.28515625" style="388" customWidth="1"/>
    <col min="1291" max="1294" width="5.7109375" style="388" customWidth="1"/>
    <col min="1295" max="1295" width="7.7109375" style="388" customWidth="1"/>
    <col min="1296" max="1296" width="1.42578125" style="388" customWidth="1"/>
    <col min="1297" max="1300" width="6.140625" style="388" customWidth="1"/>
    <col min="1301" max="1301" width="7.85546875" style="388" customWidth="1"/>
    <col min="1302" max="1302" width="78.7109375" style="388" customWidth="1"/>
    <col min="1303" max="1303" width="52" style="388" customWidth="1"/>
    <col min="1304" max="1304" width="25.42578125" style="388" customWidth="1"/>
    <col min="1305" max="1305" width="57.140625" style="388" customWidth="1"/>
    <col min="1306" max="1536" width="11.42578125" style="388"/>
    <col min="1537" max="1537" width="17.7109375" style="388" customWidth="1"/>
    <col min="1538" max="1538" width="23.7109375" style="388" customWidth="1"/>
    <col min="1539" max="1539" width="5.42578125" style="388" customWidth="1"/>
    <col min="1540" max="1540" width="25.85546875" style="388" customWidth="1"/>
    <col min="1541" max="1541" width="15.5703125" style="388" customWidth="1"/>
    <col min="1542" max="1542" width="17.28515625" style="388" customWidth="1"/>
    <col min="1543" max="1543" width="26.28515625" style="388" customWidth="1"/>
    <col min="1544" max="1544" width="16" style="388" customWidth="1"/>
    <col min="1545" max="1545" width="13.42578125" style="388" customWidth="1"/>
    <col min="1546" max="1546" width="20.28515625" style="388" customWidth="1"/>
    <col min="1547" max="1550" width="5.7109375" style="388" customWidth="1"/>
    <col min="1551" max="1551" width="7.7109375" style="388" customWidth="1"/>
    <col min="1552" max="1552" width="1.42578125" style="388" customWidth="1"/>
    <col min="1553" max="1556" width="6.140625" style="388" customWidth="1"/>
    <col min="1557" max="1557" width="7.85546875" style="388" customWidth="1"/>
    <col min="1558" max="1558" width="78.7109375" style="388" customWidth="1"/>
    <col min="1559" max="1559" width="52" style="388" customWidth="1"/>
    <col min="1560" max="1560" width="25.42578125" style="388" customWidth="1"/>
    <col min="1561" max="1561" width="57.140625" style="388" customWidth="1"/>
    <col min="1562" max="1792" width="11.42578125" style="388"/>
    <col min="1793" max="1793" width="17.7109375" style="388" customWidth="1"/>
    <col min="1794" max="1794" width="23.7109375" style="388" customWidth="1"/>
    <col min="1795" max="1795" width="5.42578125" style="388" customWidth="1"/>
    <col min="1796" max="1796" width="25.85546875" style="388" customWidth="1"/>
    <col min="1797" max="1797" width="15.5703125" style="388" customWidth="1"/>
    <col min="1798" max="1798" width="17.28515625" style="388" customWidth="1"/>
    <col min="1799" max="1799" width="26.28515625" style="388" customWidth="1"/>
    <col min="1800" max="1800" width="16" style="388" customWidth="1"/>
    <col min="1801" max="1801" width="13.42578125" style="388" customWidth="1"/>
    <col min="1802" max="1802" width="20.28515625" style="388" customWidth="1"/>
    <col min="1803" max="1806" width="5.7109375" style="388" customWidth="1"/>
    <col min="1807" max="1807" width="7.7109375" style="388" customWidth="1"/>
    <col min="1808" max="1808" width="1.42578125" style="388" customWidth="1"/>
    <col min="1809" max="1812" width="6.140625" style="388" customWidth="1"/>
    <col min="1813" max="1813" width="7.85546875" style="388" customWidth="1"/>
    <col min="1814" max="1814" width="78.7109375" style="388" customWidth="1"/>
    <col min="1815" max="1815" width="52" style="388" customWidth="1"/>
    <col min="1816" max="1816" width="25.42578125" style="388" customWidth="1"/>
    <col min="1817" max="1817" width="57.140625" style="388" customWidth="1"/>
    <col min="1818" max="2048" width="11.42578125" style="388"/>
    <col min="2049" max="2049" width="17.7109375" style="388" customWidth="1"/>
    <col min="2050" max="2050" width="23.7109375" style="388" customWidth="1"/>
    <col min="2051" max="2051" width="5.42578125" style="388" customWidth="1"/>
    <col min="2052" max="2052" width="25.85546875" style="388" customWidth="1"/>
    <col min="2053" max="2053" width="15.5703125" style="388" customWidth="1"/>
    <col min="2054" max="2054" width="17.28515625" style="388" customWidth="1"/>
    <col min="2055" max="2055" width="26.28515625" style="388" customWidth="1"/>
    <col min="2056" max="2056" width="16" style="388" customWidth="1"/>
    <col min="2057" max="2057" width="13.42578125" style="388" customWidth="1"/>
    <col min="2058" max="2058" width="20.28515625" style="388" customWidth="1"/>
    <col min="2059" max="2062" width="5.7109375" style="388" customWidth="1"/>
    <col min="2063" max="2063" width="7.7109375" style="388" customWidth="1"/>
    <col min="2064" max="2064" width="1.42578125" style="388" customWidth="1"/>
    <col min="2065" max="2068" width="6.140625" style="388" customWidth="1"/>
    <col min="2069" max="2069" width="7.85546875" style="388" customWidth="1"/>
    <col min="2070" max="2070" width="78.7109375" style="388" customWidth="1"/>
    <col min="2071" max="2071" width="52" style="388" customWidth="1"/>
    <col min="2072" max="2072" width="25.42578125" style="388" customWidth="1"/>
    <col min="2073" max="2073" width="57.140625" style="388" customWidth="1"/>
    <col min="2074" max="2304" width="11.42578125" style="388"/>
    <col min="2305" max="2305" width="17.7109375" style="388" customWidth="1"/>
    <col min="2306" max="2306" width="23.7109375" style="388" customWidth="1"/>
    <col min="2307" max="2307" width="5.42578125" style="388" customWidth="1"/>
    <col min="2308" max="2308" width="25.85546875" style="388" customWidth="1"/>
    <col min="2309" max="2309" width="15.5703125" style="388" customWidth="1"/>
    <col min="2310" max="2310" width="17.28515625" style="388" customWidth="1"/>
    <col min="2311" max="2311" width="26.28515625" style="388" customWidth="1"/>
    <col min="2312" max="2312" width="16" style="388" customWidth="1"/>
    <col min="2313" max="2313" width="13.42578125" style="388" customWidth="1"/>
    <col min="2314" max="2314" width="20.28515625" style="388" customWidth="1"/>
    <col min="2315" max="2318" width="5.7109375" style="388" customWidth="1"/>
    <col min="2319" max="2319" width="7.7109375" style="388" customWidth="1"/>
    <col min="2320" max="2320" width="1.42578125" style="388" customWidth="1"/>
    <col min="2321" max="2324" width="6.140625" style="388" customWidth="1"/>
    <col min="2325" max="2325" width="7.85546875" style="388" customWidth="1"/>
    <col min="2326" max="2326" width="78.7109375" style="388" customWidth="1"/>
    <col min="2327" max="2327" width="52" style="388" customWidth="1"/>
    <col min="2328" max="2328" width="25.42578125" style="388" customWidth="1"/>
    <col min="2329" max="2329" width="57.140625" style="388" customWidth="1"/>
    <col min="2330" max="2560" width="11.42578125" style="388"/>
    <col min="2561" max="2561" width="17.7109375" style="388" customWidth="1"/>
    <col min="2562" max="2562" width="23.7109375" style="388" customWidth="1"/>
    <col min="2563" max="2563" width="5.42578125" style="388" customWidth="1"/>
    <col min="2564" max="2564" width="25.85546875" style="388" customWidth="1"/>
    <col min="2565" max="2565" width="15.5703125" style="388" customWidth="1"/>
    <col min="2566" max="2566" width="17.28515625" style="388" customWidth="1"/>
    <col min="2567" max="2567" width="26.28515625" style="388" customWidth="1"/>
    <col min="2568" max="2568" width="16" style="388" customWidth="1"/>
    <col min="2569" max="2569" width="13.42578125" style="388" customWidth="1"/>
    <col min="2570" max="2570" width="20.28515625" style="388" customWidth="1"/>
    <col min="2571" max="2574" width="5.7109375" style="388" customWidth="1"/>
    <col min="2575" max="2575" width="7.7109375" style="388" customWidth="1"/>
    <col min="2576" max="2576" width="1.42578125" style="388" customWidth="1"/>
    <col min="2577" max="2580" width="6.140625" style="388" customWidth="1"/>
    <col min="2581" max="2581" width="7.85546875" style="388" customWidth="1"/>
    <col min="2582" max="2582" width="78.7109375" style="388" customWidth="1"/>
    <col min="2583" max="2583" width="52" style="388" customWidth="1"/>
    <col min="2584" max="2584" width="25.42578125" style="388" customWidth="1"/>
    <col min="2585" max="2585" width="57.140625" style="388" customWidth="1"/>
    <col min="2586" max="2816" width="11.42578125" style="388"/>
    <col min="2817" max="2817" width="17.7109375" style="388" customWidth="1"/>
    <col min="2818" max="2818" width="23.7109375" style="388" customWidth="1"/>
    <col min="2819" max="2819" width="5.42578125" style="388" customWidth="1"/>
    <col min="2820" max="2820" width="25.85546875" style="388" customWidth="1"/>
    <col min="2821" max="2821" width="15.5703125" style="388" customWidth="1"/>
    <col min="2822" max="2822" width="17.28515625" style="388" customWidth="1"/>
    <col min="2823" max="2823" width="26.28515625" style="388" customWidth="1"/>
    <col min="2824" max="2824" width="16" style="388" customWidth="1"/>
    <col min="2825" max="2825" width="13.42578125" style="388" customWidth="1"/>
    <col min="2826" max="2826" width="20.28515625" style="388" customWidth="1"/>
    <col min="2827" max="2830" width="5.7109375" style="388" customWidth="1"/>
    <col min="2831" max="2831" width="7.7109375" style="388" customWidth="1"/>
    <col min="2832" max="2832" width="1.42578125" style="388" customWidth="1"/>
    <col min="2833" max="2836" width="6.140625" style="388" customWidth="1"/>
    <col min="2837" max="2837" width="7.85546875" style="388" customWidth="1"/>
    <col min="2838" max="2838" width="78.7109375" style="388" customWidth="1"/>
    <col min="2839" max="2839" width="52" style="388" customWidth="1"/>
    <col min="2840" max="2840" width="25.42578125" style="388" customWidth="1"/>
    <col min="2841" max="2841" width="57.140625" style="388" customWidth="1"/>
    <col min="2842" max="3072" width="11.42578125" style="388"/>
    <col min="3073" max="3073" width="17.7109375" style="388" customWidth="1"/>
    <col min="3074" max="3074" width="23.7109375" style="388" customWidth="1"/>
    <col min="3075" max="3075" width="5.42578125" style="388" customWidth="1"/>
    <col min="3076" max="3076" width="25.85546875" style="388" customWidth="1"/>
    <col min="3077" max="3077" width="15.5703125" style="388" customWidth="1"/>
    <col min="3078" max="3078" width="17.28515625" style="388" customWidth="1"/>
    <col min="3079" max="3079" width="26.28515625" style="388" customWidth="1"/>
    <col min="3080" max="3080" width="16" style="388" customWidth="1"/>
    <col min="3081" max="3081" width="13.42578125" style="388" customWidth="1"/>
    <col min="3082" max="3082" width="20.28515625" style="388" customWidth="1"/>
    <col min="3083" max="3086" width="5.7109375" style="388" customWidth="1"/>
    <col min="3087" max="3087" width="7.7109375" style="388" customWidth="1"/>
    <col min="3088" max="3088" width="1.42578125" style="388" customWidth="1"/>
    <col min="3089" max="3092" width="6.140625" style="388" customWidth="1"/>
    <col min="3093" max="3093" width="7.85546875" style="388" customWidth="1"/>
    <col min="3094" max="3094" width="78.7109375" style="388" customWidth="1"/>
    <col min="3095" max="3095" width="52" style="388" customWidth="1"/>
    <col min="3096" max="3096" width="25.42578125" style="388" customWidth="1"/>
    <col min="3097" max="3097" width="57.140625" style="388" customWidth="1"/>
    <col min="3098" max="3328" width="11.42578125" style="388"/>
    <col min="3329" max="3329" width="17.7109375" style="388" customWidth="1"/>
    <col min="3330" max="3330" width="23.7109375" style="388" customWidth="1"/>
    <col min="3331" max="3331" width="5.42578125" style="388" customWidth="1"/>
    <col min="3332" max="3332" width="25.85546875" style="388" customWidth="1"/>
    <col min="3333" max="3333" width="15.5703125" style="388" customWidth="1"/>
    <col min="3334" max="3334" width="17.28515625" style="388" customWidth="1"/>
    <col min="3335" max="3335" width="26.28515625" style="388" customWidth="1"/>
    <col min="3336" max="3336" width="16" style="388" customWidth="1"/>
    <col min="3337" max="3337" width="13.42578125" style="388" customWidth="1"/>
    <col min="3338" max="3338" width="20.28515625" style="388" customWidth="1"/>
    <col min="3339" max="3342" width="5.7109375" style="388" customWidth="1"/>
    <col min="3343" max="3343" width="7.7109375" style="388" customWidth="1"/>
    <col min="3344" max="3344" width="1.42578125" style="388" customWidth="1"/>
    <col min="3345" max="3348" width="6.140625" style="388" customWidth="1"/>
    <col min="3349" max="3349" width="7.85546875" style="388" customWidth="1"/>
    <col min="3350" max="3350" width="78.7109375" style="388" customWidth="1"/>
    <col min="3351" max="3351" width="52" style="388" customWidth="1"/>
    <col min="3352" max="3352" width="25.42578125" style="388" customWidth="1"/>
    <col min="3353" max="3353" width="57.140625" style="388" customWidth="1"/>
    <col min="3354" max="3584" width="11.42578125" style="388"/>
    <col min="3585" max="3585" width="17.7109375" style="388" customWidth="1"/>
    <col min="3586" max="3586" width="23.7109375" style="388" customWidth="1"/>
    <col min="3587" max="3587" width="5.42578125" style="388" customWidth="1"/>
    <col min="3588" max="3588" width="25.85546875" style="388" customWidth="1"/>
    <col min="3589" max="3589" width="15.5703125" style="388" customWidth="1"/>
    <col min="3590" max="3590" width="17.28515625" style="388" customWidth="1"/>
    <col min="3591" max="3591" width="26.28515625" style="388" customWidth="1"/>
    <col min="3592" max="3592" width="16" style="388" customWidth="1"/>
    <col min="3593" max="3593" width="13.42578125" style="388" customWidth="1"/>
    <col min="3594" max="3594" width="20.28515625" style="388" customWidth="1"/>
    <col min="3595" max="3598" width="5.7109375" style="388" customWidth="1"/>
    <col min="3599" max="3599" width="7.7109375" style="388" customWidth="1"/>
    <col min="3600" max="3600" width="1.42578125" style="388" customWidth="1"/>
    <col min="3601" max="3604" width="6.140625" style="388" customWidth="1"/>
    <col min="3605" max="3605" width="7.85546875" style="388" customWidth="1"/>
    <col min="3606" max="3606" width="78.7109375" style="388" customWidth="1"/>
    <col min="3607" max="3607" width="52" style="388" customWidth="1"/>
    <col min="3608" max="3608" width="25.42578125" style="388" customWidth="1"/>
    <col min="3609" max="3609" width="57.140625" style="388" customWidth="1"/>
    <col min="3610" max="3840" width="11.42578125" style="388"/>
    <col min="3841" max="3841" width="17.7109375" style="388" customWidth="1"/>
    <col min="3842" max="3842" width="23.7109375" style="388" customWidth="1"/>
    <col min="3843" max="3843" width="5.42578125" style="388" customWidth="1"/>
    <col min="3844" max="3844" width="25.85546875" style="388" customWidth="1"/>
    <col min="3845" max="3845" width="15.5703125" style="388" customWidth="1"/>
    <col min="3846" max="3846" width="17.28515625" style="388" customWidth="1"/>
    <col min="3847" max="3847" width="26.28515625" style="388" customWidth="1"/>
    <col min="3848" max="3848" width="16" style="388" customWidth="1"/>
    <col min="3849" max="3849" width="13.42578125" style="388" customWidth="1"/>
    <col min="3850" max="3850" width="20.28515625" style="388" customWidth="1"/>
    <col min="3851" max="3854" width="5.7109375" style="388" customWidth="1"/>
    <col min="3855" max="3855" width="7.7109375" style="388" customWidth="1"/>
    <col min="3856" max="3856" width="1.42578125" style="388" customWidth="1"/>
    <col min="3857" max="3860" width="6.140625" style="388" customWidth="1"/>
    <col min="3861" max="3861" width="7.85546875" style="388" customWidth="1"/>
    <col min="3862" max="3862" width="78.7109375" style="388" customWidth="1"/>
    <col min="3863" max="3863" width="52" style="388" customWidth="1"/>
    <col min="3864" max="3864" width="25.42578125" style="388" customWidth="1"/>
    <col min="3865" max="3865" width="57.140625" style="388" customWidth="1"/>
    <col min="3866" max="4096" width="11.42578125" style="388"/>
    <col min="4097" max="4097" width="17.7109375" style="388" customWidth="1"/>
    <col min="4098" max="4098" width="23.7109375" style="388" customWidth="1"/>
    <col min="4099" max="4099" width="5.42578125" style="388" customWidth="1"/>
    <col min="4100" max="4100" width="25.85546875" style="388" customWidth="1"/>
    <col min="4101" max="4101" width="15.5703125" style="388" customWidth="1"/>
    <col min="4102" max="4102" width="17.28515625" style="388" customWidth="1"/>
    <col min="4103" max="4103" width="26.28515625" style="388" customWidth="1"/>
    <col min="4104" max="4104" width="16" style="388" customWidth="1"/>
    <col min="4105" max="4105" width="13.42578125" style="388" customWidth="1"/>
    <col min="4106" max="4106" width="20.28515625" style="388" customWidth="1"/>
    <col min="4107" max="4110" width="5.7109375" style="388" customWidth="1"/>
    <col min="4111" max="4111" width="7.7109375" style="388" customWidth="1"/>
    <col min="4112" max="4112" width="1.42578125" style="388" customWidth="1"/>
    <col min="4113" max="4116" width="6.140625" style="388" customWidth="1"/>
    <col min="4117" max="4117" width="7.85546875" style="388" customWidth="1"/>
    <col min="4118" max="4118" width="78.7109375" style="388" customWidth="1"/>
    <col min="4119" max="4119" width="52" style="388" customWidth="1"/>
    <col min="4120" max="4120" width="25.42578125" style="388" customWidth="1"/>
    <col min="4121" max="4121" width="57.140625" style="388" customWidth="1"/>
    <col min="4122" max="4352" width="11.42578125" style="388"/>
    <col min="4353" max="4353" width="17.7109375" style="388" customWidth="1"/>
    <col min="4354" max="4354" width="23.7109375" style="388" customWidth="1"/>
    <col min="4355" max="4355" width="5.42578125" style="388" customWidth="1"/>
    <col min="4356" max="4356" width="25.85546875" style="388" customWidth="1"/>
    <col min="4357" max="4357" width="15.5703125" style="388" customWidth="1"/>
    <col min="4358" max="4358" width="17.28515625" style="388" customWidth="1"/>
    <col min="4359" max="4359" width="26.28515625" style="388" customWidth="1"/>
    <col min="4360" max="4360" width="16" style="388" customWidth="1"/>
    <col min="4361" max="4361" width="13.42578125" style="388" customWidth="1"/>
    <col min="4362" max="4362" width="20.28515625" style="388" customWidth="1"/>
    <col min="4363" max="4366" width="5.7109375" style="388" customWidth="1"/>
    <col min="4367" max="4367" width="7.7109375" style="388" customWidth="1"/>
    <col min="4368" max="4368" width="1.42578125" style="388" customWidth="1"/>
    <col min="4369" max="4372" width="6.140625" style="388" customWidth="1"/>
    <col min="4373" max="4373" width="7.85546875" style="388" customWidth="1"/>
    <col min="4374" max="4374" width="78.7109375" style="388" customWidth="1"/>
    <col min="4375" max="4375" width="52" style="388" customWidth="1"/>
    <col min="4376" max="4376" width="25.42578125" style="388" customWidth="1"/>
    <col min="4377" max="4377" width="57.140625" style="388" customWidth="1"/>
    <col min="4378" max="4608" width="11.42578125" style="388"/>
    <col min="4609" max="4609" width="17.7109375" style="388" customWidth="1"/>
    <col min="4610" max="4610" width="23.7109375" style="388" customWidth="1"/>
    <col min="4611" max="4611" width="5.42578125" style="388" customWidth="1"/>
    <col min="4612" max="4612" width="25.85546875" style="388" customWidth="1"/>
    <col min="4613" max="4613" width="15.5703125" style="388" customWidth="1"/>
    <col min="4614" max="4614" width="17.28515625" style="388" customWidth="1"/>
    <col min="4615" max="4615" width="26.28515625" style="388" customWidth="1"/>
    <col min="4616" max="4616" width="16" style="388" customWidth="1"/>
    <col min="4617" max="4617" width="13.42578125" style="388" customWidth="1"/>
    <col min="4618" max="4618" width="20.28515625" style="388" customWidth="1"/>
    <col min="4619" max="4622" width="5.7109375" style="388" customWidth="1"/>
    <col min="4623" max="4623" width="7.7109375" style="388" customWidth="1"/>
    <col min="4624" max="4624" width="1.42578125" style="388" customWidth="1"/>
    <col min="4625" max="4628" width="6.140625" style="388" customWidth="1"/>
    <col min="4629" max="4629" width="7.85546875" style="388" customWidth="1"/>
    <col min="4630" max="4630" width="78.7109375" style="388" customWidth="1"/>
    <col min="4631" max="4631" width="52" style="388" customWidth="1"/>
    <col min="4632" max="4632" width="25.42578125" style="388" customWidth="1"/>
    <col min="4633" max="4633" width="57.140625" style="388" customWidth="1"/>
    <col min="4634" max="4864" width="11.42578125" style="388"/>
    <col min="4865" max="4865" width="17.7109375" style="388" customWidth="1"/>
    <col min="4866" max="4866" width="23.7109375" style="388" customWidth="1"/>
    <col min="4867" max="4867" width="5.42578125" style="388" customWidth="1"/>
    <col min="4868" max="4868" width="25.85546875" style="388" customWidth="1"/>
    <col min="4869" max="4869" width="15.5703125" style="388" customWidth="1"/>
    <col min="4870" max="4870" width="17.28515625" style="388" customWidth="1"/>
    <col min="4871" max="4871" width="26.28515625" style="388" customWidth="1"/>
    <col min="4872" max="4872" width="16" style="388" customWidth="1"/>
    <col min="4873" max="4873" width="13.42578125" style="388" customWidth="1"/>
    <col min="4874" max="4874" width="20.28515625" style="388" customWidth="1"/>
    <col min="4875" max="4878" width="5.7109375" style="388" customWidth="1"/>
    <col min="4879" max="4879" width="7.7109375" style="388" customWidth="1"/>
    <col min="4880" max="4880" width="1.42578125" style="388" customWidth="1"/>
    <col min="4881" max="4884" width="6.140625" style="388" customWidth="1"/>
    <col min="4885" max="4885" width="7.85546875" style="388" customWidth="1"/>
    <col min="4886" max="4886" width="78.7109375" style="388" customWidth="1"/>
    <col min="4887" max="4887" width="52" style="388" customWidth="1"/>
    <col min="4888" max="4888" width="25.42578125" style="388" customWidth="1"/>
    <col min="4889" max="4889" width="57.140625" style="388" customWidth="1"/>
    <col min="4890" max="5120" width="11.42578125" style="388"/>
    <col min="5121" max="5121" width="17.7109375" style="388" customWidth="1"/>
    <col min="5122" max="5122" width="23.7109375" style="388" customWidth="1"/>
    <col min="5123" max="5123" width="5.42578125" style="388" customWidth="1"/>
    <col min="5124" max="5124" width="25.85546875" style="388" customWidth="1"/>
    <col min="5125" max="5125" width="15.5703125" style="388" customWidth="1"/>
    <col min="5126" max="5126" width="17.28515625" style="388" customWidth="1"/>
    <col min="5127" max="5127" width="26.28515625" style="388" customWidth="1"/>
    <col min="5128" max="5128" width="16" style="388" customWidth="1"/>
    <col min="5129" max="5129" width="13.42578125" style="388" customWidth="1"/>
    <col min="5130" max="5130" width="20.28515625" style="388" customWidth="1"/>
    <col min="5131" max="5134" width="5.7109375" style="388" customWidth="1"/>
    <col min="5135" max="5135" width="7.7109375" style="388" customWidth="1"/>
    <col min="5136" max="5136" width="1.42578125" style="388" customWidth="1"/>
    <col min="5137" max="5140" width="6.140625" style="388" customWidth="1"/>
    <col min="5141" max="5141" width="7.85546875" style="388" customWidth="1"/>
    <col min="5142" max="5142" width="78.7109375" style="388" customWidth="1"/>
    <col min="5143" max="5143" width="52" style="388" customWidth="1"/>
    <col min="5144" max="5144" width="25.42578125" style="388" customWidth="1"/>
    <col min="5145" max="5145" width="57.140625" style="388" customWidth="1"/>
    <col min="5146" max="5376" width="11.42578125" style="388"/>
    <col min="5377" max="5377" width="17.7109375" style="388" customWidth="1"/>
    <col min="5378" max="5378" width="23.7109375" style="388" customWidth="1"/>
    <col min="5379" max="5379" width="5.42578125" style="388" customWidth="1"/>
    <col min="5380" max="5380" width="25.85546875" style="388" customWidth="1"/>
    <col min="5381" max="5381" width="15.5703125" style="388" customWidth="1"/>
    <col min="5382" max="5382" width="17.28515625" style="388" customWidth="1"/>
    <col min="5383" max="5383" width="26.28515625" style="388" customWidth="1"/>
    <col min="5384" max="5384" width="16" style="388" customWidth="1"/>
    <col min="5385" max="5385" width="13.42578125" style="388" customWidth="1"/>
    <col min="5386" max="5386" width="20.28515625" style="388" customWidth="1"/>
    <col min="5387" max="5390" width="5.7109375" style="388" customWidth="1"/>
    <col min="5391" max="5391" width="7.7109375" style="388" customWidth="1"/>
    <col min="5392" max="5392" width="1.42578125" style="388" customWidth="1"/>
    <col min="5393" max="5396" width="6.140625" style="388" customWidth="1"/>
    <col min="5397" max="5397" width="7.85546875" style="388" customWidth="1"/>
    <col min="5398" max="5398" width="78.7109375" style="388" customWidth="1"/>
    <col min="5399" max="5399" width="52" style="388" customWidth="1"/>
    <col min="5400" max="5400" width="25.42578125" style="388" customWidth="1"/>
    <col min="5401" max="5401" width="57.140625" style="388" customWidth="1"/>
    <col min="5402" max="5632" width="11.42578125" style="388"/>
    <col min="5633" max="5633" width="17.7109375" style="388" customWidth="1"/>
    <col min="5634" max="5634" width="23.7109375" style="388" customWidth="1"/>
    <col min="5635" max="5635" width="5.42578125" style="388" customWidth="1"/>
    <col min="5636" max="5636" width="25.85546875" style="388" customWidth="1"/>
    <col min="5637" max="5637" width="15.5703125" style="388" customWidth="1"/>
    <col min="5638" max="5638" width="17.28515625" style="388" customWidth="1"/>
    <col min="5639" max="5639" width="26.28515625" style="388" customWidth="1"/>
    <col min="5640" max="5640" width="16" style="388" customWidth="1"/>
    <col min="5641" max="5641" width="13.42578125" style="388" customWidth="1"/>
    <col min="5642" max="5642" width="20.28515625" style="388" customWidth="1"/>
    <col min="5643" max="5646" width="5.7109375" style="388" customWidth="1"/>
    <col min="5647" max="5647" width="7.7109375" style="388" customWidth="1"/>
    <col min="5648" max="5648" width="1.42578125" style="388" customWidth="1"/>
    <col min="5649" max="5652" width="6.140625" style="388" customWidth="1"/>
    <col min="5653" max="5653" width="7.85546875" style="388" customWidth="1"/>
    <col min="5654" max="5654" width="78.7109375" style="388" customWidth="1"/>
    <col min="5655" max="5655" width="52" style="388" customWidth="1"/>
    <col min="5656" max="5656" width="25.42578125" style="388" customWidth="1"/>
    <col min="5657" max="5657" width="57.140625" style="388" customWidth="1"/>
    <col min="5658" max="5888" width="11.42578125" style="388"/>
    <col min="5889" max="5889" width="17.7109375" style="388" customWidth="1"/>
    <col min="5890" max="5890" width="23.7109375" style="388" customWidth="1"/>
    <col min="5891" max="5891" width="5.42578125" style="388" customWidth="1"/>
    <col min="5892" max="5892" width="25.85546875" style="388" customWidth="1"/>
    <col min="5893" max="5893" width="15.5703125" style="388" customWidth="1"/>
    <col min="5894" max="5894" width="17.28515625" style="388" customWidth="1"/>
    <col min="5895" max="5895" width="26.28515625" style="388" customWidth="1"/>
    <col min="5896" max="5896" width="16" style="388" customWidth="1"/>
    <col min="5897" max="5897" width="13.42578125" style="388" customWidth="1"/>
    <col min="5898" max="5898" width="20.28515625" style="388" customWidth="1"/>
    <col min="5899" max="5902" width="5.7109375" style="388" customWidth="1"/>
    <col min="5903" max="5903" width="7.7109375" style="388" customWidth="1"/>
    <col min="5904" max="5904" width="1.42578125" style="388" customWidth="1"/>
    <col min="5905" max="5908" width="6.140625" style="388" customWidth="1"/>
    <col min="5909" max="5909" width="7.85546875" style="388" customWidth="1"/>
    <col min="5910" max="5910" width="78.7109375" style="388" customWidth="1"/>
    <col min="5911" max="5911" width="52" style="388" customWidth="1"/>
    <col min="5912" max="5912" width="25.42578125" style="388" customWidth="1"/>
    <col min="5913" max="5913" width="57.140625" style="388" customWidth="1"/>
    <col min="5914" max="6144" width="11.42578125" style="388"/>
    <col min="6145" max="6145" width="17.7109375" style="388" customWidth="1"/>
    <col min="6146" max="6146" width="23.7109375" style="388" customWidth="1"/>
    <col min="6147" max="6147" width="5.42578125" style="388" customWidth="1"/>
    <col min="6148" max="6148" width="25.85546875" style="388" customWidth="1"/>
    <col min="6149" max="6149" width="15.5703125" style="388" customWidth="1"/>
    <col min="6150" max="6150" width="17.28515625" style="388" customWidth="1"/>
    <col min="6151" max="6151" width="26.28515625" style="388" customWidth="1"/>
    <col min="6152" max="6152" width="16" style="388" customWidth="1"/>
    <col min="6153" max="6153" width="13.42578125" style="388" customWidth="1"/>
    <col min="6154" max="6154" width="20.28515625" style="388" customWidth="1"/>
    <col min="6155" max="6158" width="5.7109375" style="388" customWidth="1"/>
    <col min="6159" max="6159" width="7.7109375" style="388" customWidth="1"/>
    <col min="6160" max="6160" width="1.42578125" style="388" customWidth="1"/>
    <col min="6161" max="6164" width="6.140625" style="388" customWidth="1"/>
    <col min="6165" max="6165" width="7.85546875" style="388" customWidth="1"/>
    <col min="6166" max="6166" width="78.7109375" style="388" customWidth="1"/>
    <col min="6167" max="6167" width="52" style="388" customWidth="1"/>
    <col min="6168" max="6168" width="25.42578125" style="388" customWidth="1"/>
    <col min="6169" max="6169" width="57.140625" style="388" customWidth="1"/>
    <col min="6170" max="6400" width="11.42578125" style="388"/>
    <col min="6401" max="6401" width="17.7109375" style="388" customWidth="1"/>
    <col min="6402" max="6402" width="23.7109375" style="388" customWidth="1"/>
    <col min="6403" max="6403" width="5.42578125" style="388" customWidth="1"/>
    <col min="6404" max="6404" width="25.85546875" style="388" customWidth="1"/>
    <col min="6405" max="6405" width="15.5703125" style="388" customWidth="1"/>
    <col min="6406" max="6406" width="17.28515625" style="388" customWidth="1"/>
    <col min="6407" max="6407" width="26.28515625" style="388" customWidth="1"/>
    <col min="6408" max="6408" width="16" style="388" customWidth="1"/>
    <col min="6409" max="6409" width="13.42578125" style="388" customWidth="1"/>
    <col min="6410" max="6410" width="20.28515625" style="388" customWidth="1"/>
    <col min="6411" max="6414" width="5.7109375" style="388" customWidth="1"/>
    <col min="6415" max="6415" width="7.7109375" style="388" customWidth="1"/>
    <col min="6416" max="6416" width="1.42578125" style="388" customWidth="1"/>
    <col min="6417" max="6420" width="6.140625" style="388" customWidth="1"/>
    <col min="6421" max="6421" width="7.85546875" style="388" customWidth="1"/>
    <col min="6422" max="6422" width="78.7109375" style="388" customWidth="1"/>
    <col min="6423" max="6423" width="52" style="388" customWidth="1"/>
    <col min="6424" max="6424" width="25.42578125" style="388" customWidth="1"/>
    <col min="6425" max="6425" width="57.140625" style="388" customWidth="1"/>
    <col min="6426" max="6656" width="11.42578125" style="388"/>
    <col min="6657" max="6657" width="17.7109375" style="388" customWidth="1"/>
    <col min="6658" max="6658" width="23.7109375" style="388" customWidth="1"/>
    <col min="6659" max="6659" width="5.42578125" style="388" customWidth="1"/>
    <col min="6660" max="6660" width="25.85546875" style="388" customWidth="1"/>
    <col min="6661" max="6661" width="15.5703125" style="388" customWidth="1"/>
    <col min="6662" max="6662" width="17.28515625" style="388" customWidth="1"/>
    <col min="6663" max="6663" width="26.28515625" style="388" customWidth="1"/>
    <col min="6664" max="6664" width="16" style="388" customWidth="1"/>
    <col min="6665" max="6665" width="13.42578125" style="388" customWidth="1"/>
    <col min="6666" max="6666" width="20.28515625" style="388" customWidth="1"/>
    <col min="6667" max="6670" width="5.7109375" style="388" customWidth="1"/>
    <col min="6671" max="6671" width="7.7109375" style="388" customWidth="1"/>
    <col min="6672" max="6672" width="1.42578125" style="388" customWidth="1"/>
    <col min="6673" max="6676" width="6.140625" style="388" customWidth="1"/>
    <col min="6677" max="6677" width="7.85546875" style="388" customWidth="1"/>
    <col min="6678" max="6678" width="78.7109375" style="388" customWidth="1"/>
    <col min="6679" max="6679" width="52" style="388" customWidth="1"/>
    <col min="6680" max="6680" width="25.42578125" style="388" customWidth="1"/>
    <col min="6681" max="6681" width="57.140625" style="388" customWidth="1"/>
    <col min="6682" max="6912" width="11.42578125" style="388"/>
    <col min="6913" max="6913" width="17.7109375" style="388" customWidth="1"/>
    <col min="6914" max="6914" width="23.7109375" style="388" customWidth="1"/>
    <col min="6915" max="6915" width="5.42578125" style="388" customWidth="1"/>
    <col min="6916" max="6916" width="25.85546875" style="388" customWidth="1"/>
    <col min="6917" max="6917" width="15.5703125" style="388" customWidth="1"/>
    <col min="6918" max="6918" width="17.28515625" style="388" customWidth="1"/>
    <col min="6919" max="6919" width="26.28515625" style="388" customWidth="1"/>
    <col min="6920" max="6920" width="16" style="388" customWidth="1"/>
    <col min="6921" max="6921" width="13.42578125" style="388" customWidth="1"/>
    <col min="6922" max="6922" width="20.28515625" style="388" customWidth="1"/>
    <col min="6923" max="6926" width="5.7109375" style="388" customWidth="1"/>
    <col min="6927" max="6927" width="7.7109375" style="388" customWidth="1"/>
    <col min="6928" max="6928" width="1.42578125" style="388" customWidth="1"/>
    <col min="6929" max="6932" width="6.140625" style="388" customWidth="1"/>
    <col min="6933" max="6933" width="7.85546875" style="388" customWidth="1"/>
    <col min="6934" max="6934" width="78.7109375" style="388" customWidth="1"/>
    <col min="6935" max="6935" width="52" style="388" customWidth="1"/>
    <col min="6936" max="6936" width="25.42578125" style="388" customWidth="1"/>
    <col min="6937" max="6937" width="57.140625" style="388" customWidth="1"/>
    <col min="6938" max="7168" width="11.42578125" style="388"/>
    <col min="7169" max="7169" width="17.7109375" style="388" customWidth="1"/>
    <col min="7170" max="7170" width="23.7109375" style="388" customWidth="1"/>
    <col min="7171" max="7171" width="5.42578125" style="388" customWidth="1"/>
    <col min="7172" max="7172" width="25.85546875" style="388" customWidth="1"/>
    <col min="7173" max="7173" width="15.5703125" style="388" customWidth="1"/>
    <col min="7174" max="7174" width="17.28515625" style="388" customWidth="1"/>
    <col min="7175" max="7175" width="26.28515625" style="388" customWidth="1"/>
    <col min="7176" max="7176" width="16" style="388" customWidth="1"/>
    <col min="7177" max="7177" width="13.42578125" style="388" customWidth="1"/>
    <col min="7178" max="7178" width="20.28515625" style="388" customWidth="1"/>
    <col min="7179" max="7182" width="5.7109375" style="388" customWidth="1"/>
    <col min="7183" max="7183" width="7.7109375" style="388" customWidth="1"/>
    <col min="7184" max="7184" width="1.42578125" style="388" customWidth="1"/>
    <col min="7185" max="7188" width="6.140625" style="388" customWidth="1"/>
    <col min="7189" max="7189" width="7.85546875" style="388" customWidth="1"/>
    <col min="7190" max="7190" width="78.7109375" style="388" customWidth="1"/>
    <col min="7191" max="7191" width="52" style="388" customWidth="1"/>
    <col min="7192" max="7192" width="25.42578125" style="388" customWidth="1"/>
    <col min="7193" max="7193" width="57.140625" style="388" customWidth="1"/>
    <col min="7194" max="7424" width="11.42578125" style="388"/>
    <col min="7425" max="7425" width="17.7109375" style="388" customWidth="1"/>
    <col min="7426" max="7426" width="23.7109375" style="388" customWidth="1"/>
    <col min="7427" max="7427" width="5.42578125" style="388" customWidth="1"/>
    <col min="7428" max="7428" width="25.85546875" style="388" customWidth="1"/>
    <col min="7429" max="7429" width="15.5703125" style="388" customWidth="1"/>
    <col min="7430" max="7430" width="17.28515625" style="388" customWidth="1"/>
    <col min="7431" max="7431" width="26.28515625" style="388" customWidth="1"/>
    <col min="7432" max="7432" width="16" style="388" customWidth="1"/>
    <col min="7433" max="7433" width="13.42578125" style="388" customWidth="1"/>
    <col min="7434" max="7434" width="20.28515625" style="388" customWidth="1"/>
    <col min="7435" max="7438" width="5.7109375" style="388" customWidth="1"/>
    <col min="7439" max="7439" width="7.7109375" style="388" customWidth="1"/>
    <col min="7440" max="7440" width="1.42578125" style="388" customWidth="1"/>
    <col min="7441" max="7444" width="6.140625" style="388" customWidth="1"/>
    <col min="7445" max="7445" width="7.85546875" style="388" customWidth="1"/>
    <col min="7446" max="7446" width="78.7109375" style="388" customWidth="1"/>
    <col min="7447" max="7447" width="52" style="388" customWidth="1"/>
    <col min="7448" max="7448" width="25.42578125" style="388" customWidth="1"/>
    <col min="7449" max="7449" width="57.140625" style="388" customWidth="1"/>
    <col min="7450" max="7680" width="11.42578125" style="388"/>
    <col min="7681" max="7681" width="17.7109375" style="388" customWidth="1"/>
    <col min="7682" max="7682" width="23.7109375" style="388" customWidth="1"/>
    <col min="7683" max="7683" width="5.42578125" style="388" customWidth="1"/>
    <col min="7684" max="7684" width="25.85546875" style="388" customWidth="1"/>
    <col min="7685" max="7685" width="15.5703125" style="388" customWidth="1"/>
    <col min="7686" max="7686" width="17.28515625" style="388" customWidth="1"/>
    <col min="7687" max="7687" width="26.28515625" style="388" customWidth="1"/>
    <col min="7688" max="7688" width="16" style="388" customWidth="1"/>
    <col min="7689" max="7689" width="13.42578125" style="388" customWidth="1"/>
    <col min="7690" max="7690" width="20.28515625" style="388" customWidth="1"/>
    <col min="7691" max="7694" width="5.7109375" style="388" customWidth="1"/>
    <col min="7695" max="7695" width="7.7109375" style="388" customWidth="1"/>
    <col min="7696" max="7696" width="1.42578125" style="388" customWidth="1"/>
    <col min="7697" max="7700" width="6.140625" style="388" customWidth="1"/>
    <col min="7701" max="7701" width="7.85546875" style="388" customWidth="1"/>
    <col min="7702" max="7702" width="78.7109375" style="388" customWidth="1"/>
    <col min="7703" max="7703" width="52" style="388" customWidth="1"/>
    <col min="7704" max="7704" width="25.42578125" style="388" customWidth="1"/>
    <col min="7705" max="7705" width="57.140625" style="388" customWidth="1"/>
    <col min="7706" max="7936" width="11.42578125" style="388"/>
    <col min="7937" max="7937" width="17.7109375" style="388" customWidth="1"/>
    <col min="7938" max="7938" width="23.7109375" style="388" customWidth="1"/>
    <col min="7939" max="7939" width="5.42578125" style="388" customWidth="1"/>
    <col min="7940" max="7940" width="25.85546875" style="388" customWidth="1"/>
    <col min="7941" max="7941" width="15.5703125" style="388" customWidth="1"/>
    <col min="7942" max="7942" width="17.28515625" style="388" customWidth="1"/>
    <col min="7943" max="7943" width="26.28515625" style="388" customWidth="1"/>
    <col min="7944" max="7944" width="16" style="388" customWidth="1"/>
    <col min="7945" max="7945" width="13.42578125" style="388" customWidth="1"/>
    <col min="7946" max="7946" width="20.28515625" style="388" customWidth="1"/>
    <col min="7947" max="7950" width="5.7109375" style="388" customWidth="1"/>
    <col min="7951" max="7951" width="7.7109375" style="388" customWidth="1"/>
    <col min="7952" max="7952" width="1.42578125" style="388" customWidth="1"/>
    <col min="7953" max="7956" width="6.140625" style="388" customWidth="1"/>
    <col min="7957" max="7957" width="7.85546875" style="388" customWidth="1"/>
    <col min="7958" max="7958" width="78.7109375" style="388" customWidth="1"/>
    <col min="7959" max="7959" width="52" style="388" customWidth="1"/>
    <col min="7960" max="7960" width="25.42578125" style="388" customWidth="1"/>
    <col min="7961" max="7961" width="57.140625" style="388" customWidth="1"/>
    <col min="7962" max="8192" width="11.42578125" style="388"/>
    <col min="8193" max="8193" width="17.7109375" style="388" customWidth="1"/>
    <col min="8194" max="8194" width="23.7109375" style="388" customWidth="1"/>
    <col min="8195" max="8195" width="5.42578125" style="388" customWidth="1"/>
    <col min="8196" max="8196" width="25.85546875" style="388" customWidth="1"/>
    <col min="8197" max="8197" width="15.5703125" style="388" customWidth="1"/>
    <col min="8198" max="8198" width="17.28515625" style="388" customWidth="1"/>
    <col min="8199" max="8199" width="26.28515625" style="388" customWidth="1"/>
    <col min="8200" max="8200" width="16" style="388" customWidth="1"/>
    <col min="8201" max="8201" width="13.42578125" style="388" customWidth="1"/>
    <col min="8202" max="8202" width="20.28515625" style="388" customWidth="1"/>
    <col min="8203" max="8206" width="5.7109375" style="388" customWidth="1"/>
    <col min="8207" max="8207" width="7.7109375" style="388" customWidth="1"/>
    <col min="8208" max="8208" width="1.42578125" style="388" customWidth="1"/>
    <col min="8209" max="8212" width="6.140625" style="388" customWidth="1"/>
    <col min="8213" max="8213" width="7.85546875" style="388" customWidth="1"/>
    <col min="8214" max="8214" width="78.7109375" style="388" customWidth="1"/>
    <col min="8215" max="8215" width="52" style="388" customWidth="1"/>
    <col min="8216" max="8216" width="25.42578125" style="388" customWidth="1"/>
    <col min="8217" max="8217" width="57.140625" style="388" customWidth="1"/>
    <col min="8218" max="8448" width="11.42578125" style="388"/>
    <col min="8449" max="8449" width="17.7109375" style="388" customWidth="1"/>
    <col min="8450" max="8450" width="23.7109375" style="388" customWidth="1"/>
    <col min="8451" max="8451" width="5.42578125" style="388" customWidth="1"/>
    <col min="8452" max="8452" width="25.85546875" style="388" customWidth="1"/>
    <col min="8453" max="8453" width="15.5703125" style="388" customWidth="1"/>
    <col min="8454" max="8454" width="17.28515625" style="388" customWidth="1"/>
    <col min="8455" max="8455" width="26.28515625" style="388" customWidth="1"/>
    <col min="8456" max="8456" width="16" style="388" customWidth="1"/>
    <col min="8457" max="8457" width="13.42578125" style="388" customWidth="1"/>
    <col min="8458" max="8458" width="20.28515625" style="388" customWidth="1"/>
    <col min="8459" max="8462" width="5.7109375" style="388" customWidth="1"/>
    <col min="8463" max="8463" width="7.7109375" style="388" customWidth="1"/>
    <col min="8464" max="8464" width="1.42578125" style="388" customWidth="1"/>
    <col min="8465" max="8468" width="6.140625" style="388" customWidth="1"/>
    <col min="8469" max="8469" width="7.85546875" style="388" customWidth="1"/>
    <col min="8470" max="8470" width="78.7109375" style="388" customWidth="1"/>
    <col min="8471" max="8471" width="52" style="388" customWidth="1"/>
    <col min="8472" max="8472" width="25.42578125" style="388" customWidth="1"/>
    <col min="8473" max="8473" width="57.140625" style="388" customWidth="1"/>
    <col min="8474" max="8704" width="11.42578125" style="388"/>
    <col min="8705" max="8705" width="17.7109375" style="388" customWidth="1"/>
    <col min="8706" max="8706" width="23.7109375" style="388" customWidth="1"/>
    <col min="8707" max="8707" width="5.42578125" style="388" customWidth="1"/>
    <col min="8708" max="8708" width="25.85546875" style="388" customWidth="1"/>
    <col min="8709" max="8709" width="15.5703125" style="388" customWidth="1"/>
    <col min="8710" max="8710" width="17.28515625" style="388" customWidth="1"/>
    <col min="8711" max="8711" width="26.28515625" style="388" customWidth="1"/>
    <col min="8712" max="8712" width="16" style="388" customWidth="1"/>
    <col min="8713" max="8713" width="13.42578125" style="388" customWidth="1"/>
    <col min="8714" max="8714" width="20.28515625" style="388" customWidth="1"/>
    <col min="8715" max="8718" width="5.7109375" style="388" customWidth="1"/>
    <col min="8719" max="8719" width="7.7109375" style="388" customWidth="1"/>
    <col min="8720" max="8720" width="1.42578125" style="388" customWidth="1"/>
    <col min="8721" max="8724" width="6.140625" style="388" customWidth="1"/>
    <col min="8725" max="8725" width="7.85546875" style="388" customWidth="1"/>
    <col min="8726" max="8726" width="78.7109375" style="388" customWidth="1"/>
    <col min="8727" max="8727" width="52" style="388" customWidth="1"/>
    <col min="8728" max="8728" width="25.42578125" style="388" customWidth="1"/>
    <col min="8729" max="8729" width="57.140625" style="388" customWidth="1"/>
    <col min="8730" max="8960" width="11.42578125" style="388"/>
    <col min="8961" max="8961" width="17.7109375" style="388" customWidth="1"/>
    <col min="8962" max="8962" width="23.7109375" style="388" customWidth="1"/>
    <col min="8963" max="8963" width="5.42578125" style="388" customWidth="1"/>
    <col min="8964" max="8964" width="25.85546875" style="388" customWidth="1"/>
    <col min="8965" max="8965" width="15.5703125" style="388" customWidth="1"/>
    <col min="8966" max="8966" width="17.28515625" style="388" customWidth="1"/>
    <col min="8967" max="8967" width="26.28515625" style="388" customWidth="1"/>
    <col min="8968" max="8968" width="16" style="388" customWidth="1"/>
    <col min="8969" max="8969" width="13.42578125" style="388" customWidth="1"/>
    <col min="8970" max="8970" width="20.28515625" style="388" customWidth="1"/>
    <col min="8971" max="8974" width="5.7109375" style="388" customWidth="1"/>
    <col min="8975" max="8975" width="7.7109375" style="388" customWidth="1"/>
    <col min="8976" max="8976" width="1.42578125" style="388" customWidth="1"/>
    <col min="8977" max="8980" width="6.140625" style="388" customWidth="1"/>
    <col min="8981" max="8981" width="7.85546875" style="388" customWidth="1"/>
    <col min="8982" max="8982" width="78.7109375" style="388" customWidth="1"/>
    <col min="8983" max="8983" width="52" style="388" customWidth="1"/>
    <col min="8984" max="8984" width="25.42578125" style="388" customWidth="1"/>
    <col min="8985" max="8985" width="57.140625" style="388" customWidth="1"/>
    <col min="8986" max="9216" width="11.42578125" style="388"/>
    <col min="9217" max="9217" width="17.7109375" style="388" customWidth="1"/>
    <col min="9218" max="9218" width="23.7109375" style="388" customWidth="1"/>
    <col min="9219" max="9219" width="5.42578125" style="388" customWidth="1"/>
    <col min="9220" max="9220" width="25.85546875" style="388" customWidth="1"/>
    <col min="9221" max="9221" width="15.5703125" style="388" customWidth="1"/>
    <col min="9222" max="9222" width="17.28515625" style="388" customWidth="1"/>
    <col min="9223" max="9223" width="26.28515625" style="388" customWidth="1"/>
    <col min="9224" max="9224" width="16" style="388" customWidth="1"/>
    <col min="9225" max="9225" width="13.42578125" style="388" customWidth="1"/>
    <col min="9226" max="9226" width="20.28515625" style="388" customWidth="1"/>
    <col min="9227" max="9230" width="5.7109375" style="388" customWidth="1"/>
    <col min="9231" max="9231" width="7.7109375" style="388" customWidth="1"/>
    <col min="9232" max="9232" width="1.42578125" style="388" customWidth="1"/>
    <col min="9233" max="9236" width="6.140625" style="388" customWidth="1"/>
    <col min="9237" max="9237" width="7.85546875" style="388" customWidth="1"/>
    <col min="9238" max="9238" width="78.7109375" style="388" customWidth="1"/>
    <col min="9239" max="9239" width="52" style="388" customWidth="1"/>
    <col min="9240" max="9240" width="25.42578125" style="388" customWidth="1"/>
    <col min="9241" max="9241" width="57.140625" style="388" customWidth="1"/>
    <col min="9242" max="9472" width="11.42578125" style="388"/>
    <col min="9473" max="9473" width="17.7109375" style="388" customWidth="1"/>
    <col min="9474" max="9474" width="23.7109375" style="388" customWidth="1"/>
    <col min="9475" max="9475" width="5.42578125" style="388" customWidth="1"/>
    <col min="9476" max="9476" width="25.85546875" style="388" customWidth="1"/>
    <col min="9477" max="9477" width="15.5703125" style="388" customWidth="1"/>
    <col min="9478" max="9478" width="17.28515625" style="388" customWidth="1"/>
    <col min="9479" max="9479" width="26.28515625" style="388" customWidth="1"/>
    <col min="9480" max="9480" width="16" style="388" customWidth="1"/>
    <col min="9481" max="9481" width="13.42578125" style="388" customWidth="1"/>
    <col min="9482" max="9482" width="20.28515625" style="388" customWidth="1"/>
    <col min="9483" max="9486" width="5.7109375" style="388" customWidth="1"/>
    <col min="9487" max="9487" width="7.7109375" style="388" customWidth="1"/>
    <col min="9488" max="9488" width="1.42578125" style="388" customWidth="1"/>
    <col min="9489" max="9492" width="6.140625" style="388" customWidth="1"/>
    <col min="9493" max="9493" width="7.85546875" style="388" customWidth="1"/>
    <col min="9494" max="9494" width="78.7109375" style="388" customWidth="1"/>
    <col min="9495" max="9495" width="52" style="388" customWidth="1"/>
    <col min="9496" max="9496" width="25.42578125" style="388" customWidth="1"/>
    <col min="9497" max="9497" width="57.140625" style="388" customWidth="1"/>
    <col min="9498" max="9728" width="11.42578125" style="388"/>
    <col min="9729" max="9729" width="17.7109375" style="388" customWidth="1"/>
    <col min="9730" max="9730" width="23.7109375" style="388" customWidth="1"/>
    <col min="9731" max="9731" width="5.42578125" style="388" customWidth="1"/>
    <col min="9732" max="9732" width="25.85546875" style="388" customWidth="1"/>
    <col min="9733" max="9733" width="15.5703125" style="388" customWidth="1"/>
    <col min="9734" max="9734" width="17.28515625" style="388" customWidth="1"/>
    <col min="9735" max="9735" width="26.28515625" style="388" customWidth="1"/>
    <col min="9736" max="9736" width="16" style="388" customWidth="1"/>
    <col min="9737" max="9737" width="13.42578125" style="388" customWidth="1"/>
    <col min="9738" max="9738" width="20.28515625" style="388" customWidth="1"/>
    <col min="9739" max="9742" width="5.7109375" style="388" customWidth="1"/>
    <col min="9743" max="9743" width="7.7109375" style="388" customWidth="1"/>
    <col min="9744" max="9744" width="1.42578125" style="388" customWidth="1"/>
    <col min="9745" max="9748" width="6.140625" style="388" customWidth="1"/>
    <col min="9749" max="9749" width="7.85546875" style="388" customWidth="1"/>
    <col min="9750" max="9750" width="78.7109375" style="388" customWidth="1"/>
    <col min="9751" max="9751" width="52" style="388" customWidth="1"/>
    <col min="9752" max="9752" width="25.42578125" style="388" customWidth="1"/>
    <col min="9753" max="9753" width="57.140625" style="388" customWidth="1"/>
    <col min="9754" max="9984" width="11.42578125" style="388"/>
    <col min="9985" max="9985" width="17.7109375" style="388" customWidth="1"/>
    <col min="9986" max="9986" width="23.7109375" style="388" customWidth="1"/>
    <col min="9987" max="9987" width="5.42578125" style="388" customWidth="1"/>
    <col min="9988" max="9988" width="25.85546875" style="388" customWidth="1"/>
    <col min="9989" max="9989" width="15.5703125" style="388" customWidth="1"/>
    <col min="9990" max="9990" width="17.28515625" style="388" customWidth="1"/>
    <col min="9991" max="9991" width="26.28515625" style="388" customWidth="1"/>
    <col min="9992" max="9992" width="16" style="388" customWidth="1"/>
    <col min="9993" max="9993" width="13.42578125" style="388" customWidth="1"/>
    <col min="9994" max="9994" width="20.28515625" style="388" customWidth="1"/>
    <col min="9995" max="9998" width="5.7109375" style="388" customWidth="1"/>
    <col min="9999" max="9999" width="7.7109375" style="388" customWidth="1"/>
    <col min="10000" max="10000" width="1.42578125" style="388" customWidth="1"/>
    <col min="10001" max="10004" width="6.140625" style="388" customWidth="1"/>
    <col min="10005" max="10005" width="7.85546875" style="388" customWidth="1"/>
    <col min="10006" max="10006" width="78.7109375" style="388" customWidth="1"/>
    <col min="10007" max="10007" width="52" style="388" customWidth="1"/>
    <col min="10008" max="10008" width="25.42578125" style="388" customWidth="1"/>
    <col min="10009" max="10009" width="57.140625" style="388" customWidth="1"/>
    <col min="10010" max="10240" width="11.42578125" style="388"/>
    <col min="10241" max="10241" width="17.7109375" style="388" customWidth="1"/>
    <col min="10242" max="10242" width="23.7109375" style="388" customWidth="1"/>
    <col min="10243" max="10243" width="5.42578125" style="388" customWidth="1"/>
    <col min="10244" max="10244" width="25.85546875" style="388" customWidth="1"/>
    <col min="10245" max="10245" width="15.5703125" style="388" customWidth="1"/>
    <col min="10246" max="10246" width="17.28515625" style="388" customWidth="1"/>
    <col min="10247" max="10247" width="26.28515625" style="388" customWidth="1"/>
    <col min="10248" max="10248" width="16" style="388" customWidth="1"/>
    <col min="10249" max="10249" width="13.42578125" style="388" customWidth="1"/>
    <col min="10250" max="10250" width="20.28515625" style="388" customWidth="1"/>
    <col min="10251" max="10254" width="5.7109375" style="388" customWidth="1"/>
    <col min="10255" max="10255" width="7.7109375" style="388" customWidth="1"/>
    <col min="10256" max="10256" width="1.42578125" style="388" customWidth="1"/>
    <col min="10257" max="10260" width="6.140625" style="388" customWidth="1"/>
    <col min="10261" max="10261" width="7.85546875" style="388" customWidth="1"/>
    <col min="10262" max="10262" width="78.7109375" style="388" customWidth="1"/>
    <col min="10263" max="10263" width="52" style="388" customWidth="1"/>
    <col min="10264" max="10264" width="25.42578125" style="388" customWidth="1"/>
    <col min="10265" max="10265" width="57.140625" style="388" customWidth="1"/>
    <col min="10266" max="10496" width="11.42578125" style="388"/>
    <col min="10497" max="10497" width="17.7109375" style="388" customWidth="1"/>
    <col min="10498" max="10498" width="23.7109375" style="388" customWidth="1"/>
    <col min="10499" max="10499" width="5.42578125" style="388" customWidth="1"/>
    <col min="10500" max="10500" width="25.85546875" style="388" customWidth="1"/>
    <col min="10501" max="10501" width="15.5703125" style="388" customWidth="1"/>
    <col min="10502" max="10502" width="17.28515625" style="388" customWidth="1"/>
    <col min="10503" max="10503" width="26.28515625" style="388" customWidth="1"/>
    <col min="10504" max="10504" width="16" style="388" customWidth="1"/>
    <col min="10505" max="10505" width="13.42578125" style="388" customWidth="1"/>
    <col min="10506" max="10506" width="20.28515625" style="388" customWidth="1"/>
    <col min="10507" max="10510" width="5.7109375" style="388" customWidth="1"/>
    <col min="10511" max="10511" width="7.7109375" style="388" customWidth="1"/>
    <col min="10512" max="10512" width="1.42578125" style="388" customWidth="1"/>
    <col min="10513" max="10516" width="6.140625" style="388" customWidth="1"/>
    <col min="10517" max="10517" width="7.85546875" style="388" customWidth="1"/>
    <col min="10518" max="10518" width="78.7109375" style="388" customWidth="1"/>
    <col min="10519" max="10519" width="52" style="388" customWidth="1"/>
    <col min="10520" max="10520" width="25.42578125" style="388" customWidth="1"/>
    <col min="10521" max="10521" width="57.140625" style="388" customWidth="1"/>
    <col min="10522" max="10752" width="11.42578125" style="388"/>
    <col min="10753" max="10753" width="17.7109375" style="388" customWidth="1"/>
    <col min="10754" max="10754" width="23.7109375" style="388" customWidth="1"/>
    <col min="10755" max="10755" width="5.42578125" style="388" customWidth="1"/>
    <col min="10756" max="10756" width="25.85546875" style="388" customWidth="1"/>
    <col min="10757" max="10757" width="15.5703125" style="388" customWidth="1"/>
    <col min="10758" max="10758" width="17.28515625" style="388" customWidth="1"/>
    <col min="10759" max="10759" width="26.28515625" style="388" customWidth="1"/>
    <col min="10760" max="10760" width="16" style="388" customWidth="1"/>
    <col min="10761" max="10761" width="13.42578125" style="388" customWidth="1"/>
    <col min="10762" max="10762" width="20.28515625" style="388" customWidth="1"/>
    <col min="10763" max="10766" width="5.7109375" style="388" customWidth="1"/>
    <col min="10767" max="10767" width="7.7109375" style="388" customWidth="1"/>
    <col min="10768" max="10768" width="1.42578125" style="388" customWidth="1"/>
    <col min="10769" max="10772" width="6.140625" style="388" customWidth="1"/>
    <col min="10773" max="10773" width="7.85546875" style="388" customWidth="1"/>
    <col min="10774" max="10774" width="78.7109375" style="388" customWidth="1"/>
    <col min="10775" max="10775" width="52" style="388" customWidth="1"/>
    <col min="10776" max="10776" width="25.42578125" style="388" customWidth="1"/>
    <col min="10777" max="10777" width="57.140625" style="388" customWidth="1"/>
    <col min="10778" max="11008" width="11.42578125" style="388"/>
    <col min="11009" max="11009" width="17.7109375" style="388" customWidth="1"/>
    <col min="11010" max="11010" width="23.7109375" style="388" customWidth="1"/>
    <col min="11011" max="11011" width="5.42578125" style="388" customWidth="1"/>
    <col min="11012" max="11012" width="25.85546875" style="388" customWidth="1"/>
    <col min="11013" max="11013" width="15.5703125" style="388" customWidth="1"/>
    <col min="11014" max="11014" width="17.28515625" style="388" customWidth="1"/>
    <col min="11015" max="11015" width="26.28515625" style="388" customWidth="1"/>
    <col min="11016" max="11016" width="16" style="388" customWidth="1"/>
    <col min="11017" max="11017" width="13.42578125" style="388" customWidth="1"/>
    <col min="11018" max="11018" width="20.28515625" style="388" customWidth="1"/>
    <col min="11019" max="11022" width="5.7109375" style="388" customWidth="1"/>
    <col min="11023" max="11023" width="7.7109375" style="388" customWidth="1"/>
    <col min="11024" max="11024" width="1.42578125" style="388" customWidth="1"/>
    <col min="11025" max="11028" width="6.140625" style="388" customWidth="1"/>
    <col min="11029" max="11029" width="7.85546875" style="388" customWidth="1"/>
    <col min="11030" max="11030" width="78.7109375" style="388" customWidth="1"/>
    <col min="11031" max="11031" width="52" style="388" customWidth="1"/>
    <col min="11032" max="11032" width="25.42578125" style="388" customWidth="1"/>
    <col min="11033" max="11033" width="57.140625" style="388" customWidth="1"/>
    <col min="11034" max="11264" width="11.42578125" style="388"/>
    <col min="11265" max="11265" width="17.7109375" style="388" customWidth="1"/>
    <col min="11266" max="11266" width="23.7109375" style="388" customWidth="1"/>
    <col min="11267" max="11267" width="5.42578125" style="388" customWidth="1"/>
    <col min="11268" max="11268" width="25.85546875" style="388" customWidth="1"/>
    <col min="11269" max="11269" width="15.5703125" style="388" customWidth="1"/>
    <col min="11270" max="11270" width="17.28515625" style="388" customWidth="1"/>
    <col min="11271" max="11271" width="26.28515625" style="388" customWidth="1"/>
    <col min="11272" max="11272" width="16" style="388" customWidth="1"/>
    <col min="11273" max="11273" width="13.42578125" style="388" customWidth="1"/>
    <col min="11274" max="11274" width="20.28515625" style="388" customWidth="1"/>
    <col min="11275" max="11278" width="5.7109375" style="388" customWidth="1"/>
    <col min="11279" max="11279" width="7.7109375" style="388" customWidth="1"/>
    <col min="11280" max="11280" width="1.42578125" style="388" customWidth="1"/>
    <col min="11281" max="11284" width="6.140625" style="388" customWidth="1"/>
    <col min="11285" max="11285" width="7.85546875" style="388" customWidth="1"/>
    <col min="11286" max="11286" width="78.7109375" style="388" customWidth="1"/>
    <col min="11287" max="11287" width="52" style="388" customWidth="1"/>
    <col min="11288" max="11288" width="25.42578125" style="388" customWidth="1"/>
    <col min="11289" max="11289" width="57.140625" style="388" customWidth="1"/>
    <col min="11290" max="11520" width="11.42578125" style="388"/>
    <col min="11521" max="11521" width="17.7109375" style="388" customWidth="1"/>
    <col min="11522" max="11522" width="23.7109375" style="388" customWidth="1"/>
    <col min="11523" max="11523" width="5.42578125" style="388" customWidth="1"/>
    <col min="11524" max="11524" width="25.85546875" style="388" customWidth="1"/>
    <col min="11525" max="11525" width="15.5703125" style="388" customWidth="1"/>
    <col min="11526" max="11526" width="17.28515625" style="388" customWidth="1"/>
    <col min="11527" max="11527" width="26.28515625" style="388" customWidth="1"/>
    <col min="11528" max="11528" width="16" style="388" customWidth="1"/>
    <col min="11529" max="11529" width="13.42578125" style="388" customWidth="1"/>
    <col min="11530" max="11530" width="20.28515625" style="388" customWidth="1"/>
    <col min="11531" max="11534" width="5.7109375" style="388" customWidth="1"/>
    <col min="11535" max="11535" width="7.7109375" style="388" customWidth="1"/>
    <col min="11536" max="11536" width="1.42578125" style="388" customWidth="1"/>
    <col min="11537" max="11540" width="6.140625" style="388" customWidth="1"/>
    <col min="11541" max="11541" width="7.85546875" style="388" customWidth="1"/>
    <col min="11542" max="11542" width="78.7109375" style="388" customWidth="1"/>
    <col min="11543" max="11543" width="52" style="388" customWidth="1"/>
    <col min="11544" max="11544" width="25.42578125" style="388" customWidth="1"/>
    <col min="11545" max="11545" width="57.140625" style="388" customWidth="1"/>
    <col min="11546" max="11776" width="11.42578125" style="388"/>
    <col min="11777" max="11777" width="17.7109375" style="388" customWidth="1"/>
    <col min="11778" max="11778" width="23.7109375" style="388" customWidth="1"/>
    <col min="11779" max="11779" width="5.42578125" style="388" customWidth="1"/>
    <col min="11780" max="11780" width="25.85546875" style="388" customWidth="1"/>
    <col min="11781" max="11781" width="15.5703125" style="388" customWidth="1"/>
    <col min="11782" max="11782" width="17.28515625" style="388" customWidth="1"/>
    <col min="11783" max="11783" width="26.28515625" style="388" customWidth="1"/>
    <col min="11784" max="11784" width="16" style="388" customWidth="1"/>
    <col min="11785" max="11785" width="13.42578125" style="388" customWidth="1"/>
    <col min="11786" max="11786" width="20.28515625" style="388" customWidth="1"/>
    <col min="11787" max="11790" width="5.7109375" style="388" customWidth="1"/>
    <col min="11791" max="11791" width="7.7109375" style="388" customWidth="1"/>
    <col min="11792" max="11792" width="1.42578125" style="388" customWidth="1"/>
    <col min="11793" max="11796" width="6.140625" style="388" customWidth="1"/>
    <col min="11797" max="11797" width="7.85546875" style="388" customWidth="1"/>
    <col min="11798" max="11798" width="78.7109375" style="388" customWidth="1"/>
    <col min="11799" max="11799" width="52" style="388" customWidth="1"/>
    <col min="11800" max="11800" width="25.42578125" style="388" customWidth="1"/>
    <col min="11801" max="11801" width="57.140625" style="388" customWidth="1"/>
    <col min="11802" max="12032" width="11.42578125" style="388"/>
    <col min="12033" max="12033" width="17.7109375" style="388" customWidth="1"/>
    <col min="12034" max="12034" width="23.7109375" style="388" customWidth="1"/>
    <col min="12035" max="12035" width="5.42578125" style="388" customWidth="1"/>
    <col min="12036" max="12036" width="25.85546875" style="388" customWidth="1"/>
    <col min="12037" max="12037" width="15.5703125" style="388" customWidth="1"/>
    <col min="12038" max="12038" width="17.28515625" style="388" customWidth="1"/>
    <col min="12039" max="12039" width="26.28515625" style="388" customWidth="1"/>
    <col min="12040" max="12040" width="16" style="388" customWidth="1"/>
    <col min="12041" max="12041" width="13.42578125" style="388" customWidth="1"/>
    <col min="12042" max="12042" width="20.28515625" style="388" customWidth="1"/>
    <col min="12043" max="12046" width="5.7109375" style="388" customWidth="1"/>
    <col min="12047" max="12047" width="7.7109375" style="388" customWidth="1"/>
    <col min="12048" max="12048" width="1.42578125" style="388" customWidth="1"/>
    <col min="12049" max="12052" width="6.140625" style="388" customWidth="1"/>
    <col min="12053" max="12053" width="7.85546875" style="388" customWidth="1"/>
    <col min="12054" max="12054" width="78.7109375" style="388" customWidth="1"/>
    <col min="12055" max="12055" width="52" style="388" customWidth="1"/>
    <col min="12056" max="12056" width="25.42578125" style="388" customWidth="1"/>
    <col min="12057" max="12057" width="57.140625" style="388" customWidth="1"/>
    <col min="12058" max="12288" width="11.42578125" style="388"/>
    <col min="12289" max="12289" width="17.7109375" style="388" customWidth="1"/>
    <col min="12290" max="12290" width="23.7109375" style="388" customWidth="1"/>
    <col min="12291" max="12291" width="5.42578125" style="388" customWidth="1"/>
    <col min="12292" max="12292" width="25.85546875" style="388" customWidth="1"/>
    <col min="12293" max="12293" width="15.5703125" style="388" customWidth="1"/>
    <col min="12294" max="12294" width="17.28515625" style="388" customWidth="1"/>
    <col min="12295" max="12295" width="26.28515625" style="388" customWidth="1"/>
    <col min="12296" max="12296" width="16" style="388" customWidth="1"/>
    <col min="12297" max="12297" width="13.42578125" style="388" customWidth="1"/>
    <col min="12298" max="12298" width="20.28515625" style="388" customWidth="1"/>
    <col min="12299" max="12302" width="5.7109375" style="388" customWidth="1"/>
    <col min="12303" max="12303" width="7.7109375" style="388" customWidth="1"/>
    <col min="12304" max="12304" width="1.42578125" style="388" customWidth="1"/>
    <col min="12305" max="12308" width="6.140625" style="388" customWidth="1"/>
    <col min="12309" max="12309" width="7.85546875" style="388" customWidth="1"/>
    <col min="12310" max="12310" width="78.7109375" style="388" customWidth="1"/>
    <col min="12311" max="12311" width="52" style="388" customWidth="1"/>
    <col min="12312" max="12312" width="25.42578125" style="388" customWidth="1"/>
    <col min="12313" max="12313" width="57.140625" style="388" customWidth="1"/>
    <col min="12314" max="12544" width="11.42578125" style="388"/>
    <col min="12545" max="12545" width="17.7109375" style="388" customWidth="1"/>
    <col min="12546" max="12546" width="23.7109375" style="388" customWidth="1"/>
    <col min="12547" max="12547" width="5.42578125" style="388" customWidth="1"/>
    <col min="12548" max="12548" width="25.85546875" style="388" customWidth="1"/>
    <col min="12549" max="12549" width="15.5703125" style="388" customWidth="1"/>
    <col min="12550" max="12550" width="17.28515625" style="388" customWidth="1"/>
    <col min="12551" max="12551" width="26.28515625" style="388" customWidth="1"/>
    <col min="12552" max="12552" width="16" style="388" customWidth="1"/>
    <col min="12553" max="12553" width="13.42578125" style="388" customWidth="1"/>
    <col min="12554" max="12554" width="20.28515625" style="388" customWidth="1"/>
    <col min="12555" max="12558" width="5.7109375" style="388" customWidth="1"/>
    <col min="12559" max="12559" width="7.7109375" style="388" customWidth="1"/>
    <col min="12560" max="12560" width="1.42578125" style="388" customWidth="1"/>
    <col min="12561" max="12564" width="6.140625" style="388" customWidth="1"/>
    <col min="12565" max="12565" width="7.85546875" style="388" customWidth="1"/>
    <col min="12566" max="12566" width="78.7109375" style="388" customWidth="1"/>
    <col min="12567" max="12567" width="52" style="388" customWidth="1"/>
    <col min="12568" max="12568" width="25.42578125" style="388" customWidth="1"/>
    <col min="12569" max="12569" width="57.140625" style="388" customWidth="1"/>
    <col min="12570" max="12800" width="11.42578125" style="388"/>
    <col min="12801" max="12801" width="17.7109375" style="388" customWidth="1"/>
    <col min="12802" max="12802" width="23.7109375" style="388" customWidth="1"/>
    <col min="12803" max="12803" width="5.42578125" style="388" customWidth="1"/>
    <col min="12804" max="12804" width="25.85546875" style="388" customWidth="1"/>
    <col min="12805" max="12805" width="15.5703125" style="388" customWidth="1"/>
    <col min="12806" max="12806" width="17.28515625" style="388" customWidth="1"/>
    <col min="12807" max="12807" width="26.28515625" style="388" customWidth="1"/>
    <col min="12808" max="12808" width="16" style="388" customWidth="1"/>
    <col min="12809" max="12809" width="13.42578125" style="388" customWidth="1"/>
    <col min="12810" max="12810" width="20.28515625" style="388" customWidth="1"/>
    <col min="12811" max="12814" width="5.7109375" style="388" customWidth="1"/>
    <col min="12815" max="12815" width="7.7109375" style="388" customWidth="1"/>
    <col min="12816" max="12816" width="1.42578125" style="388" customWidth="1"/>
    <col min="12817" max="12820" width="6.140625" style="388" customWidth="1"/>
    <col min="12821" max="12821" width="7.85546875" style="388" customWidth="1"/>
    <col min="12822" max="12822" width="78.7109375" style="388" customWidth="1"/>
    <col min="12823" max="12823" width="52" style="388" customWidth="1"/>
    <col min="12824" max="12824" width="25.42578125" style="388" customWidth="1"/>
    <col min="12825" max="12825" width="57.140625" style="388" customWidth="1"/>
    <col min="12826" max="13056" width="11.42578125" style="388"/>
    <col min="13057" max="13057" width="17.7109375" style="388" customWidth="1"/>
    <col min="13058" max="13058" width="23.7109375" style="388" customWidth="1"/>
    <col min="13059" max="13059" width="5.42578125" style="388" customWidth="1"/>
    <col min="13060" max="13060" width="25.85546875" style="388" customWidth="1"/>
    <col min="13061" max="13061" width="15.5703125" style="388" customWidth="1"/>
    <col min="13062" max="13062" width="17.28515625" style="388" customWidth="1"/>
    <col min="13063" max="13063" width="26.28515625" style="388" customWidth="1"/>
    <col min="13064" max="13064" width="16" style="388" customWidth="1"/>
    <col min="13065" max="13065" width="13.42578125" style="388" customWidth="1"/>
    <col min="13066" max="13066" width="20.28515625" style="388" customWidth="1"/>
    <col min="13067" max="13070" width="5.7109375" style="388" customWidth="1"/>
    <col min="13071" max="13071" width="7.7109375" style="388" customWidth="1"/>
    <col min="13072" max="13072" width="1.42578125" style="388" customWidth="1"/>
    <col min="13073" max="13076" width="6.140625" style="388" customWidth="1"/>
    <col min="13077" max="13077" width="7.85546875" style="388" customWidth="1"/>
    <col min="13078" max="13078" width="78.7109375" style="388" customWidth="1"/>
    <col min="13079" max="13079" width="52" style="388" customWidth="1"/>
    <col min="13080" max="13080" width="25.42578125" style="388" customWidth="1"/>
    <col min="13081" max="13081" width="57.140625" style="388" customWidth="1"/>
    <col min="13082" max="13312" width="11.42578125" style="388"/>
    <col min="13313" max="13313" width="17.7109375" style="388" customWidth="1"/>
    <col min="13314" max="13314" width="23.7109375" style="388" customWidth="1"/>
    <col min="13315" max="13315" width="5.42578125" style="388" customWidth="1"/>
    <col min="13316" max="13316" width="25.85546875" style="388" customWidth="1"/>
    <col min="13317" max="13317" width="15.5703125" style="388" customWidth="1"/>
    <col min="13318" max="13318" width="17.28515625" style="388" customWidth="1"/>
    <col min="13319" max="13319" width="26.28515625" style="388" customWidth="1"/>
    <col min="13320" max="13320" width="16" style="388" customWidth="1"/>
    <col min="13321" max="13321" width="13.42578125" style="388" customWidth="1"/>
    <col min="13322" max="13322" width="20.28515625" style="388" customWidth="1"/>
    <col min="13323" max="13326" width="5.7109375" style="388" customWidth="1"/>
    <col min="13327" max="13327" width="7.7109375" style="388" customWidth="1"/>
    <col min="13328" max="13328" width="1.42578125" style="388" customWidth="1"/>
    <col min="13329" max="13332" width="6.140625" style="388" customWidth="1"/>
    <col min="13333" max="13333" width="7.85546875" style="388" customWidth="1"/>
    <col min="13334" max="13334" width="78.7109375" style="388" customWidth="1"/>
    <col min="13335" max="13335" width="52" style="388" customWidth="1"/>
    <col min="13336" max="13336" width="25.42578125" style="388" customWidth="1"/>
    <col min="13337" max="13337" width="57.140625" style="388" customWidth="1"/>
    <col min="13338" max="13568" width="11.42578125" style="388"/>
    <col min="13569" max="13569" width="17.7109375" style="388" customWidth="1"/>
    <col min="13570" max="13570" width="23.7109375" style="388" customWidth="1"/>
    <col min="13571" max="13571" width="5.42578125" style="388" customWidth="1"/>
    <col min="13572" max="13572" width="25.85546875" style="388" customWidth="1"/>
    <col min="13573" max="13573" width="15.5703125" style="388" customWidth="1"/>
    <col min="13574" max="13574" width="17.28515625" style="388" customWidth="1"/>
    <col min="13575" max="13575" width="26.28515625" style="388" customWidth="1"/>
    <col min="13576" max="13576" width="16" style="388" customWidth="1"/>
    <col min="13577" max="13577" width="13.42578125" style="388" customWidth="1"/>
    <col min="13578" max="13578" width="20.28515625" style="388" customWidth="1"/>
    <col min="13579" max="13582" width="5.7109375" style="388" customWidth="1"/>
    <col min="13583" max="13583" width="7.7109375" style="388" customWidth="1"/>
    <col min="13584" max="13584" width="1.42578125" style="388" customWidth="1"/>
    <col min="13585" max="13588" width="6.140625" style="388" customWidth="1"/>
    <col min="13589" max="13589" width="7.85546875" style="388" customWidth="1"/>
    <col min="13590" max="13590" width="78.7109375" style="388" customWidth="1"/>
    <col min="13591" max="13591" width="52" style="388" customWidth="1"/>
    <col min="13592" max="13592" width="25.42578125" style="388" customWidth="1"/>
    <col min="13593" max="13593" width="57.140625" style="388" customWidth="1"/>
    <col min="13594" max="13824" width="11.42578125" style="388"/>
    <col min="13825" max="13825" width="17.7109375" style="388" customWidth="1"/>
    <col min="13826" max="13826" width="23.7109375" style="388" customWidth="1"/>
    <col min="13827" max="13827" width="5.42578125" style="388" customWidth="1"/>
    <col min="13828" max="13828" width="25.85546875" style="388" customWidth="1"/>
    <col min="13829" max="13829" width="15.5703125" style="388" customWidth="1"/>
    <col min="13830" max="13830" width="17.28515625" style="388" customWidth="1"/>
    <col min="13831" max="13831" width="26.28515625" style="388" customWidth="1"/>
    <col min="13832" max="13832" width="16" style="388" customWidth="1"/>
    <col min="13833" max="13833" width="13.42578125" style="388" customWidth="1"/>
    <col min="13834" max="13834" width="20.28515625" style="388" customWidth="1"/>
    <col min="13835" max="13838" width="5.7109375" style="388" customWidth="1"/>
    <col min="13839" max="13839" width="7.7109375" style="388" customWidth="1"/>
    <col min="13840" max="13840" width="1.42578125" style="388" customWidth="1"/>
    <col min="13841" max="13844" width="6.140625" style="388" customWidth="1"/>
    <col min="13845" max="13845" width="7.85546875" style="388" customWidth="1"/>
    <col min="13846" max="13846" width="78.7109375" style="388" customWidth="1"/>
    <col min="13847" max="13847" width="52" style="388" customWidth="1"/>
    <col min="13848" max="13848" width="25.42578125" style="388" customWidth="1"/>
    <col min="13849" max="13849" width="57.140625" style="388" customWidth="1"/>
    <col min="13850" max="14080" width="11.42578125" style="388"/>
    <col min="14081" max="14081" width="17.7109375" style="388" customWidth="1"/>
    <col min="14082" max="14082" width="23.7109375" style="388" customWidth="1"/>
    <col min="14083" max="14083" width="5.42578125" style="388" customWidth="1"/>
    <col min="14084" max="14084" width="25.85546875" style="388" customWidth="1"/>
    <col min="14085" max="14085" width="15.5703125" style="388" customWidth="1"/>
    <col min="14086" max="14086" width="17.28515625" style="388" customWidth="1"/>
    <col min="14087" max="14087" width="26.28515625" style="388" customWidth="1"/>
    <col min="14088" max="14088" width="16" style="388" customWidth="1"/>
    <col min="14089" max="14089" width="13.42578125" style="388" customWidth="1"/>
    <col min="14090" max="14090" width="20.28515625" style="388" customWidth="1"/>
    <col min="14091" max="14094" width="5.7109375" style="388" customWidth="1"/>
    <col min="14095" max="14095" width="7.7109375" style="388" customWidth="1"/>
    <col min="14096" max="14096" width="1.42578125" style="388" customWidth="1"/>
    <col min="14097" max="14100" width="6.140625" style="388" customWidth="1"/>
    <col min="14101" max="14101" width="7.85546875" style="388" customWidth="1"/>
    <col min="14102" max="14102" width="78.7109375" style="388" customWidth="1"/>
    <col min="14103" max="14103" width="52" style="388" customWidth="1"/>
    <col min="14104" max="14104" width="25.42578125" style="388" customWidth="1"/>
    <col min="14105" max="14105" width="57.140625" style="388" customWidth="1"/>
    <col min="14106" max="14336" width="11.42578125" style="388"/>
    <col min="14337" max="14337" width="17.7109375" style="388" customWidth="1"/>
    <col min="14338" max="14338" width="23.7109375" style="388" customWidth="1"/>
    <col min="14339" max="14339" width="5.42578125" style="388" customWidth="1"/>
    <col min="14340" max="14340" width="25.85546875" style="388" customWidth="1"/>
    <col min="14341" max="14341" width="15.5703125" style="388" customWidth="1"/>
    <col min="14342" max="14342" width="17.28515625" style="388" customWidth="1"/>
    <col min="14343" max="14343" width="26.28515625" style="388" customWidth="1"/>
    <col min="14344" max="14344" width="16" style="388" customWidth="1"/>
    <col min="14345" max="14345" width="13.42578125" style="388" customWidth="1"/>
    <col min="14346" max="14346" width="20.28515625" style="388" customWidth="1"/>
    <col min="14347" max="14350" width="5.7109375" style="388" customWidth="1"/>
    <col min="14351" max="14351" width="7.7109375" style="388" customWidth="1"/>
    <col min="14352" max="14352" width="1.42578125" style="388" customWidth="1"/>
    <col min="14353" max="14356" width="6.140625" style="388" customWidth="1"/>
    <col min="14357" max="14357" width="7.85546875" style="388" customWidth="1"/>
    <col min="14358" max="14358" width="78.7109375" style="388" customWidth="1"/>
    <col min="14359" max="14359" width="52" style="388" customWidth="1"/>
    <col min="14360" max="14360" width="25.42578125" style="388" customWidth="1"/>
    <col min="14361" max="14361" width="57.140625" style="388" customWidth="1"/>
    <col min="14362" max="14592" width="11.42578125" style="388"/>
    <col min="14593" max="14593" width="17.7109375" style="388" customWidth="1"/>
    <col min="14594" max="14594" width="23.7109375" style="388" customWidth="1"/>
    <col min="14595" max="14595" width="5.42578125" style="388" customWidth="1"/>
    <col min="14596" max="14596" width="25.85546875" style="388" customWidth="1"/>
    <col min="14597" max="14597" width="15.5703125" style="388" customWidth="1"/>
    <col min="14598" max="14598" width="17.28515625" style="388" customWidth="1"/>
    <col min="14599" max="14599" width="26.28515625" style="388" customWidth="1"/>
    <col min="14600" max="14600" width="16" style="388" customWidth="1"/>
    <col min="14601" max="14601" width="13.42578125" style="388" customWidth="1"/>
    <col min="14602" max="14602" width="20.28515625" style="388" customWidth="1"/>
    <col min="14603" max="14606" width="5.7109375" style="388" customWidth="1"/>
    <col min="14607" max="14607" width="7.7109375" style="388" customWidth="1"/>
    <col min="14608" max="14608" width="1.42578125" style="388" customWidth="1"/>
    <col min="14609" max="14612" width="6.140625" style="388" customWidth="1"/>
    <col min="14613" max="14613" width="7.85546875" style="388" customWidth="1"/>
    <col min="14614" max="14614" width="78.7109375" style="388" customWidth="1"/>
    <col min="14615" max="14615" width="52" style="388" customWidth="1"/>
    <col min="14616" max="14616" width="25.42578125" style="388" customWidth="1"/>
    <col min="14617" max="14617" width="57.140625" style="388" customWidth="1"/>
    <col min="14618" max="14848" width="11.42578125" style="388"/>
    <col min="14849" max="14849" width="17.7109375" style="388" customWidth="1"/>
    <col min="14850" max="14850" width="23.7109375" style="388" customWidth="1"/>
    <col min="14851" max="14851" width="5.42578125" style="388" customWidth="1"/>
    <col min="14852" max="14852" width="25.85546875" style="388" customWidth="1"/>
    <col min="14853" max="14853" width="15.5703125" style="388" customWidth="1"/>
    <col min="14854" max="14854" width="17.28515625" style="388" customWidth="1"/>
    <col min="14855" max="14855" width="26.28515625" style="388" customWidth="1"/>
    <col min="14856" max="14856" width="16" style="388" customWidth="1"/>
    <col min="14857" max="14857" width="13.42578125" style="388" customWidth="1"/>
    <col min="14858" max="14858" width="20.28515625" style="388" customWidth="1"/>
    <col min="14859" max="14862" width="5.7109375" style="388" customWidth="1"/>
    <col min="14863" max="14863" width="7.7109375" style="388" customWidth="1"/>
    <col min="14864" max="14864" width="1.42578125" style="388" customWidth="1"/>
    <col min="14865" max="14868" width="6.140625" style="388" customWidth="1"/>
    <col min="14869" max="14869" width="7.85546875" style="388" customWidth="1"/>
    <col min="14870" max="14870" width="78.7109375" style="388" customWidth="1"/>
    <col min="14871" max="14871" width="52" style="388" customWidth="1"/>
    <col min="14872" max="14872" width="25.42578125" style="388" customWidth="1"/>
    <col min="14873" max="14873" width="57.140625" style="388" customWidth="1"/>
    <col min="14874" max="15104" width="11.42578125" style="388"/>
    <col min="15105" max="15105" width="17.7109375" style="388" customWidth="1"/>
    <col min="15106" max="15106" width="23.7109375" style="388" customWidth="1"/>
    <col min="15107" max="15107" width="5.42578125" style="388" customWidth="1"/>
    <col min="15108" max="15108" width="25.85546875" style="388" customWidth="1"/>
    <col min="15109" max="15109" width="15.5703125" style="388" customWidth="1"/>
    <col min="15110" max="15110" width="17.28515625" style="388" customWidth="1"/>
    <col min="15111" max="15111" width="26.28515625" style="388" customWidth="1"/>
    <col min="15112" max="15112" width="16" style="388" customWidth="1"/>
    <col min="15113" max="15113" width="13.42578125" style="388" customWidth="1"/>
    <col min="15114" max="15114" width="20.28515625" style="388" customWidth="1"/>
    <col min="15115" max="15118" width="5.7109375" style="388" customWidth="1"/>
    <col min="15119" max="15119" width="7.7109375" style="388" customWidth="1"/>
    <col min="15120" max="15120" width="1.42578125" style="388" customWidth="1"/>
    <col min="15121" max="15124" width="6.140625" style="388" customWidth="1"/>
    <col min="15125" max="15125" width="7.85546875" style="388" customWidth="1"/>
    <col min="15126" max="15126" width="78.7109375" style="388" customWidth="1"/>
    <col min="15127" max="15127" width="52" style="388" customWidth="1"/>
    <col min="15128" max="15128" width="25.42578125" style="388" customWidth="1"/>
    <col min="15129" max="15129" width="57.140625" style="388" customWidth="1"/>
    <col min="15130" max="15360" width="11.42578125" style="388"/>
    <col min="15361" max="15361" width="17.7109375" style="388" customWidth="1"/>
    <col min="15362" max="15362" width="23.7109375" style="388" customWidth="1"/>
    <col min="15363" max="15363" width="5.42578125" style="388" customWidth="1"/>
    <col min="15364" max="15364" width="25.85546875" style="388" customWidth="1"/>
    <col min="15365" max="15365" width="15.5703125" style="388" customWidth="1"/>
    <col min="15366" max="15366" width="17.28515625" style="388" customWidth="1"/>
    <col min="15367" max="15367" width="26.28515625" style="388" customWidth="1"/>
    <col min="15368" max="15368" width="16" style="388" customWidth="1"/>
    <col min="15369" max="15369" width="13.42578125" style="388" customWidth="1"/>
    <col min="15370" max="15370" width="20.28515625" style="388" customWidth="1"/>
    <col min="15371" max="15374" width="5.7109375" style="388" customWidth="1"/>
    <col min="15375" max="15375" width="7.7109375" style="388" customWidth="1"/>
    <col min="15376" max="15376" width="1.42578125" style="388" customWidth="1"/>
    <col min="15377" max="15380" width="6.140625" style="388" customWidth="1"/>
    <col min="15381" max="15381" width="7.85546875" style="388" customWidth="1"/>
    <col min="15382" max="15382" width="78.7109375" style="388" customWidth="1"/>
    <col min="15383" max="15383" width="52" style="388" customWidth="1"/>
    <col min="15384" max="15384" width="25.42578125" style="388" customWidth="1"/>
    <col min="15385" max="15385" width="57.140625" style="388" customWidth="1"/>
    <col min="15386" max="15616" width="11.42578125" style="388"/>
    <col min="15617" max="15617" width="17.7109375" style="388" customWidth="1"/>
    <col min="15618" max="15618" width="23.7109375" style="388" customWidth="1"/>
    <col min="15619" max="15619" width="5.42578125" style="388" customWidth="1"/>
    <col min="15620" max="15620" width="25.85546875" style="388" customWidth="1"/>
    <col min="15621" max="15621" width="15.5703125" style="388" customWidth="1"/>
    <col min="15622" max="15622" width="17.28515625" style="388" customWidth="1"/>
    <col min="15623" max="15623" width="26.28515625" style="388" customWidth="1"/>
    <col min="15624" max="15624" width="16" style="388" customWidth="1"/>
    <col min="15625" max="15625" width="13.42578125" style="388" customWidth="1"/>
    <col min="15626" max="15626" width="20.28515625" style="388" customWidth="1"/>
    <col min="15627" max="15630" width="5.7109375" style="388" customWidth="1"/>
    <col min="15631" max="15631" width="7.7109375" style="388" customWidth="1"/>
    <col min="15632" max="15632" width="1.42578125" style="388" customWidth="1"/>
    <col min="15633" max="15636" width="6.140625" style="388" customWidth="1"/>
    <col min="15637" max="15637" width="7.85546875" style="388" customWidth="1"/>
    <col min="15638" max="15638" width="78.7109375" style="388" customWidth="1"/>
    <col min="15639" max="15639" width="52" style="388" customWidth="1"/>
    <col min="15640" max="15640" width="25.42578125" style="388" customWidth="1"/>
    <col min="15641" max="15641" width="57.140625" style="388" customWidth="1"/>
    <col min="15642" max="15872" width="11.42578125" style="388"/>
    <col min="15873" max="15873" width="17.7109375" style="388" customWidth="1"/>
    <col min="15874" max="15874" width="23.7109375" style="388" customWidth="1"/>
    <col min="15875" max="15875" width="5.42578125" style="388" customWidth="1"/>
    <col min="15876" max="15876" width="25.85546875" style="388" customWidth="1"/>
    <col min="15877" max="15877" width="15.5703125" style="388" customWidth="1"/>
    <col min="15878" max="15878" width="17.28515625" style="388" customWidth="1"/>
    <col min="15879" max="15879" width="26.28515625" style="388" customWidth="1"/>
    <col min="15880" max="15880" width="16" style="388" customWidth="1"/>
    <col min="15881" max="15881" width="13.42578125" style="388" customWidth="1"/>
    <col min="15882" max="15882" width="20.28515625" style="388" customWidth="1"/>
    <col min="15883" max="15886" width="5.7109375" style="388" customWidth="1"/>
    <col min="15887" max="15887" width="7.7109375" style="388" customWidth="1"/>
    <col min="15888" max="15888" width="1.42578125" style="388" customWidth="1"/>
    <col min="15889" max="15892" width="6.140625" style="388" customWidth="1"/>
    <col min="15893" max="15893" width="7.85546875" style="388" customWidth="1"/>
    <col min="15894" max="15894" width="78.7109375" style="388" customWidth="1"/>
    <col min="15895" max="15895" width="52" style="388" customWidth="1"/>
    <col min="15896" max="15896" width="25.42578125" style="388" customWidth="1"/>
    <col min="15897" max="15897" width="57.140625" style="388" customWidth="1"/>
    <col min="15898" max="16128" width="11.42578125" style="388"/>
    <col min="16129" max="16129" width="17.7109375" style="388" customWidth="1"/>
    <col min="16130" max="16130" width="23.7109375" style="388" customWidth="1"/>
    <col min="16131" max="16131" width="5.42578125" style="388" customWidth="1"/>
    <col min="16132" max="16132" width="25.85546875" style="388" customWidth="1"/>
    <col min="16133" max="16133" width="15.5703125" style="388" customWidth="1"/>
    <col min="16134" max="16134" width="17.28515625" style="388" customWidth="1"/>
    <col min="16135" max="16135" width="26.28515625" style="388" customWidth="1"/>
    <col min="16136" max="16136" width="16" style="388" customWidth="1"/>
    <col min="16137" max="16137" width="13.42578125" style="388" customWidth="1"/>
    <col min="16138" max="16138" width="20.28515625" style="388" customWidth="1"/>
    <col min="16139" max="16142" width="5.7109375" style="388" customWidth="1"/>
    <col min="16143" max="16143" width="7.7109375" style="388" customWidth="1"/>
    <col min="16144" max="16144" width="1.42578125" style="388" customWidth="1"/>
    <col min="16145" max="16148" width="6.140625" style="388" customWidth="1"/>
    <col min="16149" max="16149" width="7.85546875" style="388" customWidth="1"/>
    <col min="16150" max="16150" width="78.7109375" style="388" customWidth="1"/>
    <col min="16151" max="16151" width="52" style="388" customWidth="1"/>
    <col min="16152" max="16152" width="25.42578125" style="388" customWidth="1"/>
    <col min="16153" max="16153" width="57.140625" style="388" customWidth="1"/>
    <col min="16154" max="16384" width="11.42578125" style="388"/>
  </cols>
  <sheetData>
    <row r="1" spans="1:25" ht="38.25" customHeight="1" thickBot="1" x14ac:dyDescent="0.3">
      <c r="A1" s="387"/>
      <c r="B1" s="387"/>
      <c r="C1" s="387"/>
      <c r="D1" s="387"/>
      <c r="E1" s="387"/>
      <c r="F1" s="387"/>
      <c r="G1" s="387"/>
      <c r="H1" s="387"/>
      <c r="I1" s="387"/>
      <c r="J1" s="387"/>
      <c r="K1" s="387"/>
      <c r="L1" s="387"/>
      <c r="M1" s="387"/>
      <c r="N1" s="387"/>
      <c r="O1" s="387"/>
      <c r="P1" s="387"/>
      <c r="Q1" s="387"/>
      <c r="R1" s="387"/>
      <c r="S1" s="387"/>
      <c r="T1" s="387"/>
      <c r="U1" s="387"/>
      <c r="V1" s="387"/>
    </row>
    <row r="2" spans="1:25" ht="32.25" customHeight="1" x14ac:dyDescent="0.25">
      <c r="A2" s="389"/>
      <c r="B2" s="390" t="s">
        <v>0</v>
      </c>
      <c r="C2" s="390"/>
      <c r="D2" s="390"/>
      <c r="E2" s="390"/>
      <c r="F2" s="390"/>
      <c r="G2" s="390"/>
      <c r="H2" s="390"/>
      <c r="I2" s="390"/>
      <c r="J2" s="390"/>
      <c r="K2" s="390"/>
      <c r="L2" s="390"/>
      <c r="M2" s="390"/>
      <c r="N2" s="390"/>
      <c r="O2" s="390"/>
      <c r="P2" s="390"/>
      <c r="Q2" s="390"/>
      <c r="R2" s="390"/>
      <c r="S2" s="390"/>
      <c r="T2" s="390"/>
      <c r="U2" s="390"/>
      <c r="V2" s="390"/>
      <c r="W2" s="391"/>
      <c r="X2" s="392" t="s">
        <v>1</v>
      </c>
    </row>
    <row r="3" spans="1:25" ht="21" customHeight="1" x14ac:dyDescent="0.25">
      <c r="A3" s="393"/>
      <c r="B3" s="394" t="s">
        <v>2</v>
      </c>
      <c r="C3" s="394"/>
      <c r="D3" s="394"/>
      <c r="E3" s="394"/>
      <c r="F3" s="394"/>
      <c r="G3" s="394"/>
      <c r="H3" s="394"/>
      <c r="I3" s="394"/>
      <c r="J3" s="394"/>
      <c r="K3" s="394"/>
      <c r="L3" s="394"/>
      <c r="M3" s="394"/>
      <c r="N3" s="394"/>
      <c r="O3" s="394"/>
      <c r="P3" s="394"/>
      <c r="Q3" s="394"/>
      <c r="R3" s="394"/>
      <c r="S3" s="394"/>
      <c r="T3" s="394"/>
      <c r="U3" s="394"/>
      <c r="V3" s="394"/>
      <c r="W3" s="395"/>
      <c r="X3" s="396" t="s">
        <v>3</v>
      </c>
    </row>
    <row r="4" spans="1:25" ht="22.9" customHeight="1" x14ac:dyDescent="0.25">
      <c r="A4" s="393"/>
      <c r="B4" s="397" t="s">
        <v>41</v>
      </c>
      <c r="C4" s="397"/>
      <c r="D4" s="397"/>
      <c r="E4" s="397"/>
      <c r="F4" s="397"/>
      <c r="G4" s="397"/>
      <c r="H4" s="397"/>
      <c r="I4" s="397"/>
      <c r="J4" s="397"/>
      <c r="K4" s="397"/>
      <c r="L4" s="397"/>
      <c r="M4" s="397"/>
      <c r="N4" s="397"/>
      <c r="O4" s="397"/>
      <c r="P4" s="397"/>
      <c r="Q4" s="397"/>
      <c r="R4" s="397"/>
      <c r="S4" s="397"/>
      <c r="T4" s="397"/>
      <c r="U4" s="397"/>
      <c r="V4" s="397"/>
      <c r="W4" s="398"/>
      <c r="X4" s="399" t="s">
        <v>42</v>
      </c>
    </row>
    <row r="5" spans="1:25" ht="15.75" customHeight="1" thickBot="1" x14ac:dyDescent="0.3">
      <c r="A5" s="400"/>
      <c r="B5" s="401"/>
      <c r="C5" s="401"/>
      <c r="D5" s="401"/>
      <c r="E5" s="401"/>
      <c r="F5" s="401"/>
      <c r="G5" s="401"/>
      <c r="H5" s="401"/>
      <c r="I5" s="401"/>
      <c r="J5" s="401"/>
      <c r="K5" s="401"/>
      <c r="L5" s="401"/>
      <c r="M5" s="401"/>
      <c r="N5" s="401"/>
      <c r="O5" s="401"/>
      <c r="P5" s="401"/>
      <c r="Q5" s="401"/>
      <c r="R5" s="401"/>
      <c r="S5" s="401"/>
      <c r="T5" s="401"/>
      <c r="U5" s="401"/>
      <c r="V5" s="401"/>
      <c r="W5" s="402"/>
      <c r="X5" s="403" t="s">
        <v>6</v>
      </c>
    </row>
    <row r="6" spans="1:25" ht="6.75" customHeight="1" thickBot="1" x14ac:dyDescent="0.3">
      <c r="A6" s="404"/>
      <c r="B6" s="405"/>
      <c r="C6" s="405"/>
      <c r="D6" s="405"/>
      <c r="E6" s="405"/>
      <c r="F6" s="405"/>
      <c r="G6" s="405"/>
      <c r="H6" s="405"/>
      <c r="I6" s="405"/>
      <c r="J6" s="405"/>
      <c r="K6" s="405"/>
      <c r="L6" s="405"/>
      <c r="M6" s="405"/>
      <c r="N6" s="405"/>
      <c r="O6" s="405"/>
      <c r="P6" s="405"/>
      <c r="Q6" s="405"/>
      <c r="R6" s="405"/>
      <c r="S6" s="405"/>
      <c r="T6" s="405"/>
      <c r="U6" s="405"/>
      <c r="V6" s="405"/>
      <c r="W6" s="405"/>
      <c r="X6" s="406"/>
    </row>
    <row r="7" spans="1:25" ht="16.149999999999999" customHeight="1" thickBot="1" x14ac:dyDescent="0.3">
      <c r="A7" s="407" t="s">
        <v>7</v>
      </c>
      <c r="B7" s="408" t="s">
        <v>689</v>
      </c>
      <c r="C7" s="409"/>
      <c r="D7" s="409"/>
      <c r="E7" s="409"/>
      <c r="F7" s="409"/>
      <c r="G7" s="409"/>
      <c r="H7" s="409"/>
      <c r="I7" s="409"/>
      <c r="J7" s="409"/>
      <c r="K7" s="409"/>
      <c r="L7" s="409"/>
      <c r="M7" s="409"/>
      <c r="N7" s="409"/>
      <c r="O7" s="409"/>
      <c r="P7" s="409"/>
      <c r="Q7" s="409"/>
      <c r="R7" s="409"/>
      <c r="S7" s="409"/>
      <c r="T7" s="409"/>
      <c r="U7" s="409"/>
      <c r="V7" s="409"/>
      <c r="W7" s="409"/>
      <c r="X7" s="410"/>
    </row>
    <row r="8" spans="1:25" ht="5.25" customHeight="1" x14ac:dyDescent="0.25">
      <c r="A8" s="411"/>
      <c r="B8" s="411"/>
      <c r="C8" s="411"/>
      <c r="D8" s="411"/>
      <c r="E8" s="411"/>
      <c r="F8" s="411"/>
      <c r="G8" s="411"/>
      <c r="H8" s="411"/>
      <c r="I8" s="411"/>
      <c r="J8" s="411"/>
      <c r="K8" s="411"/>
      <c r="L8" s="411"/>
      <c r="M8" s="411"/>
      <c r="N8" s="411"/>
      <c r="O8" s="411"/>
      <c r="P8" s="411"/>
      <c r="Q8" s="411"/>
      <c r="R8" s="411"/>
      <c r="S8" s="411"/>
      <c r="T8" s="411"/>
      <c r="U8" s="411"/>
      <c r="V8" s="411"/>
      <c r="W8" s="412"/>
      <c r="X8" s="412"/>
    </row>
    <row r="9" spans="1:25" ht="36" customHeight="1" x14ac:dyDescent="0.25">
      <c r="A9" s="436" t="s">
        <v>8</v>
      </c>
      <c r="B9" s="436" t="s">
        <v>9</v>
      </c>
      <c r="C9" s="436" t="s">
        <v>10</v>
      </c>
      <c r="D9" s="436" t="s">
        <v>11</v>
      </c>
      <c r="E9" s="436" t="s">
        <v>12</v>
      </c>
      <c r="F9" s="436" t="s">
        <v>13</v>
      </c>
      <c r="G9" s="436" t="s">
        <v>14</v>
      </c>
      <c r="H9" s="436" t="s">
        <v>15</v>
      </c>
      <c r="I9" s="436" t="s">
        <v>16</v>
      </c>
      <c r="J9" s="436" t="s">
        <v>17</v>
      </c>
      <c r="K9" s="437" t="s">
        <v>18</v>
      </c>
      <c r="L9" s="437"/>
      <c r="M9" s="437"/>
      <c r="N9" s="437"/>
      <c r="O9" s="437"/>
      <c r="P9" s="436"/>
      <c r="Q9" s="436" t="s">
        <v>19</v>
      </c>
      <c r="R9" s="436"/>
      <c r="S9" s="436"/>
      <c r="T9" s="436"/>
      <c r="U9" s="436"/>
      <c r="V9" s="436" t="s">
        <v>20</v>
      </c>
      <c r="W9" s="436" t="s">
        <v>21</v>
      </c>
      <c r="X9" s="436" t="s">
        <v>22</v>
      </c>
    </row>
    <row r="10" spans="1:25" ht="47.25" customHeight="1" x14ac:dyDescent="0.25">
      <c r="A10" s="436"/>
      <c r="B10" s="436"/>
      <c r="C10" s="436"/>
      <c r="D10" s="436"/>
      <c r="E10" s="436"/>
      <c r="F10" s="436"/>
      <c r="G10" s="436"/>
      <c r="H10" s="436"/>
      <c r="I10" s="436"/>
      <c r="J10" s="436"/>
      <c r="K10" s="438" t="s">
        <v>23</v>
      </c>
      <c r="L10" s="438" t="s">
        <v>24</v>
      </c>
      <c r="M10" s="438" t="s">
        <v>25</v>
      </c>
      <c r="N10" s="438" t="s">
        <v>26</v>
      </c>
      <c r="O10" s="438" t="s">
        <v>27</v>
      </c>
      <c r="P10" s="436"/>
      <c r="Q10" s="438" t="s">
        <v>28</v>
      </c>
      <c r="R10" s="438" t="s">
        <v>24</v>
      </c>
      <c r="S10" s="438" t="s">
        <v>25</v>
      </c>
      <c r="T10" s="438" t="s">
        <v>26</v>
      </c>
      <c r="U10" s="438" t="s">
        <v>27</v>
      </c>
      <c r="V10" s="436"/>
      <c r="W10" s="436"/>
      <c r="X10" s="436"/>
    </row>
    <row r="11" spans="1:25" ht="178.5" x14ac:dyDescent="0.25">
      <c r="A11" s="413" t="s">
        <v>29</v>
      </c>
      <c r="B11" s="414" t="s">
        <v>91</v>
      </c>
      <c r="C11" s="415">
        <v>1</v>
      </c>
      <c r="D11" s="415" t="s">
        <v>690</v>
      </c>
      <c r="E11" s="415" t="s">
        <v>92</v>
      </c>
      <c r="F11" s="415" t="s">
        <v>691</v>
      </c>
      <c r="G11" s="444" t="s">
        <v>692</v>
      </c>
      <c r="H11" s="445">
        <v>1</v>
      </c>
      <c r="I11" s="415" t="s">
        <v>93</v>
      </c>
      <c r="J11" s="415" t="s">
        <v>693</v>
      </c>
      <c r="K11" s="420">
        <v>0.25</v>
      </c>
      <c r="L11" s="420">
        <v>0.25</v>
      </c>
      <c r="M11" s="420">
        <v>0.25</v>
      </c>
      <c r="N11" s="420">
        <v>0.25</v>
      </c>
      <c r="O11" s="420">
        <f t="shared" ref="O11:O18" si="0">SUM(K11:N11)</f>
        <v>1</v>
      </c>
      <c r="P11" s="436"/>
      <c r="Q11" s="420">
        <v>0.18</v>
      </c>
      <c r="R11" s="420">
        <v>0.2</v>
      </c>
      <c r="S11" s="420">
        <v>0.25</v>
      </c>
      <c r="T11" s="420">
        <v>0.35</v>
      </c>
      <c r="U11" s="420">
        <f>SUM(Q11:T11)</f>
        <v>0.98</v>
      </c>
      <c r="V11" s="446" t="s">
        <v>890</v>
      </c>
      <c r="W11" s="447" t="s">
        <v>891</v>
      </c>
      <c r="X11" s="447" t="s">
        <v>744</v>
      </c>
      <c r="Y11" s="448"/>
    </row>
    <row r="12" spans="1:25" ht="131.44999999999999" customHeight="1" x14ac:dyDescent="0.25">
      <c r="A12" s="413"/>
      <c r="B12" s="423"/>
      <c r="C12" s="415">
        <v>2</v>
      </c>
      <c r="D12" s="415" t="s">
        <v>694</v>
      </c>
      <c r="E12" s="415" t="s">
        <v>92</v>
      </c>
      <c r="F12" s="415" t="s">
        <v>695</v>
      </c>
      <c r="G12" s="449" t="s">
        <v>696</v>
      </c>
      <c r="H12" s="450">
        <v>1</v>
      </c>
      <c r="I12" s="415" t="s">
        <v>93</v>
      </c>
      <c r="J12" s="426" t="s">
        <v>697</v>
      </c>
      <c r="K12" s="420">
        <v>1</v>
      </c>
      <c r="L12" s="420">
        <v>1</v>
      </c>
      <c r="M12" s="420">
        <v>1</v>
      </c>
      <c r="N12" s="420">
        <v>1</v>
      </c>
      <c r="O12" s="420">
        <v>1</v>
      </c>
      <c r="P12" s="436"/>
      <c r="Q12" s="420">
        <v>1</v>
      </c>
      <c r="R12" s="420">
        <v>1</v>
      </c>
      <c r="S12" s="420">
        <v>1</v>
      </c>
      <c r="T12" s="420">
        <v>1</v>
      </c>
      <c r="U12" s="420">
        <v>1</v>
      </c>
      <c r="V12" s="446" t="s">
        <v>892</v>
      </c>
      <c r="W12" s="451"/>
      <c r="X12" s="452"/>
      <c r="Y12" s="453"/>
    </row>
    <row r="13" spans="1:25" ht="168.75" customHeight="1" x14ac:dyDescent="0.25">
      <c r="A13" s="413"/>
      <c r="B13" s="423"/>
      <c r="C13" s="415">
        <v>3</v>
      </c>
      <c r="D13" s="415" t="s">
        <v>94</v>
      </c>
      <c r="E13" s="454" t="s">
        <v>92</v>
      </c>
      <c r="F13" s="454" t="s">
        <v>698</v>
      </c>
      <c r="G13" s="415" t="s">
        <v>95</v>
      </c>
      <c r="H13" s="445">
        <v>1</v>
      </c>
      <c r="I13" s="415" t="s">
        <v>93</v>
      </c>
      <c r="J13" s="415" t="s">
        <v>699</v>
      </c>
      <c r="K13" s="420">
        <v>0.25</v>
      </c>
      <c r="L13" s="420">
        <v>0.25</v>
      </c>
      <c r="M13" s="420">
        <v>0.25</v>
      </c>
      <c r="N13" s="420">
        <v>0.25</v>
      </c>
      <c r="O13" s="420">
        <f t="shared" si="0"/>
        <v>1</v>
      </c>
      <c r="P13" s="436"/>
      <c r="Q13" s="420">
        <v>0.25</v>
      </c>
      <c r="R13" s="420">
        <v>0.25</v>
      </c>
      <c r="S13" s="420">
        <v>0.25</v>
      </c>
      <c r="T13" s="420">
        <v>0.25</v>
      </c>
      <c r="U13" s="420">
        <f>+SUM(Q13:T13)</f>
        <v>1</v>
      </c>
      <c r="V13" s="446" t="s">
        <v>893</v>
      </c>
      <c r="W13" s="452"/>
      <c r="X13" s="452"/>
      <c r="Y13" s="415"/>
    </row>
    <row r="14" spans="1:25" ht="79.150000000000006" customHeight="1" x14ac:dyDescent="0.25">
      <c r="A14" s="413"/>
      <c r="B14" s="423"/>
      <c r="C14" s="415">
        <v>4</v>
      </c>
      <c r="D14" s="415" t="s">
        <v>700</v>
      </c>
      <c r="E14" s="454" t="s">
        <v>92</v>
      </c>
      <c r="F14" s="454" t="s">
        <v>701</v>
      </c>
      <c r="G14" s="415" t="s">
        <v>96</v>
      </c>
      <c r="H14" s="445">
        <v>1</v>
      </c>
      <c r="I14" s="415" t="s">
        <v>93</v>
      </c>
      <c r="J14" s="415" t="s">
        <v>97</v>
      </c>
      <c r="K14" s="420">
        <v>0.25</v>
      </c>
      <c r="L14" s="420">
        <v>0.25</v>
      </c>
      <c r="M14" s="420">
        <v>0.25</v>
      </c>
      <c r="N14" s="420">
        <v>0.25</v>
      </c>
      <c r="O14" s="420">
        <f t="shared" si="0"/>
        <v>1</v>
      </c>
      <c r="P14" s="436"/>
      <c r="Q14" s="420">
        <v>0.25</v>
      </c>
      <c r="R14" s="420">
        <v>0.25</v>
      </c>
      <c r="S14" s="420">
        <v>0.25</v>
      </c>
      <c r="T14" s="420">
        <v>0.25</v>
      </c>
      <c r="U14" s="420">
        <f>SUM(Q14:T14)</f>
        <v>1</v>
      </c>
      <c r="V14" s="446" t="s">
        <v>894</v>
      </c>
      <c r="W14" s="452"/>
      <c r="X14" s="452"/>
      <c r="Y14" s="448"/>
    </row>
    <row r="15" spans="1:25" ht="159.6" customHeight="1" x14ac:dyDescent="0.25">
      <c r="A15" s="413"/>
      <c r="B15" s="423"/>
      <c r="C15" s="415">
        <v>5</v>
      </c>
      <c r="D15" s="415" t="s">
        <v>702</v>
      </c>
      <c r="E15" s="415" t="s">
        <v>92</v>
      </c>
      <c r="F15" s="415" t="s">
        <v>98</v>
      </c>
      <c r="G15" s="454" t="s">
        <v>99</v>
      </c>
      <c r="H15" s="445">
        <v>1</v>
      </c>
      <c r="I15" s="415" t="s">
        <v>93</v>
      </c>
      <c r="J15" s="415" t="s">
        <v>703</v>
      </c>
      <c r="K15" s="420">
        <v>0.25</v>
      </c>
      <c r="L15" s="420">
        <v>0.25</v>
      </c>
      <c r="M15" s="420">
        <v>0.25</v>
      </c>
      <c r="N15" s="420">
        <v>0.25</v>
      </c>
      <c r="O15" s="420">
        <f t="shared" si="0"/>
        <v>1</v>
      </c>
      <c r="P15" s="436"/>
      <c r="Q15" s="420">
        <v>0.25</v>
      </c>
      <c r="R15" s="420">
        <v>0.25</v>
      </c>
      <c r="S15" s="420">
        <v>0.25</v>
      </c>
      <c r="T15" s="420">
        <v>0.25</v>
      </c>
      <c r="U15" s="420">
        <f>SUM(Q15:T15)</f>
        <v>1</v>
      </c>
      <c r="V15" s="446" t="s">
        <v>895</v>
      </c>
      <c r="W15" s="452"/>
      <c r="X15" s="452"/>
      <c r="Y15" s="453"/>
    </row>
    <row r="16" spans="1:25" ht="126" customHeight="1" x14ac:dyDescent="0.25">
      <c r="A16" s="413"/>
      <c r="B16" s="423"/>
      <c r="C16" s="415">
        <v>6</v>
      </c>
      <c r="D16" s="415" t="s">
        <v>704</v>
      </c>
      <c r="E16" s="415" t="s">
        <v>92</v>
      </c>
      <c r="F16" s="454" t="s">
        <v>705</v>
      </c>
      <c r="G16" s="415" t="s">
        <v>706</v>
      </c>
      <c r="H16" s="450">
        <v>1</v>
      </c>
      <c r="I16" s="415" t="s">
        <v>93</v>
      </c>
      <c r="J16" s="415" t="s">
        <v>707</v>
      </c>
      <c r="K16" s="420">
        <v>1</v>
      </c>
      <c r="L16" s="420">
        <v>1</v>
      </c>
      <c r="M16" s="420">
        <v>1</v>
      </c>
      <c r="N16" s="420">
        <v>1</v>
      </c>
      <c r="O16" s="420">
        <v>1</v>
      </c>
      <c r="P16" s="436"/>
      <c r="Q16" s="420">
        <v>1</v>
      </c>
      <c r="R16" s="420">
        <v>1</v>
      </c>
      <c r="S16" s="420">
        <v>1</v>
      </c>
      <c r="T16" s="420">
        <v>1</v>
      </c>
      <c r="U16" s="420">
        <v>1</v>
      </c>
      <c r="V16" s="446" t="s">
        <v>896</v>
      </c>
      <c r="W16" s="451"/>
      <c r="X16" s="452"/>
      <c r="Y16" s="453"/>
    </row>
    <row r="17" spans="1:30" ht="102" x14ac:dyDescent="0.25">
      <c r="A17" s="413"/>
      <c r="B17" s="423"/>
      <c r="C17" s="415">
        <v>7</v>
      </c>
      <c r="D17" s="415" t="s">
        <v>100</v>
      </c>
      <c r="E17" s="415" t="s">
        <v>92</v>
      </c>
      <c r="F17" s="454" t="s">
        <v>708</v>
      </c>
      <c r="G17" s="454" t="s">
        <v>709</v>
      </c>
      <c r="H17" s="454">
        <v>1</v>
      </c>
      <c r="I17" s="415" t="s">
        <v>93</v>
      </c>
      <c r="J17" s="415" t="s">
        <v>710</v>
      </c>
      <c r="K17" s="420">
        <v>1</v>
      </c>
      <c r="L17" s="415">
        <v>0</v>
      </c>
      <c r="M17" s="415">
        <v>0</v>
      </c>
      <c r="N17" s="415">
        <v>0</v>
      </c>
      <c r="O17" s="420">
        <f t="shared" si="0"/>
        <v>1</v>
      </c>
      <c r="P17" s="436"/>
      <c r="Q17" s="420">
        <v>0.4</v>
      </c>
      <c r="R17" s="420">
        <v>0.66</v>
      </c>
      <c r="S17" s="455">
        <v>0.8</v>
      </c>
      <c r="T17" s="455">
        <v>1</v>
      </c>
      <c r="U17" s="420">
        <v>1</v>
      </c>
      <c r="V17" s="446" t="s">
        <v>897</v>
      </c>
      <c r="W17" s="451"/>
      <c r="X17" s="451" t="s">
        <v>745</v>
      </c>
      <c r="Y17" s="453"/>
    </row>
    <row r="18" spans="1:30" ht="68.25" customHeight="1" x14ac:dyDescent="0.25">
      <c r="A18" s="413"/>
      <c r="B18" s="428"/>
      <c r="C18" s="415">
        <v>8</v>
      </c>
      <c r="D18" s="415" t="s">
        <v>711</v>
      </c>
      <c r="E18" s="415" t="s">
        <v>92</v>
      </c>
      <c r="F18" s="415" t="s">
        <v>101</v>
      </c>
      <c r="G18" s="454" t="s">
        <v>102</v>
      </c>
      <c r="H18" s="456">
        <v>4</v>
      </c>
      <c r="I18" s="415" t="s">
        <v>93</v>
      </c>
      <c r="J18" s="415" t="s">
        <v>712</v>
      </c>
      <c r="K18" s="420">
        <v>0</v>
      </c>
      <c r="L18" s="420">
        <v>0.33</v>
      </c>
      <c r="M18" s="420">
        <v>0.33</v>
      </c>
      <c r="N18" s="420">
        <v>0.33500000000000002</v>
      </c>
      <c r="O18" s="420">
        <f t="shared" si="0"/>
        <v>0.99500000000000011</v>
      </c>
      <c r="P18" s="436"/>
      <c r="Q18" s="420">
        <v>0</v>
      </c>
      <c r="R18" s="420">
        <v>0.33</v>
      </c>
      <c r="S18" s="420">
        <v>0.33</v>
      </c>
      <c r="T18" s="420">
        <v>0.34</v>
      </c>
      <c r="U18" s="420">
        <f>SUM(Q18:T18)</f>
        <v>1</v>
      </c>
      <c r="V18" s="454" t="s">
        <v>898</v>
      </c>
      <c r="W18" s="452"/>
      <c r="X18" s="451"/>
      <c r="Y18" s="453"/>
      <c r="AD18" s="388" t="s">
        <v>713</v>
      </c>
    </row>
    <row r="19" spans="1:30" s="433" customFormat="1" ht="27" customHeight="1" x14ac:dyDescent="0.2">
      <c r="A19" s="436" t="s">
        <v>31</v>
      </c>
      <c r="B19" s="429" t="s">
        <v>746</v>
      </c>
      <c r="C19" s="169" t="s">
        <v>32</v>
      </c>
      <c r="D19" s="170"/>
      <c r="E19" s="67" t="s">
        <v>33</v>
      </c>
      <c r="F19" s="98"/>
      <c r="G19" s="98"/>
      <c r="H19" s="98"/>
      <c r="I19" s="175" t="s">
        <v>34</v>
      </c>
      <c r="J19" s="430" t="s">
        <v>33</v>
      </c>
      <c r="K19" s="431"/>
      <c r="L19" s="431"/>
      <c r="M19" s="431"/>
      <c r="N19" s="431"/>
      <c r="O19" s="431"/>
      <c r="P19" s="431"/>
      <c r="Q19" s="431"/>
      <c r="R19" s="432"/>
      <c r="S19" s="165" t="s">
        <v>35</v>
      </c>
      <c r="T19" s="165"/>
      <c r="U19" s="165"/>
      <c r="V19" s="159" t="s">
        <v>36</v>
      </c>
      <c r="W19" s="159"/>
      <c r="X19" s="159"/>
      <c r="Y19" s="388"/>
    </row>
    <row r="20" spans="1:30" s="433" customFormat="1" ht="27" customHeight="1" x14ac:dyDescent="0.2">
      <c r="A20" s="436"/>
      <c r="B20" s="429" t="s">
        <v>37</v>
      </c>
      <c r="C20" s="171"/>
      <c r="D20" s="172"/>
      <c r="E20" s="67" t="s">
        <v>38</v>
      </c>
      <c r="F20" s="78" t="s">
        <v>747</v>
      </c>
      <c r="G20" s="98"/>
      <c r="H20" s="98"/>
      <c r="I20" s="175"/>
      <c r="J20" s="161" t="s">
        <v>686</v>
      </c>
      <c r="K20" s="160"/>
      <c r="L20" s="160"/>
      <c r="M20" s="160"/>
      <c r="N20" s="160"/>
      <c r="O20" s="160"/>
      <c r="P20" s="160"/>
      <c r="Q20" s="160"/>
      <c r="R20" s="162"/>
      <c r="S20" s="165"/>
      <c r="T20" s="165"/>
      <c r="U20" s="165"/>
      <c r="V20" s="159" t="s">
        <v>686</v>
      </c>
      <c r="W20" s="159"/>
      <c r="X20" s="159"/>
      <c r="Y20" s="388"/>
    </row>
    <row r="21" spans="1:30" s="433" customFormat="1" ht="27" customHeight="1" x14ac:dyDescent="0.2">
      <c r="A21" s="436"/>
      <c r="B21" s="429" t="s">
        <v>729</v>
      </c>
      <c r="C21" s="173"/>
      <c r="D21" s="174"/>
      <c r="E21" s="67" t="s">
        <v>39</v>
      </c>
      <c r="F21" s="163" t="s">
        <v>104</v>
      </c>
      <c r="G21" s="163"/>
      <c r="H21" s="98"/>
      <c r="I21" s="175"/>
      <c r="J21" s="161" t="s">
        <v>714</v>
      </c>
      <c r="K21" s="160"/>
      <c r="L21" s="160"/>
      <c r="M21" s="160"/>
      <c r="N21" s="160"/>
      <c r="O21" s="160"/>
      <c r="P21" s="160"/>
      <c r="Q21" s="160"/>
      <c r="R21" s="162"/>
      <c r="S21" s="165"/>
      <c r="T21" s="165"/>
      <c r="U21" s="165"/>
      <c r="V21" s="164" t="s">
        <v>40</v>
      </c>
      <c r="W21" s="164"/>
      <c r="X21" s="164"/>
      <c r="Y21" s="388"/>
    </row>
    <row r="22" spans="1:30" ht="60.75" customHeight="1" x14ac:dyDescent="0.25">
      <c r="B22" s="448"/>
      <c r="F22" s="448" t="s">
        <v>727</v>
      </c>
      <c r="J22" s="457" t="s">
        <v>727</v>
      </c>
      <c r="K22" s="457"/>
      <c r="L22" s="457"/>
      <c r="M22" s="457"/>
      <c r="N22" s="457"/>
      <c r="O22" s="457"/>
      <c r="P22" s="457"/>
      <c r="Q22" s="457"/>
      <c r="R22" s="457"/>
      <c r="V22" s="457"/>
      <c r="W22" s="457"/>
      <c r="X22" s="457"/>
      <c r="Y22" s="457"/>
      <c r="Z22" s="457"/>
      <c r="AA22" s="457"/>
      <c r="AB22" s="457"/>
      <c r="AC22" s="457"/>
      <c r="AD22" s="457"/>
    </row>
  </sheetData>
  <mergeCells count="38">
    <mergeCell ref="V20:X20"/>
    <mergeCell ref="F21:G21"/>
    <mergeCell ref="J21:R21"/>
    <mergeCell ref="V21:X21"/>
    <mergeCell ref="J22:R22"/>
    <mergeCell ref="V22:AD22"/>
    <mergeCell ref="X9:X10"/>
    <mergeCell ref="A11:A18"/>
    <mergeCell ref="B11:B18"/>
    <mergeCell ref="A19:A21"/>
    <mergeCell ref="C19:D21"/>
    <mergeCell ref="I19:I21"/>
    <mergeCell ref="J19:R19"/>
    <mergeCell ref="S19:U21"/>
    <mergeCell ref="V19:X19"/>
    <mergeCell ref="J20:R20"/>
    <mergeCell ref="J9:J10"/>
    <mergeCell ref="K9:O9"/>
    <mergeCell ref="P9:P18"/>
    <mergeCell ref="Q9:U9"/>
    <mergeCell ref="V9:V10"/>
    <mergeCell ref="W9:W10"/>
    <mergeCell ref="B7:X7"/>
    <mergeCell ref="A9:A10"/>
    <mergeCell ref="B9:B10"/>
    <mergeCell ref="C9:C10"/>
    <mergeCell ref="D9:D10"/>
    <mergeCell ref="E9:E10"/>
    <mergeCell ref="F9:F10"/>
    <mergeCell ref="G9:G10"/>
    <mergeCell ref="H9:H10"/>
    <mergeCell ref="I9:I10"/>
    <mergeCell ref="A1:V1"/>
    <mergeCell ref="A2:A5"/>
    <mergeCell ref="B2:W2"/>
    <mergeCell ref="B3:W3"/>
    <mergeCell ref="B4:W5"/>
    <mergeCell ref="A6:X6"/>
  </mergeCells>
  <printOptions horizontalCentered="1"/>
  <pageMargins left="0.39370078740157483" right="0.39370078740157483" top="0.39370078740157483" bottom="0.39370078740157483" header="0" footer="0"/>
  <pageSetup paperSize="5" scale="41" orientation="landscape" r:id="rId1"/>
  <colBreaks count="1" manualBreakCount="1">
    <brk id="24" max="1048575"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0E076-AABA-472E-B45B-509D8335FD5D}">
  <sheetPr>
    <pageSetUpPr fitToPage="1"/>
  </sheetPr>
  <dimension ref="A1:Y18"/>
  <sheetViews>
    <sheetView zoomScale="55" zoomScaleNormal="55" workbookViewId="0">
      <selection activeCell="S14" sqref="S14:S15"/>
    </sheetView>
  </sheetViews>
  <sheetFormatPr baseColWidth="10" defaultRowHeight="12.75" x14ac:dyDescent="0.25"/>
  <cols>
    <col min="1" max="1" width="23.85546875" style="388" customWidth="1"/>
    <col min="2" max="2" width="22.42578125" style="388" customWidth="1"/>
    <col min="3" max="3" width="5.42578125" style="388" customWidth="1"/>
    <col min="4" max="4" width="28.140625" style="388" customWidth="1"/>
    <col min="5" max="5" width="27.5703125" style="388" customWidth="1"/>
    <col min="6" max="6" width="25" style="388" customWidth="1"/>
    <col min="7" max="7" width="28.5703125" style="388" customWidth="1"/>
    <col min="8" max="8" width="16.140625" style="388" customWidth="1"/>
    <col min="9" max="9" width="12.28515625" style="388" customWidth="1"/>
    <col min="10" max="10" width="18.85546875" style="388" customWidth="1"/>
    <col min="11" max="14" width="5.85546875" style="388" customWidth="1"/>
    <col min="15" max="15" width="7.7109375" style="388" customWidth="1"/>
    <col min="16" max="16" width="1.42578125" style="435" customWidth="1"/>
    <col min="17" max="20" width="6.140625" style="388" customWidth="1"/>
    <col min="21" max="21" width="7.85546875" style="388" customWidth="1"/>
    <col min="22" max="22" width="164.85546875" style="388" customWidth="1"/>
    <col min="23" max="23" width="25.5703125" style="388" customWidth="1"/>
    <col min="24" max="24" width="32.85546875" style="388" customWidth="1"/>
    <col min="25" max="25" width="55.42578125" style="388" customWidth="1"/>
    <col min="26" max="256" width="11.42578125" style="388"/>
    <col min="257" max="257" width="23.85546875" style="388" customWidth="1"/>
    <col min="258" max="258" width="22.42578125" style="388" customWidth="1"/>
    <col min="259" max="259" width="5.42578125" style="388" customWidth="1"/>
    <col min="260" max="260" width="28.140625" style="388" customWidth="1"/>
    <col min="261" max="261" width="27.5703125" style="388" customWidth="1"/>
    <col min="262" max="262" width="25" style="388" customWidth="1"/>
    <col min="263" max="263" width="28.5703125" style="388" customWidth="1"/>
    <col min="264" max="264" width="16.140625" style="388" customWidth="1"/>
    <col min="265" max="265" width="12.28515625" style="388" customWidth="1"/>
    <col min="266" max="266" width="18.85546875" style="388" customWidth="1"/>
    <col min="267" max="270" width="5.85546875" style="388" customWidth="1"/>
    <col min="271" max="271" width="7.7109375" style="388" customWidth="1"/>
    <col min="272" max="272" width="1.42578125" style="388" customWidth="1"/>
    <col min="273" max="276" width="6.140625" style="388" customWidth="1"/>
    <col min="277" max="277" width="7.85546875" style="388" customWidth="1"/>
    <col min="278" max="278" width="164.85546875" style="388" customWidth="1"/>
    <col min="279" max="279" width="25.5703125" style="388" customWidth="1"/>
    <col min="280" max="280" width="32.85546875" style="388" customWidth="1"/>
    <col min="281" max="281" width="55.42578125" style="388" customWidth="1"/>
    <col min="282" max="512" width="11.42578125" style="388"/>
    <col min="513" max="513" width="23.85546875" style="388" customWidth="1"/>
    <col min="514" max="514" width="22.42578125" style="388" customWidth="1"/>
    <col min="515" max="515" width="5.42578125" style="388" customWidth="1"/>
    <col min="516" max="516" width="28.140625" style="388" customWidth="1"/>
    <col min="517" max="517" width="27.5703125" style="388" customWidth="1"/>
    <col min="518" max="518" width="25" style="388" customWidth="1"/>
    <col min="519" max="519" width="28.5703125" style="388" customWidth="1"/>
    <col min="520" max="520" width="16.140625" style="388" customWidth="1"/>
    <col min="521" max="521" width="12.28515625" style="388" customWidth="1"/>
    <col min="522" max="522" width="18.85546875" style="388" customWidth="1"/>
    <col min="523" max="526" width="5.85546875" style="388" customWidth="1"/>
    <col min="527" max="527" width="7.7109375" style="388" customWidth="1"/>
    <col min="528" max="528" width="1.42578125" style="388" customWidth="1"/>
    <col min="529" max="532" width="6.140625" style="388" customWidth="1"/>
    <col min="533" max="533" width="7.85546875" style="388" customWidth="1"/>
    <col min="534" max="534" width="164.85546875" style="388" customWidth="1"/>
    <col min="535" max="535" width="25.5703125" style="388" customWidth="1"/>
    <col min="536" max="536" width="32.85546875" style="388" customWidth="1"/>
    <col min="537" max="537" width="55.42578125" style="388" customWidth="1"/>
    <col min="538" max="768" width="11.42578125" style="388"/>
    <col min="769" max="769" width="23.85546875" style="388" customWidth="1"/>
    <col min="770" max="770" width="22.42578125" style="388" customWidth="1"/>
    <col min="771" max="771" width="5.42578125" style="388" customWidth="1"/>
    <col min="772" max="772" width="28.140625" style="388" customWidth="1"/>
    <col min="773" max="773" width="27.5703125" style="388" customWidth="1"/>
    <col min="774" max="774" width="25" style="388" customWidth="1"/>
    <col min="775" max="775" width="28.5703125" style="388" customWidth="1"/>
    <col min="776" max="776" width="16.140625" style="388" customWidth="1"/>
    <col min="777" max="777" width="12.28515625" style="388" customWidth="1"/>
    <col min="778" max="778" width="18.85546875" style="388" customWidth="1"/>
    <col min="779" max="782" width="5.85546875" style="388" customWidth="1"/>
    <col min="783" max="783" width="7.7109375" style="388" customWidth="1"/>
    <col min="784" max="784" width="1.42578125" style="388" customWidth="1"/>
    <col min="785" max="788" width="6.140625" style="388" customWidth="1"/>
    <col min="789" max="789" width="7.85546875" style="388" customWidth="1"/>
    <col min="790" max="790" width="164.85546875" style="388" customWidth="1"/>
    <col min="791" max="791" width="25.5703125" style="388" customWidth="1"/>
    <col min="792" max="792" width="32.85546875" style="388" customWidth="1"/>
    <col min="793" max="793" width="55.42578125" style="388" customWidth="1"/>
    <col min="794" max="1024" width="11.42578125" style="388"/>
    <col min="1025" max="1025" width="23.85546875" style="388" customWidth="1"/>
    <col min="1026" max="1026" width="22.42578125" style="388" customWidth="1"/>
    <col min="1027" max="1027" width="5.42578125" style="388" customWidth="1"/>
    <col min="1028" max="1028" width="28.140625" style="388" customWidth="1"/>
    <col min="1029" max="1029" width="27.5703125" style="388" customWidth="1"/>
    <col min="1030" max="1030" width="25" style="388" customWidth="1"/>
    <col min="1031" max="1031" width="28.5703125" style="388" customWidth="1"/>
    <col min="1032" max="1032" width="16.140625" style="388" customWidth="1"/>
    <col min="1033" max="1033" width="12.28515625" style="388" customWidth="1"/>
    <col min="1034" max="1034" width="18.85546875" style="388" customWidth="1"/>
    <col min="1035" max="1038" width="5.85546875" style="388" customWidth="1"/>
    <col min="1039" max="1039" width="7.7109375" style="388" customWidth="1"/>
    <col min="1040" max="1040" width="1.42578125" style="388" customWidth="1"/>
    <col min="1041" max="1044" width="6.140625" style="388" customWidth="1"/>
    <col min="1045" max="1045" width="7.85546875" style="388" customWidth="1"/>
    <col min="1046" max="1046" width="164.85546875" style="388" customWidth="1"/>
    <col min="1047" max="1047" width="25.5703125" style="388" customWidth="1"/>
    <col min="1048" max="1048" width="32.85546875" style="388" customWidth="1"/>
    <col min="1049" max="1049" width="55.42578125" style="388" customWidth="1"/>
    <col min="1050" max="1280" width="11.42578125" style="388"/>
    <col min="1281" max="1281" width="23.85546875" style="388" customWidth="1"/>
    <col min="1282" max="1282" width="22.42578125" style="388" customWidth="1"/>
    <col min="1283" max="1283" width="5.42578125" style="388" customWidth="1"/>
    <col min="1284" max="1284" width="28.140625" style="388" customWidth="1"/>
    <col min="1285" max="1285" width="27.5703125" style="388" customWidth="1"/>
    <col min="1286" max="1286" width="25" style="388" customWidth="1"/>
    <col min="1287" max="1287" width="28.5703125" style="388" customWidth="1"/>
    <col min="1288" max="1288" width="16.140625" style="388" customWidth="1"/>
    <col min="1289" max="1289" width="12.28515625" style="388" customWidth="1"/>
    <col min="1290" max="1290" width="18.85546875" style="388" customWidth="1"/>
    <col min="1291" max="1294" width="5.85546875" style="388" customWidth="1"/>
    <col min="1295" max="1295" width="7.7109375" style="388" customWidth="1"/>
    <col min="1296" max="1296" width="1.42578125" style="388" customWidth="1"/>
    <col min="1297" max="1300" width="6.140625" style="388" customWidth="1"/>
    <col min="1301" max="1301" width="7.85546875" style="388" customWidth="1"/>
    <col min="1302" max="1302" width="164.85546875" style="388" customWidth="1"/>
    <col min="1303" max="1303" width="25.5703125" style="388" customWidth="1"/>
    <col min="1304" max="1304" width="32.85546875" style="388" customWidth="1"/>
    <col min="1305" max="1305" width="55.42578125" style="388" customWidth="1"/>
    <col min="1306" max="1536" width="11.42578125" style="388"/>
    <col min="1537" max="1537" width="23.85546875" style="388" customWidth="1"/>
    <col min="1538" max="1538" width="22.42578125" style="388" customWidth="1"/>
    <col min="1539" max="1539" width="5.42578125" style="388" customWidth="1"/>
    <col min="1540" max="1540" width="28.140625" style="388" customWidth="1"/>
    <col min="1541" max="1541" width="27.5703125" style="388" customWidth="1"/>
    <col min="1542" max="1542" width="25" style="388" customWidth="1"/>
    <col min="1543" max="1543" width="28.5703125" style="388" customWidth="1"/>
    <col min="1544" max="1544" width="16.140625" style="388" customWidth="1"/>
    <col min="1545" max="1545" width="12.28515625" style="388" customWidth="1"/>
    <col min="1546" max="1546" width="18.85546875" style="388" customWidth="1"/>
    <col min="1547" max="1550" width="5.85546875" style="388" customWidth="1"/>
    <col min="1551" max="1551" width="7.7109375" style="388" customWidth="1"/>
    <col min="1552" max="1552" width="1.42578125" style="388" customWidth="1"/>
    <col min="1553" max="1556" width="6.140625" style="388" customWidth="1"/>
    <col min="1557" max="1557" width="7.85546875" style="388" customWidth="1"/>
    <col min="1558" max="1558" width="164.85546875" style="388" customWidth="1"/>
    <col min="1559" max="1559" width="25.5703125" style="388" customWidth="1"/>
    <col min="1560" max="1560" width="32.85546875" style="388" customWidth="1"/>
    <col min="1561" max="1561" width="55.42578125" style="388" customWidth="1"/>
    <col min="1562" max="1792" width="11.42578125" style="388"/>
    <col min="1793" max="1793" width="23.85546875" style="388" customWidth="1"/>
    <col min="1794" max="1794" width="22.42578125" style="388" customWidth="1"/>
    <col min="1795" max="1795" width="5.42578125" style="388" customWidth="1"/>
    <col min="1796" max="1796" width="28.140625" style="388" customWidth="1"/>
    <col min="1797" max="1797" width="27.5703125" style="388" customWidth="1"/>
    <col min="1798" max="1798" width="25" style="388" customWidth="1"/>
    <col min="1799" max="1799" width="28.5703125" style="388" customWidth="1"/>
    <col min="1800" max="1800" width="16.140625" style="388" customWidth="1"/>
    <col min="1801" max="1801" width="12.28515625" style="388" customWidth="1"/>
    <col min="1802" max="1802" width="18.85546875" style="388" customWidth="1"/>
    <col min="1803" max="1806" width="5.85546875" style="388" customWidth="1"/>
    <col min="1807" max="1807" width="7.7109375" style="388" customWidth="1"/>
    <col min="1808" max="1808" width="1.42578125" style="388" customWidth="1"/>
    <col min="1809" max="1812" width="6.140625" style="388" customWidth="1"/>
    <col min="1813" max="1813" width="7.85546875" style="388" customWidth="1"/>
    <col min="1814" max="1814" width="164.85546875" style="388" customWidth="1"/>
    <col min="1815" max="1815" width="25.5703125" style="388" customWidth="1"/>
    <col min="1816" max="1816" width="32.85546875" style="388" customWidth="1"/>
    <col min="1817" max="1817" width="55.42578125" style="388" customWidth="1"/>
    <col min="1818" max="2048" width="11.42578125" style="388"/>
    <col min="2049" max="2049" width="23.85546875" style="388" customWidth="1"/>
    <col min="2050" max="2050" width="22.42578125" style="388" customWidth="1"/>
    <col min="2051" max="2051" width="5.42578125" style="388" customWidth="1"/>
    <col min="2052" max="2052" width="28.140625" style="388" customWidth="1"/>
    <col min="2053" max="2053" width="27.5703125" style="388" customWidth="1"/>
    <col min="2054" max="2054" width="25" style="388" customWidth="1"/>
    <col min="2055" max="2055" width="28.5703125" style="388" customWidth="1"/>
    <col min="2056" max="2056" width="16.140625" style="388" customWidth="1"/>
    <col min="2057" max="2057" width="12.28515625" style="388" customWidth="1"/>
    <col min="2058" max="2058" width="18.85546875" style="388" customWidth="1"/>
    <col min="2059" max="2062" width="5.85546875" style="388" customWidth="1"/>
    <col min="2063" max="2063" width="7.7109375" style="388" customWidth="1"/>
    <col min="2064" max="2064" width="1.42578125" style="388" customWidth="1"/>
    <col min="2065" max="2068" width="6.140625" style="388" customWidth="1"/>
    <col min="2069" max="2069" width="7.85546875" style="388" customWidth="1"/>
    <col min="2070" max="2070" width="164.85546875" style="388" customWidth="1"/>
    <col min="2071" max="2071" width="25.5703125" style="388" customWidth="1"/>
    <col min="2072" max="2072" width="32.85546875" style="388" customWidth="1"/>
    <col min="2073" max="2073" width="55.42578125" style="388" customWidth="1"/>
    <col min="2074" max="2304" width="11.42578125" style="388"/>
    <col min="2305" max="2305" width="23.85546875" style="388" customWidth="1"/>
    <col min="2306" max="2306" width="22.42578125" style="388" customWidth="1"/>
    <col min="2307" max="2307" width="5.42578125" style="388" customWidth="1"/>
    <col min="2308" max="2308" width="28.140625" style="388" customWidth="1"/>
    <col min="2309" max="2309" width="27.5703125" style="388" customWidth="1"/>
    <col min="2310" max="2310" width="25" style="388" customWidth="1"/>
    <col min="2311" max="2311" width="28.5703125" style="388" customWidth="1"/>
    <col min="2312" max="2312" width="16.140625" style="388" customWidth="1"/>
    <col min="2313" max="2313" width="12.28515625" style="388" customWidth="1"/>
    <col min="2314" max="2314" width="18.85546875" style="388" customWidth="1"/>
    <col min="2315" max="2318" width="5.85546875" style="388" customWidth="1"/>
    <col min="2319" max="2319" width="7.7109375" style="388" customWidth="1"/>
    <col min="2320" max="2320" width="1.42578125" style="388" customWidth="1"/>
    <col min="2321" max="2324" width="6.140625" style="388" customWidth="1"/>
    <col min="2325" max="2325" width="7.85546875" style="388" customWidth="1"/>
    <col min="2326" max="2326" width="164.85546875" style="388" customWidth="1"/>
    <col min="2327" max="2327" width="25.5703125" style="388" customWidth="1"/>
    <col min="2328" max="2328" width="32.85546875" style="388" customWidth="1"/>
    <col min="2329" max="2329" width="55.42578125" style="388" customWidth="1"/>
    <col min="2330" max="2560" width="11.42578125" style="388"/>
    <col min="2561" max="2561" width="23.85546875" style="388" customWidth="1"/>
    <col min="2562" max="2562" width="22.42578125" style="388" customWidth="1"/>
    <col min="2563" max="2563" width="5.42578125" style="388" customWidth="1"/>
    <col min="2564" max="2564" width="28.140625" style="388" customWidth="1"/>
    <col min="2565" max="2565" width="27.5703125" style="388" customWidth="1"/>
    <col min="2566" max="2566" width="25" style="388" customWidth="1"/>
    <col min="2567" max="2567" width="28.5703125" style="388" customWidth="1"/>
    <col min="2568" max="2568" width="16.140625" style="388" customWidth="1"/>
    <col min="2569" max="2569" width="12.28515625" style="388" customWidth="1"/>
    <col min="2570" max="2570" width="18.85546875" style="388" customWidth="1"/>
    <col min="2571" max="2574" width="5.85546875" style="388" customWidth="1"/>
    <col min="2575" max="2575" width="7.7109375" style="388" customWidth="1"/>
    <col min="2576" max="2576" width="1.42578125" style="388" customWidth="1"/>
    <col min="2577" max="2580" width="6.140625" style="388" customWidth="1"/>
    <col min="2581" max="2581" width="7.85546875" style="388" customWidth="1"/>
    <col min="2582" max="2582" width="164.85546875" style="388" customWidth="1"/>
    <col min="2583" max="2583" width="25.5703125" style="388" customWidth="1"/>
    <col min="2584" max="2584" width="32.85546875" style="388" customWidth="1"/>
    <col min="2585" max="2585" width="55.42578125" style="388" customWidth="1"/>
    <col min="2586" max="2816" width="11.42578125" style="388"/>
    <col min="2817" max="2817" width="23.85546875" style="388" customWidth="1"/>
    <col min="2818" max="2818" width="22.42578125" style="388" customWidth="1"/>
    <col min="2819" max="2819" width="5.42578125" style="388" customWidth="1"/>
    <col min="2820" max="2820" width="28.140625" style="388" customWidth="1"/>
    <col min="2821" max="2821" width="27.5703125" style="388" customWidth="1"/>
    <col min="2822" max="2822" width="25" style="388" customWidth="1"/>
    <col min="2823" max="2823" width="28.5703125" style="388" customWidth="1"/>
    <col min="2824" max="2824" width="16.140625" style="388" customWidth="1"/>
    <col min="2825" max="2825" width="12.28515625" style="388" customWidth="1"/>
    <col min="2826" max="2826" width="18.85546875" style="388" customWidth="1"/>
    <col min="2827" max="2830" width="5.85546875" style="388" customWidth="1"/>
    <col min="2831" max="2831" width="7.7109375" style="388" customWidth="1"/>
    <col min="2832" max="2832" width="1.42578125" style="388" customWidth="1"/>
    <col min="2833" max="2836" width="6.140625" style="388" customWidth="1"/>
    <col min="2837" max="2837" width="7.85546875" style="388" customWidth="1"/>
    <col min="2838" max="2838" width="164.85546875" style="388" customWidth="1"/>
    <col min="2839" max="2839" width="25.5703125" style="388" customWidth="1"/>
    <col min="2840" max="2840" width="32.85546875" style="388" customWidth="1"/>
    <col min="2841" max="2841" width="55.42578125" style="388" customWidth="1"/>
    <col min="2842" max="3072" width="11.42578125" style="388"/>
    <col min="3073" max="3073" width="23.85546875" style="388" customWidth="1"/>
    <col min="3074" max="3074" width="22.42578125" style="388" customWidth="1"/>
    <col min="3075" max="3075" width="5.42578125" style="388" customWidth="1"/>
    <col min="3076" max="3076" width="28.140625" style="388" customWidth="1"/>
    <col min="3077" max="3077" width="27.5703125" style="388" customWidth="1"/>
    <col min="3078" max="3078" width="25" style="388" customWidth="1"/>
    <col min="3079" max="3079" width="28.5703125" style="388" customWidth="1"/>
    <col min="3080" max="3080" width="16.140625" style="388" customWidth="1"/>
    <col min="3081" max="3081" width="12.28515625" style="388" customWidth="1"/>
    <col min="3082" max="3082" width="18.85546875" style="388" customWidth="1"/>
    <col min="3083" max="3086" width="5.85546875" style="388" customWidth="1"/>
    <col min="3087" max="3087" width="7.7109375" style="388" customWidth="1"/>
    <col min="3088" max="3088" width="1.42578125" style="388" customWidth="1"/>
    <col min="3089" max="3092" width="6.140625" style="388" customWidth="1"/>
    <col min="3093" max="3093" width="7.85546875" style="388" customWidth="1"/>
    <col min="3094" max="3094" width="164.85546875" style="388" customWidth="1"/>
    <col min="3095" max="3095" width="25.5703125" style="388" customWidth="1"/>
    <col min="3096" max="3096" width="32.85546875" style="388" customWidth="1"/>
    <col min="3097" max="3097" width="55.42578125" style="388" customWidth="1"/>
    <col min="3098" max="3328" width="11.42578125" style="388"/>
    <col min="3329" max="3329" width="23.85546875" style="388" customWidth="1"/>
    <col min="3330" max="3330" width="22.42578125" style="388" customWidth="1"/>
    <col min="3331" max="3331" width="5.42578125" style="388" customWidth="1"/>
    <col min="3332" max="3332" width="28.140625" style="388" customWidth="1"/>
    <col min="3333" max="3333" width="27.5703125" style="388" customWidth="1"/>
    <col min="3334" max="3334" width="25" style="388" customWidth="1"/>
    <col min="3335" max="3335" width="28.5703125" style="388" customWidth="1"/>
    <col min="3336" max="3336" width="16.140625" style="388" customWidth="1"/>
    <col min="3337" max="3337" width="12.28515625" style="388" customWidth="1"/>
    <col min="3338" max="3338" width="18.85546875" style="388" customWidth="1"/>
    <col min="3339" max="3342" width="5.85546875" style="388" customWidth="1"/>
    <col min="3343" max="3343" width="7.7109375" style="388" customWidth="1"/>
    <col min="3344" max="3344" width="1.42578125" style="388" customWidth="1"/>
    <col min="3345" max="3348" width="6.140625" style="388" customWidth="1"/>
    <col min="3349" max="3349" width="7.85546875" style="388" customWidth="1"/>
    <col min="3350" max="3350" width="164.85546875" style="388" customWidth="1"/>
    <col min="3351" max="3351" width="25.5703125" style="388" customWidth="1"/>
    <col min="3352" max="3352" width="32.85546875" style="388" customWidth="1"/>
    <col min="3353" max="3353" width="55.42578125" style="388" customWidth="1"/>
    <col min="3354" max="3584" width="11.42578125" style="388"/>
    <col min="3585" max="3585" width="23.85546875" style="388" customWidth="1"/>
    <col min="3586" max="3586" width="22.42578125" style="388" customWidth="1"/>
    <col min="3587" max="3587" width="5.42578125" style="388" customWidth="1"/>
    <col min="3588" max="3588" width="28.140625" style="388" customWidth="1"/>
    <col min="3589" max="3589" width="27.5703125" style="388" customWidth="1"/>
    <col min="3590" max="3590" width="25" style="388" customWidth="1"/>
    <col min="3591" max="3591" width="28.5703125" style="388" customWidth="1"/>
    <col min="3592" max="3592" width="16.140625" style="388" customWidth="1"/>
    <col min="3593" max="3593" width="12.28515625" style="388" customWidth="1"/>
    <col min="3594" max="3594" width="18.85546875" style="388" customWidth="1"/>
    <col min="3595" max="3598" width="5.85546875" style="388" customWidth="1"/>
    <col min="3599" max="3599" width="7.7109375" style="388" customWidth="1"/>
    <col min="3600" max="3600" width="1.42578125" style="388" customWidth="1"/>
    <col min="3601" max="3604" width="6.140625" style="388" customWidth="1"/>
    <col min="3605" max="3605" width="7.85546875" style="388" customWidth="1"/>
    <col min="3606" max="3606" width="164.85546875" style="388" customWidth="1"/>
    <col min="3607" max="3607" width="25.5703125" style="388" customWidth="1"/>
    <col min="3608" max="3608" width="32.85546875" style="388" customWidth="1"/>
    <col min="3609" max="3609" width="55.42578125" style="388" customWidth="1"/>
    <col min="3610" max="3840" width="11.42578125" style="388"/>
    <col min="3841" max="3841" width="23.85546875" style="388" customWidth="1"/>
    <col min="3842" max="3842" width="22.42578125" style="388" customWidth="1"/>
    <col min="3843" max="3843" width="5.42578125" style="388" customWidth="1"/>
    <col min="3844" max="3844" width="28.140625" style="388" customWidth="1"/>
    <col min="3845" max="3845" width="27.5703125" style="388" customWidth="1"/>
    <col min="3846" max="3846" width="25" style="388" customWidth="1"/>
    <col min="3847" max="3847" width="28.5703125" style="388" customWidth="1"/>
    <col min="3848" max="3848" width="16.140625" style="388" customWidth="1"/>
    <col min="3849" max="3849" width="12.28515625" style="388" customWidth="1"/>
    <col min="3850" max="3850" width="18.85546875" style="388" customWidth="1"/>
    <col min="3851" max="3854" width="5.85546875" style="388" customWidth="1"/>
    <col min="3855" max="3855" width="7.7109375" style="388" customWidth="1"/>
    <col min="3856" max="3856" width="1.42578125" style="388" customWidth="1"/>
    <col min="3857" max="3860" width="6.140625" style="388" customWidth="1"/>
    <col min="3861" max="3861" width="7.85546875" style="388" customWidth="1"/>
    <col min="3862" max="3862" width="164.85546875" style="388" customWidth="1"/>
    <col min="3863" max="3863" width="25.5703125" style="388" customWidth="1"/>
    <col min="3864" max="3864" width="32.85546875" style="388" customWidth="1"/>
    <col min="3865" max="3865" width="55.42578125" style="388" customWidth="1"/>
    <col min="3866" max="4096" width="11.42578125" style="388"/>
    <col min="4097" max="4097" width="23.85546875" style="388" customWidth="1"/>
    <col min="4098" max="4098" width="22.42578125" style="388" customWidth="1"/>
    <col min="4099" max="4099" width="5.42578125" style="388" customWidth="1"/>
    <col min="4100" max="4100" width="28.140625" style="388" customWidth="1"/>
    <col min="4101" max="4101" width="27.5703125" style="388" customWidth="1"/>
    <col min="4102" max="4102" width="25" style="388" customWidth="1"/>
    <col min="4103" max="4103" width="28.5703125" style="388" customWidth="1"/>
    <col min="4104" max="4104" width="16.140625" style="388" customWidth="1"/>
    <col min="4105" max="4105" width="12.28515625" style="388" customWidth="1"/>
    <col min="4106" max="4106" width="18.85546875" style="388" customWidth="1"/>
    <col min="4107" max="4110" width="5.85546875" style="388" customWidth="1"/>
    <col min="4111" max="4111" width="7.7109375" style="388" customWidth="1"/>
    <col min="4112" max="4112" width="1.42578125" style="388" customWidth="1"/>
    <col min="4113" max="4116" width="6.140625" style="388" customWidth="1"/>
    <col min="4117" max="4117" width="7.85546875" style="388" customWidth="1"/>
    <col min="4118" max="4118" width="164.85546875" style="388" customWidth="1"/>
    <col min="4119" max="4119" width="25.5703125" style="388" customWidth="1"/>
    <col min="4120" max="4120" width="32.85546875" style="388" customWidth="1"/>
    <col min="4121" max="4121" width="55.42578125" style="388" customWidth="1"/>
    <col min="4122" max="4352" width="11.42578125" style="388"/>
    <col min="4353" max="4353" width="23.85546875" style="388" customWidth="1"/>
    <col min="4354" max="4354" width="22.42578125" style="388" customWidth="1"/>
    <col min="4355" max="4355" width="5.42578125" style="388" customWidth="1"/>
    <col min="4356" max="4356" width="28.140625" style="388" customWidth="1"/>
    <col min="4357" max="4357" width="27.5703125" style="388" customWidth="1"/>
    <col min="4358" max="4358" width="25" style="388" customWidth="1"/>
    <col min="4359" max="4359" width="28.5703125" style="388" customWidth="1"/>
    <col min="4360" max="4360" width="16.140625" style="388" customWidth="1"/>
    <col min="4361" max="4361" width="12.28515625" style="388" customWidth="1"/>
    <col min="4362" max="4362" width="18.85546875" style="388" customWidth="1"/>
    <col min="4363" max="4366" width="5.85546875" style="388" customWidth="1"/>
    <col min="4367" max="4367" width="7.7109375" style="388" customWidth="1"/>
    <col min="4368" max="4368" width="1.42578125" style="388" customWidth="1"/>
    <col min="4369" max="4372" width="6.140625" style="388" customWidth="1"/>
    <col min="4373" max="4373" width="7.85546875" style="388" customWidth="1"/>
    <col min="4374" max="4374" width="164.85546875" style="388" customWidth="1"/>
    <col min="4375" max="4375" width="25.5703125" style="388" customWidth="1"/>
    <col min="4376" max="4376" width="32.85546875" style="388" customWidth="1"/>
    <col min="4377" max="4377" width="55.42578125" style="388" customWidth="1"/>
    <col min="4378" max="4608" width="11.42578125" style="388"/>
    <col min="4609" max="4609" width="23.85546875" style="388" customWidth="1"/>
    <col min="4610" max="4610" width="22.42578125" style="388" customWidth="1"/>
    <col min="4611" max="4611" width="5.42578125" style="388" customWidth="1"/>
    <col min="4612" max="4612" width="28.140625" style="388" customWidth="1"/>
    <col min="4613" max="4613" width="27.5703125" style="388" customWidth="1"/>
    <col min="4614" max="4614" width="25" style="388" customWidth="1"/>
    <col min="4615" max="4615" width="28.5703125" style="388" customWidth="1"/>
    <col min="4616" max="4616" width="16.140625" style="388" customWidth="1"/>
    <col min="4617" max="4617" width="12.28515625" style="388" customWidth="1"/>
    <col min="4618" max="4618" width="18.85546875" style="388" customWidth="1"/>
    <col min="4619" max="4622" width="5.85546875" style="388" customWidth="1"/>
    <col min="4623" max="4623" width="7.7109375" style="388" customWidth="1"/>
    <col min="4624" max="4624" width="1.42578125" style="388" customWidth="1"/>
    <col min="4625" max="4628" width="6.140625" style="388" customWidth="1"/>
    <col min="4629" max="4629" width="7.85546875" style="388" customWidth="1"/>
    <col min="4630" max="4630" width="164.85546875" style="388" customWidth="1"/>
    <col min="4631" max="4631" width="25.5703125" style="388" customWidth="1"/>
    <col min="4632" max="4632" width="32.85546875" style="388" customWidth="1"/>
    <col min="4633" max="4633" width="55.42578125" style="388" customWidth="1"/>
    <col min="4634" max="4864" width="11.42578125" style="388"/>
    <col min="4865" max="4865" width="23.85546875" style="388" customWidth="1"/>
    <col min="4866" max="4866" width="22.42578125" style="388" customWidth="1"/>
    <col min="4867" max="4867" width="5.42578125" style="388" customWidth="1"/>
    <col min="4868" max="4868" width="28.140625" style="388" customWidth="1"/>
    <col min="4869" max="4869" width="27.5703125" style="388" customWidth="1"/>
    <col min="4870" max="4870" width="25" style="388" customWidth="1"/>
    <col min="4871" max="4871" width="28.5703125" style="388" customWidth="1"/>
    <col min="4872" max="4872" width="16.140625" style="388" customWidth="1"/>
    <col min="4873" max="4873" width="12.28515625" style="388" customWidth="1"/>
    <col min="4874" max="4874" width="18.85546875" style="388" customWidth="1"/>
    <col min="4875" max="4878" width="5.85546875" style="388" customWidth="1"/>
    <col min="4879" max="4879" width="7.7109375" style="388" customWidth="1"/>
    <col min="4880" max="4880" width="1.42578125" style="388" customWidth="1"/>
    <col min="4881" max="4884" width="6.140625" style="388" customWidth="1"/>
    <col min="4885" max="4885" width="7.85546875" style="388" customWidth="1"/>
    <col min="4886" max="4886" width="164.85546875" style="388" customWidth="1"/>
    <col min="4887" max="4887" width="25.5703125" style="388" customWidth="1"/>
    <col min="4888" max="4888" width="32.85546875" style="388" customWidth="1"/>
    <col min="4889" max="4889" width="55.42578125" style="388" customWidth="1"/>
    <col min="4890" max="5120" width="11.42578125" style="388"/>
    <col min="5121" max="5121" width="23.85546875" style="388" customWidth="1"/>
    <col min="5122" max="5122" width="22.42578125" style="388" customWidth="1"/>
    <col min="5123" max="5123" width="5.42578125" style="388" customWidth="1"/>
    <col min="5124" max="5124" width="28.140625" style="388" customWidth="1"/>
    <col min="5125" max="5125" width="27.5703125" style="388" customWidth="1"/>
    <col min="5126" max="5126" width="25" style="388" customWidth="1"/>
    <col min="5127" max="5127" width="28.5703125" style="388" customWidth="1"/>
    <col min="5128" max="5128" width="16.140625" style="388" customWidth="1"/>
    <col min="5129" max="5129" width="12.28515625" style="388" customWidth="1"/>
    <col min="5130" max="5130" width="18.85546875" style="388" customWidth="1"/>
    <col min="5131" max="5134" width="5.85546875" style="388" customWidth="1"/>
    <col min="5135" max="5135" width="7.7109375" style="388" customWidth="1"/>
    <col min="5136" max="5136" width="1.42578125" style="388" customWidth="1"/>
    <col min="5137" max="5140" width="6.140625" style="388" customWidth="1"/>
    <col min="5141" max="5141" width="7.85546875" style="388" customWidth="1"/>
    <col min="5142" max="5142" width="164.85546875" style="388" customWidth="1"/>
    <col min="5143" max="5143" width="25.5703125" style="388" customWidth="1"/>
    <col min="5144" max="5144" width="32.85546875" style="388" customWidth="1"/>
    <col min="5145" max="5145" width="55.42578125" style="388" customWidth="1"/>
    <col min="5146" max="5376" width="11.42578125" style="388"/>
    <col min="5377" max="5377" width="23.85546875" style="388" customWidth="1"/>
    <col min="5378" max="5378" width="22.42578125" style="388" customWidth="1"/>
    <col min="5379" max="5379" width="5.42578125" style="388" customWidth="1"/>
    <col min="5380" max="5380" width="28.140625" style="388" customWidth="1"/>
    <col min="5381" max="5381" width="27.5703125" style="388" customWidth="1"/>
    <col min="5382" max="5382" width="25" style="388" customWidth="1"/>
    <col min="5383" max="5383" width="28.5703125" style="388" customWidth="1"/>
    <col min="5384" max="5384" width="16.140625" style="388" customWidth="1"/>
    <col min="5385" max="5385" width="12.28515625" style="388" customWidth="1"/>
    <col min="5386" max="5386" width="18.85546875" style="388" customWidth="1"/>
    <col min="5387" max="5390" width="5.85546875" style="388" customWidth="1"/>
    <col min="5391" max="5391" width="7.7109375" style="388" customWidth="1"/>
    <col min="5392" max="5392" width="1.42578125" style="388" customWidth="1"/>
    <col min="5393" max="5396" width="6.140625" style="388" customWidth="1"/>
    <col min="5397" max="5397" width="7.85546875" style="388" customWidth="1"/>
    <col min="5398" max="5398" width="164.85546875" style="388" customWidth="1"/>
    <col min="5399" max="5399" width="25.5703125" style="388" customWidth="1"/>
    <col min="5400" max="5400" width="32.85546875" style="388" customWidth="1"/>
    <col min="5401" max="5401" width="55.42578125" style="388" customWidth="1"/>
    <col min="5402" max="5632" width="11.42578125" style="388"/>
    <col min="5633" max="5633" width="23.85546875" style="388" customWidth="1"/>
    <col min="5634" max="5634" width="22.42578125" style="388" customWidth="1"/>
    <col min="5635" max="5635" width="5.42578125" style="388" customWidth="1"/>
    <col min="5636" max="5636" width="28.140625" style="388" customWidth="1"/>
    <col min="5637" max="5637" width="27.5703125" style="388" customWidth="1"/>
    <col min="5638" max="5638" width="25" style="388" customWidth="1"/>
    <col min="5639" max="5639" width="28.5703125" style="388" customWidth="1"/>
    <col min="5640" max="5640" width="16.140625" style="388" customWidth="1"/>
    <col min="5641" max="5641" width="12.28515625" style="388" customWidth="1"/>
    <col min="5642" max="5642" width="18.85546875" style="388" customWidth="1"/>
    <col min="5643" max="5646" width="5.85546875" style="388" customWidth="1"/>
    <col min="5647" max="5647" width="7.7109375" style="388" customWidth="1"/>
    <col min="5648" max="5648" width="1.42578125" style="388" customWidth="1"/>
    <col min="5649" max="5652" width="6.140625" style="388" customWidth="1"/>
    <col min="5653" max="5653" width="7.85546875" style="388" customWidth="1"/>
    <col min="5654" max="5654" width="164.85546875" style="388" customWidth="1"/>
    <col min="5655" max="5655" width="25.5703125" style="388" customWidth="1"/>
    <col min="5656" max="5656" width="32.85546875" style="388" customWidth="1"/>
    <col min="5657" max="5657" width="55.42578125" style="388" customWidth="1"/>
    <col min="5658" max="5888" width="11.42578125" style="388"/>
    <col min="5889" max="5889" width="23.85546875" style="388" customWidth="1"/>
    <col min="5890" max="5890" width="22.42578125" style="388" customWidth="1"/>
    <col min="5891" max="5891" width="5.42578125" style="388" customWidth="1"/>
    <col min="5892" max="5892" width="28.140625" style="388" customWidth="1"/>
    <col min="5893" max="5893" width="27.5703125" style="388" customWidth="1"/>
    <col min="5894" max="5894" width="25" style="388" customWidth="1"/>
    <col min="5895" max="5895" width="28.5703125" style="388" customWidth="1"/>
    <col min="5896" max="5896" width="16.140625" style="388" customWidth="1"/>
    <col min="5897" max="5897" width="12.28515625" style="388" customWidth="1"/>
    <col min="5898" max="5898" width="18.85546875" style="388" customWidth="1"/>
    <col min="5899" max="5902" width="5.85546875" style="388" customWidth="1"/>
    <col min="5903" max="5903" width="7.7109375" style="388" customWidth="1"/>
    <col min="5904" max="5904" width="1.42578125" style="388" customWidth="1"/>
    <col min="5905" max="5908" width="6.140625" style="388" customWidth="1"/>
    <col min="5909" max="5909" width="7.85546875" style="388" customWidth="1"/>
    <col min="5910" max="5910" width="164.85546875" style="388" customWidth="1"/>
    <col min="5911" max="5911" width="25.5703125" style="388" customWidth="1"/>
    <col min="5912" max="5912" width="32.85546875" style="388" customWidth="1"/>
    <col min="5913" max="5913" width="55.42578125" style="388" customWidth="1"/>
    <col min="5914" max="6144" width="11.42578125" style="388"/>
    <col min="6145" max="6145" width="23.85546875" style="388" customWidth="1"/>
    <col min="6146" max="6146" width="22.42578125" style="388" customWidth="1"/>
    <col min="6147" max="6147" width="5.42578125" style="388" customWidth="1"/>
    <col min="6148" max="6148" width="28.140625" style="388" customWidth="1"/>
    <col min="6149" max="6149" width="27.5703125" style="388" customWidth="1"/>
    <col min="6150" max="6150" width="25" style="388" customWidth="1"/>
    <col min="6151" max="6151" width="28.5703125" style="388" customWidth="1"/>
    <col min="6152" max="6152" width="16.140625" style="388" customWidth="1"/>
    <col min="6153" max="6153" width="12.28515625" style="388" customWidth="1"/>
    <col min="6154" max="6154" width="18.85546875" style="388" customWidth="1"/>
    <col min="6155" max="6158" width="5.85546875" style="388" customWidth="1"/>
    <col min="6159" max="6159" width="7.7109375" style="388" customWidth="1"/>
    <col min="6160" max="6160" width="1.42578125" style="388" customWidth="1"/>
    <col min="6161" max="6164" width="6.140625" style="388" customWidth="1"/>
    <col min="6165" max="6165" width="7.85546875" style="388" customWidth="1"/>
    <col min="6166" max="6166" width="164.85546875" style="388" customWidth="1"/>
    <col min="6167" max="6167" width="25.5703125" style="388" customWidth="1"/>
    <col min="6168" max="6168" width="32.85546875" style="388" customWidth="1"/>
    <col min="6169" max="6169" width="55.42578125" style="388" customWidth="1"/>
    <col min="6170" max="6400" width="11.42578125" style="388"/>
    <col min="6401" max="6401" width="23.85546875" style="388" customWidth="1"/>
    <col min="6402" max="6402" width="22.42578125" style="388" customWidth="1"/>
    <col min="6403" max="6403" width="5.42578125" style="388" customWidth="1"/>
    <col min="6404" max="6404" width="28.140625" style="388" customWidth="1"/>
    <col min="6405" max="6405" width="27.5703125" style="388" customWidth="1"/>
    <col min="6406" max="6406" width="25" style="388" customWidth="1"/>
    <col min="6407" max="6407" width="28.5703125" style="388" customWidth="1"/>
    <col min="6408" max="6408" width="16.140625" style="388" customWidth="1"/>
    <col min="6409" max="6409" width="12.28515625" style="388" customWidth="1"/>
    <col min="6410" max="6410" width="18.85546875" style="388" customWidth="1"/>
    <col min="6411" max="6414" width="5.85546875" style="388" customWidth="1"/>
    <col min="6415" max="6415" width="7.7109375" style="388" customWidth="1"/>
    <col min="6416" max="6416" width="1.42578125" style="388" customWidth="1"/>
    <col min="6417" max="6420" width="6.140625" style="388" customWidth="1"/>
    <col min="6421" max="6421" width="7.85546875" style="388" customWidth="1"/>
    <col min="6422" max="6422" width="164.85546875" style="388" customWidth="1"/>
    <col min="6423" max="6423" width="25.5703125" style="388" customWidth="1"/>
    <col min="6424" max="6424" width="32.85546875" style="388" customWidth="1"/>
    <col min="6425" max="6425" width="55.42578125" style="388" customWidth="1"/>
    <col min="6426" max="6656" width="11.42578125" style="388"/>
    <col min="6657" max="6657" width="23.85546875" style="388" customWidth="1"/>
    <col min="6658" max="6658" width="22.42578125" style="388" customWidth="1"/>
    <col min="6659" max="6659" width="5.42578125" style="388" customWidth="1"/>
    <col min="6660" max="6660" width="28.140625" style="388" customWidth="1"/>
    <col min="6661" max="6661" width="27.5703125" style="388" customWidth="1"/>
    <col min="6662" max="6662" width="25" style="388" customWidth="1"/>
    <col min="6663" max="6663" width="28.5703125" style="388" customWidth="1"/>
    <col min="6664" max="6664" width="16.140625" style="388" customWidth="1"/>
    <col min="6665" max="6665" width="12.28515625" style="388" customWidth="1"/>
    <col min="6666" max="6666" width="18.85546875" style="388" customWidth="1"/>
    <col min="6667" max="6670" width="5.85546875" style="388" customWidth="1"/>
    <col min="6671" max="6671" width="7.7109375" style="388" customWidth="1"/>
    <col min="6672" max="6672" width="1.42578125" style="388" customWidth="1"/>
    <col min="6673" max="6676" width="6.140625" style="388" customWidth="1"/>
    <col min="6677" max="6677" width="7.85546875" style="388" customWidth="1"/>
    <col min="6678" max="6678" width="164.85546875" style="388" customWidth="1"/>
    <col min="6679" max="6679" width="25.5703125" style="388" customWidth="1"/>
    <col min="6680" max="6680" width="32.85546875" style="388" customWidth="1"/>
    <col min="6681" max="6681" width="55.42578125" style="388" customWidth="1"/>
    <col min="6682" max="6912" width="11.42578125" style="388"/>
    <col min="6913" max="6913" width="23.85546875" style="388" customWidth="1"/>
    <col min="6914" max="6914" width="22.42578125" style="388" customWidth="1"/>
    <col min="6915" max="6915" width="5.42578125" style="388" customWidth="1"/>
    <col min="6916" max="6916" width="28.140625" style="388" customWidth="1"/>
    <col min="6917" max="6917" width="27.5703125" style="388" customWidth="1"/>
    <col min="6918" max="6918" width="25" style="388" customWidth="1"/>
    <col min="6919" max="6919" width="28.5703125" style="388" customWidth="1"/>
    <col min="6920" max="6920" width="16.140625" style="388" customWidth="1"/>
    <col min="6921" max="6921" width="12.28515625" style="388" customWidth="1"/>
    <col min="6922" max="6922" width="18.85546875" style="388" customWidth="1"/>
    <col min="6923" max="6926" width="5.85546875" style="388" customWidth="1"/>
    <col min="6927" max="6927" width="7.7109375" style="388" customWidth="1"/>
    <col min="6928" max="6928" width="1.42578125" style="388" customWidth="1"/>
    <col min="6929" max="6932" width="6.140625" style="388" customWidth="1"/>
    <col min="6933" max="6933" width="7.85546875" style="388" customWidth="1"/>
    <col min="6934" max="6934" width="164.85546875" style="388" customWidth="1"/>
    <col min="6935" max="6935" width="25.5703125" style="388" customWidth="1"/>
    <col min="6936" max="6936" width="32.85546875" style="388" customWidth="1"/>
    <col min="6937" max="6937" width="55.42578125" style="388" customWidth="1"/>
    <col min="6938" max="7168" width="11.42578125" style="388"/>
    <col min="7169" max="7169" width="23.85546875" style="388" customWidth="1"/>
    <col min="7170" max="7170" width="22.42578125" style="388" customWidth="1"/>
    <col min="7171" max="7171" width="5.42578125" style="388" customWidth="1"/>
    <col min="7172" max="7172" width="28.140625" style="388" customWidth="1"/>
    <col min="7173" max="7173" width="27.5703125" style="388" customWidth="1"/>
    <col min="7174" max="7174" width="25" style="388" customWidth="1"/>
    <col min="7175" max="7175" width="28.5703125" style="388" customWidth="1"/>
    <col min="7176" max="7176" width="16.140625" style="388" customWidth="1"/>
    <col min="7177" max="7177" width="12.28515625" style="388" customWidth="1"/>
    <col min="7178" max="7178" width="18.85546875" style="388" customWidth="1"/>
    <col min="7179" max="7182" width="5.85546875" style="388" customWidth="1"/>
    <col min="7183" max="7183" width="7.7109375" style="388" customWidth="1"/>
    <col min="7184" max="7184" width="1.42578125" style="388" customWidth="1"/>
    <col min="7185" max="7188" width="6.140625" style="388" customWidth="1"/>
    <col min="7189" max="7189" width="7.85546875" style="388" customWidth="1"/>
    <col min="7190" max="7190" width="164.85546875" style="388" customWidth="1"/>
    <col min="7191" max="7191" width="25.5703125" style="388" customWidth="1"/>
    <col min="7192" max="7192" width="32.85546875" style="388" customWidth="1"/>
    <col min="7193" max="7193" width="55.42578125" style="388" customWidth="1"/>
    <col min="7194" max="7424" width="11.42578125" style="388"/>
    <col min="7425" max="7425" width="23.85546875" style="388" customWidth="1"/>
    <col min="7426" max="7426" width="22.42578125" style="388" customWidth="1"/>
    <col min="7427" max="7427" width="5.42578125" style="388" customWidth="1"/>
    <col min="7428" max="7428" width="28.140625" style="388" customWidth="1"/>
    <col min="7429" max="7429" width="27.5703125" style="388" customWidth="1"/>
    <col min="7430" max="7430" width="25" style="388" customWidth="1"/>
    <col min="7431" max="7431" width="28.5703125" style="388" customWidth="1"/>
    <col min="7432" max="7432" width="16.140625" style="388" customWidth="1"/>
    <col min="7433" max="7433" width="12.28515625" style="388" customWidth="1"/>
    <col min="7434" max="7434" width="18.85546875" style="388" customWidth="1"/>
    <col min="7435" max="7438" width="5.85546875" style="388" customWidth="1"/>
    <col min="7439" max="7439" width="7.7109375" style="388" customWidth="1"/>
    <col min="7440" max="7440" width="1.42578125" style="388" customWidth="1"/>
    <col min="7441" max="7444" width="6.140625" style="388" customWidth="1"/>
    <col min="7445" max="7445" width="7.85546875" style="388" customWidth="1"/>
    <col min="7446" max="7446" width="164.85546875" style="388" customWidth="1"/>
    <col min="7447" max="7447" width="25.5703125" style="388" customWidth="1"/>
    <col min="7448" max="7448" width="32.85546875" style="388" customWidth="1"/>
    <col min="7449" max="7449" width="55.42578125" style="388" customWidth="1"/>
    <col min="7450" max="7680" width="11.42578125" style="388"/>
    <col min="7681" max="7681" width="23.85546875" style="388" customWidth="1"/>
    <col min="7682" max="7682" width="22.42578125" style="388" customWidth="1"/>
    <col min="7683" max="7683" width="5.42578125" style="388" customWidth="1"/>
    <col min="7684" max="7684" width="28.140625" style="388" customWidth="1"/>
    <col min="7685" max="7685" width="27.5703125" style="388" customWidth="1"/>
    <col min="7686" max="7686" width="25" style="388" customWidth="1"/>
    <col min="7687" max="7687" width="28.5703125" style="388" customWidth="1"/>
    <col min="7688" max="7688" width="16.140625" style="388" customWidth="1"/>
    <col min="7689" max="7689" width="12.28515625" style="388" customWidth="1"/>
    <col min="7690" max="7690" width="18.85546875" style="388" customWidth="1"/>
    <col min="7691" max="7694" width="5.85546875" style="388" customWidth="1"/>
    <col min="7695" max="7695" width="7.7109375" style="388" customWidth="1"/>
    <col min="7696" max="7696" width="1.42578125" style="388" customWidth="1"/>
    <col min="7697" max="7700" width="6.140625" style="388" customWidth="1"/>
    <col min="7701" max="7701" width="7.85546875" style="388" customWidth="1"/>
    <col min="7702" max="7702" width="164.85546875" style="388" customWidth="1"/>
    <col min="7703" max="7703" width="25.5703125" style="388" customWidth="1"/>
    <col min="7704" max="7704" width="32.85546875" style="388" customWidth="1"/>
    <col min="7705" max="7705" width="55.42578125" style="388" customWidth="1"/>
    <col min="7706" max="7936" width="11.42578125" style="388"/>
    <col min="7937" max="7937" width="23.85546875" style="388" customWidth="1"/>
    <col min="7938" max="7938" width="22.42578125" style="388" customWidth="1"/>
    <col min="7939" max="7939" width="5.42578125" style="388" customWidth="1"/>
    <col min="7940" max="7940" width="28.140625" style="388" customWidth="1"/>
    <col min="7941" max="7941" width="27.5703125" style="388" customWidth="1"/>
    <col min="7942" max="7942" width="25" style="388" customWidth="1"/>
    <col min="7943" max="7943" width="28.5703125" style="388" customWidth="1"/>
    <col min="7944" max="7944" width="16.140625" style="388" customWidth="1"/>
    <col min="7945" max="7945" width="12.28515625" style="388" customWidth="1"/>
    <col min="7946" max="7946" width="18.85546875" style="388" customWidth="1"/>
    <col min="7947" max="7950" width="5.85546875" style="388" customWidth="1"/>
    <col min="7951" max="7951" width="7.7109375" style="388" customWidth="1"/>
    <col min="7952" max="7952" width="1.42578125" style="388" customWidth="1"/>
    <col min="7953" max="7956" width="6.140625" style="388" customWidth="1"/>
    <col min="7957" max="7957" width="7.85546875" style="388" customWidth="1"/>
    <col min="7958" max="7958" width="164.85546875" style="388" customWidth="1"/>
    <col min="7959" max="7959" width="25.5703125" style="388" customWidth="1"/>
    <col min="7960" max="7960" width="32.85546875" style="388" customWidth="1"/>
    <col min="7961" max="7961" width="55.42578125" style="388" customWidth="1"/>
    <col min="7962" max="8192" width="11.42578125" style="388"/>
    <col min="8193" max="8193" width="23.85546875" style="388" customWidth="1"/>
    <col min="8194" max="8194" width="22.42578125" style="388" customWidth="1"/>
    <col min="8195" max="8195" width="5.42578125" style="388" customWidth="1"/>
    <col min="8196" max="8196" width="28.140625" style="388" customWidth="1"/>
    <col min="8197" max="8197" width="27.5703125" style="388" customWidth="1"/>
    <col min="8198" max="8198" width="25" style="388" customWidth="1"/>
    <col min="8199" max="8199" width="28.5703125" style="388" customWidth="1"/>
    <col min="8200" max="8200" width="16.140625" style="388" customWidth="1"/>
    <col min="8201" max="8201" width="12.28515625" style="388" customWidth="1"/>
    <col min="8202" max="8202" width="18.85546875" style="388" customWidth="1"/>
    <col min="8203" max="8206" width="5.85546875" style="388" customWidth="1"/>
    <col min="8207" max="8207" width="7.7109375" style="388" customWidth="1"/>
    <col min="8208" max="8208" width="1.42578125" style="388" customWidth="1"/>
    <col min="8209" max="8212" width="6.140625" style="388" customWidth="1"/>
    <col min="8213" max="8213" width="7.85546875" style="388" customWidth="1"/>
    <col min="8214" max="8214" width="164.85546875" style="388" customWidth="1"/>
    <col min="8215" max="8215" width="25.5703125" style="388" customWidth="1"/>
    <col min="8216" max="8216" width="32.85546875" style="388" customWidth="1"/>
    <col min="8217" max="8217" width="55.42578125" style="388" customWidth="1"/>
    <col min="8218" max="8448" width="11.42578125" style="388"/>
    <col min="8449" max="8449" width="23.85546875" style="388" customWidth="1"/>
    <col min="8450" max="8450" width="22.42578125" style="388" customWidth="1"/>
    <col min="8451" max="8451" width="5.42578125" style="388" customWidth="1"/>
    <col min="8452" max="8452" width="28.140625" style="388" customWidth="1"/>
    <col min="8453" max="8453" width="27.5703125" style="388" customWidth="1"/>
    <col min="8454" max="8454" width="25" style="388" customWidth="1"/>
    <col min="8455" max="8455" width="28.5703125" style="388" customWidth="1"/>
    <col min="8456" max="8456" width="16.140625" style="388" customWidth="1"/>
    <col min="8457" max="8457" width="12.28515625" style="388" customWidth="1"/>
    <col min="8458" max="8458" width="18.85546875" style="388" customWidth="1"/>
    <col min="8459" max="8462" width="5.85546875" style="388" customWidth="1"/>
    <col min="8463" max="8463" width="7.7109375" style="388" customWidth="1"/>
    <col min="8464" max="8464" width="1.42578125" style="388" customWidth="1"/>
    <col min="8465" max="8468" width="6.140625" style="388" customWidth="1"/>
    <col min="8469" max="8469" width="7.85546875" style="388" customWidth="1"/>
    <col min="8470" max="8470" width="164.85546875" style="388" customWidth="1"/>
    <col min="8471" max="8471" width="25.5703125" style="388" customWidth="1"/>
    <col min="8472" max="8472" width="32.85546875" style="388" customWidth="1"/>
    <col min="8473" max="8473" width="55.42578125" style="388" customWidth="1"/>
    <col min="8474" max="8704" width="11.42578125" style="388"/>
    <col min="8705" max="8705" width="23.85546875" style="388" customWidth="1"/>
    <col min="8706" max="8706" width="22.42578125" style="388" customWidth="1"/>
    <col min="8707" max="8707" width="5.42578125" style="388" customWidth="1"/>
    <col min="8708" max="8708" width="28.140625" style="388" customWidth="1"/>
    <col min="8709" max="8709" width="27.5703125" style="388" customWidth="1"/>
    <col min="8710" max="8710" width="25" style="388" customWidth="1"/>
    <col min="8711" max="8711" width="28.5703125" style="388" customWidth="1"/>
    <col min="8712" max="8712" width="16.140625" style="388" customWidth="1"/>
    <col min="8713" max="8713" width="12.28515625" style="388" customWidth="1"/>
    <col min="8714" max="8714" width="18.85546875" style="388" customWidth="1"/>
    <col min="8715" max="8718" width="5.85546875" style="388" customWidth="1"/>
    <col min="8719" max="8719" width="7.7109375" style="388" customWidth="1"/>
    <col min="8720" max="8720" width="1.42578125" style="388" customWidth="1"/>
    <col min="8721" max="8724" width="6.140625" style="388" customWidth="1"/>
    <col min="8725" max="8725" width="7.85546875" style="388" customWidth="1"/>
    <col min="8726" max="8726" width="164.85546875" style="388" customWidth="1"/>
    <col min="8727" max="8727" width="25.5703125" style="388" customWidth="1"/>
    <col min="8728" max="8728" width="32.85546875" style="388" customWidth="1"/>
    <col min="8729" max="8729" width="55.42578125" style="388" customWidth="1"/>
    <col min="8730" max="8960" width="11.42578125" style="388"/>
    <col min="8961" max="8961" width="23.85546875" style="388" customWidth="1"/>
    <col min="8962" max="8962" width="22.42578125" style="388" customWidth="1"/>
    <col min="8963" max="8963" width="5.42578125" style="388" customWidth="1"/>
    <col min="8964" max="8964" width="28.140625" style="388" customWidth="1"/>
    <col min="8965" max="8965" width="27.5703125" style="388" customWidth="1"/>
    <col min="8966" max="8966" width="25" style="388" customWidth="1"/>
    <col min="8967" max="8967" width="28.5703125" style="388" customWidth="1"/>
    <col min="8968" max="8968" width="16.140625" style="388" customWidth="1"/>
    <col min="8969" max="8969" width="12.28515625" style="388" customWidth="1"/>
    <col min="8970" max="8970" width="18.85546875" style="388" customWidth="1"/>
    <col min="8971" max="8974" width="5.85546875" style="388" customWidth="1"/>
    <col min="8975" max="8975" width="7.7109375" style="388" customWidth="1"/>
    <col min="8976" max="8976" width="1.42578125" style="388" customWidth="1"/>
    <col min="8977" max="8980" width="6.140625" style="388" customWidth="1"/>
    <col min="8981" max="8981" width="7.85546875" style="388" customWidth="1"/>
    <col min="8982" max="8982" width="164.85546875" style="388" customWidth="1"/>
    <col min="8983" max="8983" width="25.5703125" style="388" customWidth="1"/>
    <col min="8984" max="8984" width="32.85546875" style="388" customWidth="1"/>
    <col min="8985" max="8985" width="55.42578125" style="388" customWidth="1"/>
    <col min="8986" max="9216" width="11.42578125" style="388"/>
    <col min="9217" max="9217" width="23.85546875" style="388" customWidth="1"/>
    <col min="9218" max="9218" width="22.42578125" style="388" customWidth="1"/>
    <col min="9219" max="9219" width="5.42578125" style="388" customWidth="1"/>
    <col min="9220" max="9220" width="28.140625" style="388" customWidth="1"/>
    <col min="9221" max="9221" width="27.5703125" style="388" customWidth="1"/>
    <col min="9222" max="9222" width="25" style="388" customWidth="1"/>
    <col min="9223" max="9223" width="28.5703125" style="388" customWidth="1"/>
    <col min="9224" max="9224" width="16.140625" style="388" customWidth="1"/>
    <col min="9225" max="9225" width="12.28515625" style="388" customWidth="1"/>
    <col min="9226" max="9226" width="18.85546875" style="388" customWidth="1"/>
    <col min="9227" max="9230" width="5.85546875" style="388" customWidth="1"/>
    <col min="9231" max="9231" width="7.7109375" style="388" customWidth="1"/>
    <col min="9232" max="9232" width="1.42578125" style="388" customWidth="1"/>
    <col min="9233" max="9236" width="6.140625" style="388" customWidth="1"/>
    <col min="9237" max="9237" width="7.85546875" style="388" customWidth="1"/>
    <col min="9238" max="9238" width="164.85546875" style="388" customWidth="1"/>
    <col min="9239" max="9239" width="25.5703125" style="388" customWidth="1"/>
    <col min="9240" max="9240" width="32.85546875" style="388" customWidth="1"/>
    <col min="9241" max="9241" width="55.42578125" style="388" customWidth="1"/>
    <col min="9242" max="9472" width="11.42578125" style="388"/>
    <col min="9473" max="9473" width="23.85546875" style="388" customWidth="1"/>
    <col min="9474" max="9474" width="22.42578125" style="388" customWidth="1"/>
    <col min="9475" max="9475" width="5.42578125" style="388" customWidth="1"/>
    <col min="9476" max="9476" width="28.140625" style="388" customWidth="1"/>
    <col min="9477" max="9477" width="27.5703125" style="388" customWidth="1"/>
    <col min="9478" max="9478" width="25" style="388" customWidth="1"/>
    <col min="9479" max="9479" width="28.5703125" style="388" customWidth="1"/>
    <col min="9480" max="9480" width="16.140625" style="388" customWidth="1"/>
    <col min="9481" max="9481" width="12.28515625" style="388" customWidth="1"/>
    <col min="9482" max="9482" width="18.85546875" style="388" customWidth="1"/>
    <col min="9483" max="9486" width="5.85546875" style="388" customWidth="1"/>
    <col min="9487" max="9487" width="7.7109375" style="388" customWidth="1"/>
    <col min="9488" max="9488" width="1.42578125" style="388" customWidth="1"/>
    <col min="9489" max="9492" width="6.140625" style="388" customWidth="1"/>
    <col min="9493" max="9493" width="7.85546875" style="388" customWidth="1"/>
    <col min="9494" max="9494" width="164.85546875" style="388" customWidth="1"/>
    <col min="9495" max="9495" width="25.5703125" style="388" customWidth="1"/>
    <col min="9496" max="9496" width="32.85546875" style="388" customWidth="1"/>
    <col min="9497" max="9497" width="55.42578125" style="388" customWidth="1"/>
    <col min="9498" max="9728" width="11.42578125" style="388"/>
    <col min="9729" max="9729" width="23.85546875" style="388" customWidth="1"/>
    <col min="9730" max="9730" width="22.42578125" style="388" customWidth="1"/>
    <col min="9731" max="9731" width="5.42578125" style="388" customWidth="1"/>
    <col min="9732" max="9732" width="28.140625" style="388" customWidth="1"/>
    <col min="9733" max="9733" width="27.5703125" style="388" customWidth="1"/>
    <col min="9734" max="9734" width="25" style="388" customWidth="1"/>
    <col min="9735" max="9735" width="28.5703125" style="388" customWidth="1"/>
    <col min="9736" max="9736" width="16.140625" style="388" customWidth="1"/>
    <col min="9737" max="9737" width="12.28515625" style="388" customWidth="1"/>
    <col min="9738" max="9738" width="18.85546875" style="388" customWidth="1"/>
    <col min="9739" max="9742" width="5.85546875" style="388" customWidth="1"/>
    <col min="9743" max="9743" width="7.7109375" style="388" customWidth="1"/>
    <col min="9744" max="9744" width="1.42578125" style="388" customWidth="1"/>
    <col min="9745" max="9748" width="6.140625" style="388" customWidth="1"/>
    <col min="9749" max="9749" width="7.85546875" style="388" customWidth="1"/>
    <col min="9750" max="9750" width="164.85546875" style="388" customWidth="1"/>
    <col min="9751" max="9751" width="25.5703125" style="388" customWidth="1"/>
    <col min="9752" max="9752" width="32.85546875" style="388" customWidth="1"/>
    <col min="9753" max="9753" width="55.42578125" style="388" customWidth="1"/>
    <col min="9754" max="9984" width="11.42578125" style="388"/>
    <col min="9985" max="9985" width="23.85546875" style="388" customWidth="1"/>
    <col min="9986" max="9986" width="22.42578125" style="388" customWidth="1"/>
    <col min="9987" max="9987" width="5.42578125" style="388" customWidth="1"/>
    <col min="9988" max="9988" width="28.140625" style="388" customWidth="1"/>
    <col min="9989" max="9989" width="27.5703125" style="388" customWidth="1"/>
    <col min="9990" max="9990" width="25" style="388" customWidth="1"/>
    <col min="9991" max="9991" width="28.5703125" style="388" customWidth="1"/>
    <col min="9992" max="9992" width="16.140625" style="388" customWidth="1"/>
    <col min="9993" max="9993" width="12.28515625" style="388" customWidth="1"/>
    <col min="9994" max="9994" width="18.85546875" style="388" customWidth="1"/>
    <col min="9995" max="9998" width="5.85546875" style="388" customWidth="1"/>
    <col min="9999" max="9999" width="7.7109375" style="388" customWidth="1"/>
    <col min="10000" max="10000" width="1.42578125" style="388" customWidth="1"/>
    <col min="10001" max="10004" width="6.140625" style="388" customWidth="1"/>
    <col min="10005" max="10005" width="7.85546875" style="388" customWidth="1"/>
    <col min="10006" max="10006" width="164.85546875" style="388" customWidth="1"/>
    <col min="10007" max="10007" width="25.5703125" style="388" customWidth="1"/>
    <col min="10008" max="10008" width="32.85546875" style="388" customWidth="1"/>
    <col min="10009" max="10009" width="55.42578125" style="388" customWidth="1"/>
    <col min="10010" max="10240" width="11.42578125" style="388"/>
    <col min="10241" max="10241" width="23.85546875" style="388" customWidth="1"/>
    <col min="10242" max="10242" width="22.42578125" style="388" customWidth="1"/>
    <col min="10243" max="10243" width="5.42578125" style="388" customWidth="1"/>
    <col min="10244" max="10244" width="28.140625" style="388" customWidth="1"/>
    <col min="10245" max="10245" width="27.5703125" style="388" customWidth="1"/>
    <col min="10246" max="10246" width="25" style="388" customWidth="1"/>
    <col min="10247" max="10247" width="28.5703125" style="388" customWidth="1"/>
    <col min="10248" max="10248" width="16.140625" style="388" customWidth="1"/>
    <col min="10249" max="10249" width="12.28515625" style="388" customWidth="1"/>
    <col min="10250" max="10250" width="18.85546875" style="388" customWidth="1"/>
    <col min="10251" max="10254" width="5.85546875" style="388" customWidth="1"/>
    <col min="10255" max="10255" width="7.7109375" style="388" customWidth="1"/>
    <col min="10256" max="10256" width="1.42578125" style="388" customWidth="1"/>
    <col min="10257" max="10260" width="6.140625" style="388" customWidth="1"/>
    <col min="10261" max="10261" width="7.85546875" style="388" customWidth="1"/>
    <col min="10262" max="10262" width="164.85546875" style="388" customWidth="1"/>
    <col min="10263" max="10263" width="25.5703125" style="388" customWidth="1"/>
    <col min="10264" max="10264" width="32.85546875" style="388" customWidth="1"/>
    <col min="10265" max="10265" width="55.42578125" style="388" customWidth="1"/>
    <col min="10266" max="10496" width="11.42578125" style="388"/>
    <col min="10497" max="10497" width="23.85546875" style="388" customWidth="1"/>
    <col min="10498" max="10498" width="22.42578125" style="388" customWidth="1"/>
    <col min="10499" max="10499" width="5.42578125" style="388" customWidth="1"/>
    <col min="10500" max="10500" width="28.140625" style="388" customWidth="1"/>
    <col min="10501" max="10501" width="27.5703125" style="388" customWidth="1"/>
    <col min="10502" max="10502" width="25" style="388" customWidth="1"/>
    <col min="10503" max="10503" width="28.5703125" style="388" customWidth="1"/>
    <col min="10504" max="10504" width="16.140625" style="388" customWidth="1"/>
    <col min="10505" max="10505" width="12.28515625" style="388" customWidth="1"/>
    <col min="10506" max="10506" width="18.85546875" style="388" customWidth="1"/>
    <col min="10507" max="10510" width="5.85546875" style="388" customWidth="1"/>
    <col min="10511" max="10511" width="7.7109375" style="388" customWidth="1"/>
    <col min="10512" max="10512" width="1.42578125" style="388" customWidth="1"/>
    <col min="10513" max="10516" width="6.140625" style="388" customWidth="1"/>
    <col min="10517" max="10517" width="7.85546875" style="388" customWidth="1"/>
    <col min="10518" max="10518" width="164.85546875" style="388" customWidth="1"/>
    <col min="10519" max="10519" width="25.5703125" style="388" customWidth="1"/>
    <col min="10520" max="10520" width="32.85546875" style="388" customWidth="1"/>
    <col min="10521" max="10521" width="55.42578125" style="388" customWidth="1"/>
    <col min="10522" max="10752" width="11.42578125" style="388"/>
    <col min="10753" max="10753" width="23.85546875" style="388" customWidth="1"/>
    <col min="10754" max="10754" width="22.42578125" style="388" customWidth="1"/>
    <col min="10755" max="10755" width="5.42578125" style="388" customWidth="1"/>
    <col min="10756" max="10756" width="28.140625" style="388" customWidth="1"/>
    <col min="10757" max="10757" width="27.5703125" style="388" customWidth="1"/>
    <col min="10758" max="10758" width="25" style="388" customWidth="1"/>
    <col min="10759" max="10759" width="28.5703125" style="388" customWidth="1"/>
    <col min="10760" max="10760" width="16.140625" style="388" customWidth="1"/>
    <col min="10761" max="10761" width="12.28515625" style="388" customWidth="1"/>
    <col min="10762" max="10762" width="18.85546875" style="388" customWidth="1"/>
    <col min="10763" max="10766" width="5.85546875" style="388" customWidth="1"/>
    <col min="10767" max="10767" width="7.7109375" style="388" customWidth="1"/>
    <col min="10768" max="10768" width="1.42578125" style="388" customWidth="1"/>
    <col min="10769" max="10772" width="6.140625" style="388" customWidth="1"/>
    <col min="10773" max="10773" width="7.85546875" style="388" customWidth="1"/>
    <col min="10774" max="10774" width="164.85546875" style="388" customWidth="1"/>
    <col min="10775" max="10775" width="25.5703125" style="388" customWidth="1"/>
    <col min="10776" max="10776" width="32.85546875" style="388" customWidth="1"/>
    <col min="10777" max="10777" width="55.42578125" style="388" customWidth="1"/>
    <col min="10778" max="11008" width="11.42578125" style="388"/>
    <col min="11009" max="11009" width="23.85546875" style="388" customWidth="1"/>
    <col min="11010" max="11010" width="22.42578125" style="388" customWidth="1"/>
    <col min="11011" max="11011" width="5.42578125" style="388" customWidth="1"/>
    <col min="11012" max="11012" width="28.140625" style="388" customWidth="1"/>
    <col min="11013" max="11013" width="27.5703125" style="388" customWidth="1"/>
    <col min="11014" max="11014" width="25" style="388" customWidth="1"/>
    <col min="11015" max="11015" width="28.5703125" style="388" customWidth="1"/>
    <col min="11016" max="11016" width="16.140625" style="388" customWidth="1"/>
    <col min="11017" max="11017" width="12.28515625" style="388" customWidth="1"/>
    <col min="11018" max="11018" width="18.85546875" style="388" customWidth="1"/>
    <col min="11019" max="11022" width="5.85546875" style="388" customWidth="1"/>
    <col min="11023" max="11023" width="7.7109375" style="388" customWidth="1"/>
    <col min="11024" max="11024" width="1.42578125" style="388" customWidth="1"/>
    <col min="11025" max="11028" width="6.140625" style="388" customWidth="1"/>
    <col min="11029" max="11029" width="7.85546875" style="388" customWidth="1"/>
    <col min="11030" max="11030" width="164.85546875" style="388" customWidth="1"/>
    <col min="11031" max="11031" width="25.5703125" style="388" customWidth="1"/>
    <col min="11032" max="11032" width="32.85546875" style="388" customWidth="1"/>
    <col min="11033" max="11033" width="55.42578125" style="388" customWidth="1"/>
    <col min="11034" max="11264" width="11.42578125" style="388"/>
    <col min="11265" max="11265" width="23.85546875" style="388" customWidth="1"/>
    <col min="11266" max="11266" width="22.42578125" style="388" customWidth="1"/>
    <col min="11267" max="11267" width="5.42578125" style="388" customWidth="1"/>
    <col min="11268" max="11268" width="28.140625" style="388" customWidth="1"/>
    <col min="11269" max="11269" width="27.5703125" style="388" customWidth="1"/>
    <col min="11270" max="11270" width="25" style="388" customWidth="1"/>
    <col min="11271" max="11271" width="28.5703125" style="388" customWidth="1"/>
    <col min="11272" max="11272" width="16.140625" style="388" customWidth="1"/>
    <col min="11273" max="11273" width="12.28515625" style="388" customWidth="1"/>
    <col min="11274" max="11274" width="18.85546875" style="388" customWidth="1"/>
    <col min="11275" max="11278" width="5.85546875" style="388" customWidth="1"/>
    <col min="11279" max="11279" width="7.7109375" style="388" customWidth="1"/>
    <col min="11280" max="11280" width="1.42578125" style="388" customWidth="1"/>
    <col min="11281" max="11284" width="6.140625" style="388" customWidth="1"/>
    <col min="11285" max="11285" width="7.85546875" style="388" customWidth="1"/>
    <col min="11286" max="11286" width="164.85546875" style="388" customWidth="1"/>
    <col min="11287" max="11287" width="25.5703125" style="388" customWidth="1"/>
    <col min="11288" max="11288" width="32.85546875" style="388" customWidth="1"/>
    <col min="11289" max="11289" width="55.42578125" style="388" customWidth="1"/>
    <col min="11290" max="11520" width="11.42578125" style="388"/>
    <col min="11521" max="11521" width="23.85546875" style="388" customWidth="1"/>
    <col min="11522" max="11522" width="22.42578125" style="388" customWidth="1"/>
    <col min="11523" max="11523" width="5.42578125" style="388" customWidth="1"/>
    <col min="11524" max="11524" width="28.140625" style="388" customWidth="1"/>
    <col min="11525" max="11525" width="27.5703125" style="388" customWidth="1"/>
    <col min="11526" max="11526" width="25" style="388" customWidth="1"/>
    <col min="11527" max="11527" width="28.5703125" style="388" customWidth="1"/>
    <col min="11528" max="11528" width="16.140625" style="388" customWidth="1"/>
    <col min="11529" max="11529" width="12.28515625" style="388" customWidth="1"/>
    <col min="11530" max="11530" width="18.85546875" style="388" customWidth="1"/>
    <col min="11531" max="11534" width="5.85546875" style="388" customWidth="1"/>
    <col min="11535" max="11535" width="7.7109375" style="388" customWidth="1"/>
    <col min="11536" max="11536" width="1.42578125" style="388" customWidth="1"/>
    <col min="11537" max="11540" width="6.140625" style="388" customWidth="1"/>
    <col min="11541" max="11541" width="7.85546875" style="388" customWidth="1"/>
    <col min="11542" max="11542" width="164.85546875" style="388" customWidth="1"/>
    <col min="11543" max="11543" width="25.5703125" style="388" customWidth="1"/>
    <col min="11544" max="11544" width="32.85546875" style="388" customWidth="1"/>
    <col min="11545" max="11545" width="55.42578125" style="388" customWidth="1"/>
    <col min="11546" max="11776" width="11.42578125" style="388"/>
    <col min="11777" max="11777" width="23.85546875" style="388" customWidth="1"/>
    <col min="11778" max="11778" width="22.42578125" style="388" customWidth="1"/>
    <col min="11779" max="11779" width="5.42578125" style="388" customWidth="1"/>
    <col min="11780" max="11780" width="28.140625" style="388" customWidth="1"/>
    <col min="11781" max="11781" width="27.5703125" style="388" customWidth="1"/>
    <col min="11782" max="11782" width="25" style="388" customWidth="1"/>
    <col min="11783" max="11783" width="28.5703125" style="388" customWidth="1"/>
    <col min="11784" max="11784" width="16.140625" style="388" customWidth="1"/>
    <col min="11785" max="11785" width="12.28515625" style="388" customWidth="1"/>
    <col min="11786" max="11786" width="18.85546875" style="388" customWidth="1"/>
    <col min="11787" max="11790" width="5.85546875" style="388" customWidth="1"/>
    <col min="11791" max="11791" width="7.7109375" style="388" customWidth="1"/>
    <col min="11792" max="11792" width="1.42578125" style="388" customWidth="1"/>
    <col min="11793" max="11796" width="6.140625" style="388" customWidth="1"/>
    <col min="11797" max="11797" width="7.85546875" style="388" customWidth="1"/>
    <col min="11798" max="11798" width="164.85546875" style="388" customWidth="1"/>
    <col min="11799" max="11799" width="25.5703125" style="388" customWidth="1"/>
    <col min="11800" max="11800" width="32.85546875" style="388" customWidth="1"/>
    <col min="11801" max="11801" width="55.42578125" style="388" customWidth="1"/>
    <col min="11802" max="12032" width="11.42578125" style="388"/>
    <col min="12033" max="12033" width="23.85546875" style="388" customWidth="1"/>
    <col min="12034" max="12034" width="22.42578125" style="388" customWidth="1"/>
    <col min="12035" max="12035" width="5.42578125" style="388" customWidth="1"/>
    <col min="12036" max="12036" width="28.140625" style="388" customWidth="1"/>
    <col min="12037" max="12037" width="27.5703125" style="388" customWidth="1"/>
    <col min="12038" max="12038" width="25" style="388" customWidth="1"/>
    <col min="12039" max="12039" width="28.5703125" style="388" customWidth="1"/>
    <col min="12040" max="12040" width="16.140625" style="388" customWidth="1"/>
    <col min="12041" max="12041" width="12.28515625" style="388" customWidth="1"/>
    <col min="12042" max="12042" width="18.85546875" style="388" customWidth="1"/>
    <col min="12043" max="12046" width="5.85546875" style="388" customWidth="1"/>
    <col min="12047" max="12047" width="7.7109375" style="388" customWidth="1"/>
    <col min="12048" max="12048" width="1.42578125" style="388" customWidth="1"/>
    <col min="12049" max="12052" width="6.140625" style="388" customWidth="1"/>
    <col min="12053" max="12053" width="7.85546875" style="388" customWidth="1"/>
    <col min="12054" max="12054" width="164.85546875" style="388" customWidth="1"/>
    <col min="12055" max="12055" width="25.5703125" style="388" customWidth="1"/>
    <col min="12056" max="12056" width="32.85546875" style="388" customWidth="1"/>
    <col min="12057" max="12057" width="55.42578125" style="388" customWidth="1"/>
    <col min="12058" max="12288" width="11.42578125" style="388"/>
    <col min="12289" max="12289" width="23.85546875" style="388" customWidth="1"/>
    <col min="12290" max="12290" width="22.42578125" style="388" customWidth="1"/>
    <col min="12291" max="12291" width="5.42578125" style="388" customWidth="1"/>
    <col min="12292" max="12292" width="28.140625" style="388" customWidth="1"/>
    <col min="12293" max="12293" width="27.5703125" style="388" customWidth="1"/>
    <col min="12294" max="12294" width="25" style="388" customWidth="1"/>
    <col min="12295" max="12295" width="28.5703125" style="388" customWidth="1"/>
    <col min="12296" max="12296" width="16.140625" style="388" customWidth="1"/>
    <col min="12297" max="12297" width="12.28515625" style="388" customWidth="1"/>
    <col min="12298" max="12298" width="18.85546875" style="388" customWidth="1"/>
    <col min="12299" max="12302" width="5.85546875" style="388" customWidth="1"/>
    <col min="12303" max="12303" width="7.7109375" style="388" customWidth="1"/>
    <col min="12304" max="12304" width="1.42578125" style="388" customWidth="1"/>
    <col min="12305" max="12308" width="6.140625" style="388" customWidth="1"/>
    <col min="12309" max="12309" width="7.85546875" style="388" customWidth="1"/>
    <col min="12310" max="12310" width="164.85546875" style="388" customWidth="1"/>
    <col min="12311" max="12311" width="25.5703125" style="388" customWidth="1"/>
    <col min="12312" max="12312" width="32.85546875" style="388" customWidth="1"/>
    <col min="12313" max="12313" width="55.42578125" style="388" customWidth="1"/>
    <col min="12314" max="12544" width="11.42578125" style="388"/>
    <col min="12545" max="12545" width="23.85546875" style="388" customWidth="1"/>
    <col min="12546" max="12546" width="22.42578125" style="388" customWidth="1"/>
    <col min="12547" max="12547" width="5.42578125" style="388" customWidth="1"/>
    <col min="12548" max="12548" width="28.140625" style="388" customWidth="1"/>
    <col min="12549" max="12549" width="27.5703125" style="388" customWidth="1"/>
    <col min="12550" max="12550" width="25" style="388" customWidth="1"/>
    <col min="12551" max="12551" width="28.5703125" style="388" customWidth="1"/>
    <col min="12552" max="12552" width="16.140625" style="388" customWidth="1"/>
    <col min="12553" max="12553" width="12.28515625" style="388" customWidth="1"/>
    <col min="12554" max="12554" width="18.85546875" style="388" customWidth="1"/>
    <col min="12555" max="12558" width="5.85546875" style="388" customWidth="1"/>
    <col min="12559" max="12559" width="7.7109375" style="388" customWidth="1"/>
    <col min="12560" max="12560" width="1.42578125" style="388" customWidth="1"/>
    <col min="12561" max="12564" width="6.140625" style="388" customWidth="1"/>
    <col min="12565" max="12565" width="7.85546875" style="388" customWidth="1"/>
    <col min="12566" max="12566" width="164.85546875" style="388" customWidth="1"/>
    <col min="12567" max="12567" width="25.5703125" style="388" customWidth="1"/>
    <col min="12568" max="12568" width="32.85546875" style="388" customWidth="1"/>
    <col min="12569" max="12569" width="55.42578125" style="388" customWidth="1"/>
    <col min="12570" max="12800" width="11.42578125" style="388"/>
    <col min="12801" max="12801" width="23.85546875" style="388" customWidth="1"/>
    <col min="12802" max="12802" width="22.42578125" style="388" customWidth="1"/>
    <col min="12803" max="12803" width="5.42578125" style="388" customWidth="1"/>
    <col min="12804" max="12804" width="28.140625" style="388" customWidth="1"/>
    <col min="12805" max="12805" width="27.5703125" style="388" customWidth="1"/>
    <col min="12806" max="12806" width="25" style="388" customWidth="1"/>
    <col min="12807" max="12807" width="28.5703125" style="388" customWidth="1"/>
    <col min="12808" max="12808" width="16.140625" style="388" customWidth="1"/>
    <col min="12809" max="12809" width="12.28515625" style="388" customWidth="1"/>
    <col min="12810" max="12810" width="18.85546875" style="388" customWidth="1"/>
    <col min="12811" max="12814" width="5.85546875" style="388" customWidth="1"/>
    <col min="12815" max="12815" width="7.7109375" style="388" customWidth="1"/>
    <col min="12816" max="12816" width="1.42578125" style="388" customWidth="1"/>
    <col min="12817" max="12820" width="6.140625" style="388" customWidth="1"/>
    <col min="12821" max="12821" width="7.85546875" style="388" customWidth="1"/>
    <col min="12822" max="12822" width="164.85546875" style="388" customWidth="1"/>
    <col min="12823" max="12823" width="25.5703125" style="388" customWidth="1"/>
    <col min="12824" max="12824" width="32.85546875" style="388" customWidth="1"/>
    <col min="12825" max="12825" width="55.42578125" style="388" customWidth="1"/>
    <col min="12826" max="13056" width="11.42578125" style="388"/>
    <col min="13057" max="13057" width="23.85546875" style="388" customWidth="1"/>
    <col min="13058" max="13058" width="22.42578125" style="388" customWidth="1"/>
    <col min="13059" max="13059" width="5.42578125" style="388" customWidth="1"/>
    <col min="13060" max="13060" width="28.140625" style="388" customWidth="1"/>
    <col min="13061" max="13061" width="27.5703125" style="388" customWidth="1"/>
    <col min="13062" max="13062" width="25" style="388" customWidth="1"/>
    <col min="13063" max="13063" width="28.5703125" style="388" customWidth="1"/>
    <col min="13064" max="13064" width="16.140625" style="388" customWidth="1"/>
    <col min="13065" max="13065" width="12.28515625" style="388" customWidth="1"/>
    <col min="13066" max="13066" width="18.85546875" style="388" customWidth="1"/>
    <col min="13067" max="13070" width="5.85546875" style="388" customWidth="1"/>
    <col min="13071" max="13071" width="7.7109375" style="388" customWidth="1"/>
    <col min="13072" max="13072" width="1.42578125" style="388" customWidth="1"/>
    <col min="13073" max="13076" width="6.140625" style="388" customWidth="1"/>
    <col min="13077" max="13077" width="7.85546875" style="388" customWidth="1"/>
    <col min="13078" max="13078" width="164.85546875" style="388" customWidth="1"/>
    <col min="13079" max="13079" width="25.5703125" style="388" customWidth="1"/>
    <col min="13080" max="13080" width="32.85546875" style="388" customWidth="1"/>
    <col min="13081" max="13081" width="55.42578125" style="388" customWidth="1"/>
    <col min="13082" max="13312" width="11.42578125" style="388"/>
    <col min="13313" max="13313" width="23.85546875" style="388" customWidth="1"/>
    <col min="13314" max="13314" width="22.42578125" style="388" customWidth="1"/>
    <col min="13315" max="13315" width="5.42578125" style="388" customWidth="1"/>
    <col min="13316" max="13316" width="28.140625" style="388" customWidth="1"/>
    <col min="13317" max="13317" width="27.5703125" style="388" customWidth="1"/>
    <col min="13318" max="13318" width="25" style="388" customWidth="1"/>
    <col min="13319" max="13319" width="28.5703125" style="388" customWidth="1"/>
    <col min="13320" max="13320" width="16.140625" style="388" customWidth="1"/>
    <col min="13321" max="13321" width="12.28515625" style="388" customWidth="1"/>
    <col min="13322" max="13322" width="18.85546875" style="388" customWidth="1"/>
    <col min="13323" max="13326" width="5.85546875" style="388" customWidth="1"/>
    <col min="13327" max="13327" width="7.7109375" style="388" customWidth="1"/>
    <col min="13328" max="13328" width="1.42578125" style="388" customWidth="1"/>
    <col min="13329" max="13332" width="6.140625" style="388" customWidth="1"/>
    <col min="13333" max="13333" width="7.85546875" style="388" customWidth="1"/>
    <col min="13334" max="13334" width="164.85546875" style="388" customWidth="1"/>
    <col min="13335" max="13335" width="25.5703125" style="388" customWidth="1"/>
    <col min="13336" max="13336" width="32.85546875" style="388" customWidth="1"/>
    <col min="13337" max="13337" width="55.42578125" style="388" customWidth="1"/>
    <col min="13338" max="13568" width="11.42578125" style="388"/>
    <col min="13569" max="13569" width="23.85546875" style="388" customWidth="1"/>
    <col min="13570" max="13570" width="22.42578125" style="388" customWidth="1"/>
    <col min="13571" max="13571" width="5.42578125" style="388" customWidth="1"/>
    <col min="13572" max="13572" width="28.140625" style="388" customWidth="1"/>
    <col min="13573" max="13573" width="27.5703125" style="388" customWidth="1"/>
    <col min="13574" max="13574" width="25" style="388" customWidth="1"/>
    <col min="13575" max="13575" width="28.5703125" style="388" customWidth="1"/>
    <col min="13576" max="13576" width="16.140625" style="388" customWidth="1"/>
    <col min="13577" max="13577" width="12.28515625" style="388" customWidth="1"/>
    <col min="13578" max="13578" width="18.85546875" style="388" customWidth="1"/>
    <col min="13579" max="13582" width="5.85546875" style="388" customWidth="1"/>
    <col min="13583" max="13583" width="7.7109375" style="388" customWidth="1"/>
    <col min="13584" max="13584" width="1.42578125" style="388" customWidth="1"/>
    <col min="13585" max="13588" width="6.140625" style="388" customWidth="1"/>
    <col min="13589" max="13589" width="7.85546875" style="388" customWidth="1"/>
    <col min="13590" max="13590" width="164.85546875" style="388" customWidth="1"/>
    <col min="13591" max="13591" width="25.5703125" style="388" customWidth="1"/>
    <col min="13592" max="13592" width="32.85546875" style="388" customWidth="1"/>
    <col min="13593" max="13593" width="55.42578125" style="388" customWidth="1"/>
    <col min="13594" max="13824" width="11.42578125" style="388"/>
    <col min="13825" max="13825" width="23.85546875" style="388" customWidth="1"/>
    <col min="13826" max="13826" width="22.42578125" style="388" customWidth="1"/>
    <col min="13827" max="13827" width="5.42578125" style="388" customWidth="1"/>
    <col min="13828" max="13828" width="28.140625" style="388" customWidth="1"/>
    <col min="13829" max="13829" width="27.5703125" style="388" customWidth="1"/>
    <col min="13830" max="13830" width="25" style="388" customWidth="1"/>
    <col min="13831" max="13831" width="28.5703125" style="388" customWidth="1"/>
    <col min="13832" max="13832" width="16.140625" style="388" customWidth="1"/>
    <col min="13833" max="13833" width="12.28515625" style="388" customWidth="1"/>
    <col min="13834" max="13834" width="18.85546875" style="388" customWidth="1"/>
    <col min="13835" max="13838" width="5.85546875" style="388" customWidth="1"/>
    <col min="13839" max="13839" width="7.7109375" style="388" customWidth="1"/>
    <col min="13840" max="13840" width="1.42578125" style="388" customWidth="1"/>
    <col min="13841" max="13844" width="6.140625" style="388" customWidth="1"/>
    <col min="13845" max="13845" width="7.85546875" style="388" customWidth="1"/>
    <col min="13846" max="13846" width="164.85546875" style="388" customWidth="1"/>
    <col min="13847" max="13847" width="25.5703125" style="388" customWidth="1"/>
    <col min="13848" max="13848" width="32.85546875" style="388" customWidth="1"/>
    <col min="13849" max="13849" width="55.42578125" style="388" customWidth="1"/>
    <col min="13850" max="14080" width="11.42578125" style="388"/>
    <col min="14081" max="14081" width="23.85546875" style="388" customWidth="1"/>
    <col min="14082" max="14082" width="22.42578125" style="388" customWidth="1"/>
    <col min="14083" max="14083" width="5.42578125" style="388" customWidth="1"/>
    <col min="14084" max="14084" width="28.140625" style="388" customWidth="1"/>
    <col min="14085" max="14085" width="27.5703125" style="388" customWidth="1"/>
    <col min="14086" max="14086" width="25" style="388" customWidth="1"/>
    <col min="14087" max="14087" width="28.5703125" style="388" customWidth="1"/>
    <col min="14088" max="14088" width="16.140625" style="388" customWidth="1"/>
    <col min="14089" max="14089" width="12.28515625" style="388" customWidth="1"/>
    <col min="14090" max="14090" width="18.85546875" style="388" customWidth="1"/>
    <col min="14091" max="14094" width="5.85546875" style="388" customWidth="1"/>
    <col min="14095" max="14095" width="7.7109375" style="388" customWidth="1"/>
    <col min="14096" max="14096" width="1.42578125" style="388" customWidth="1"/>
    <col min="14097" max="14100" width="6.140625" style="388" customWidth="1"/>
    <col min="14101" max="14101" width="7.85546875" style="388" customWidth="1"/>
    <col min="14102" max="14102" width="164.85546875" style="388" customWidth="1"/>
    <col min="14103" max="14103" width="25.5703125" style="388" customWidth="1"/>
    <col min="14104" max="14104" width="32.85546875" style="388" customWidth="1"/>
    <col min="14105" max="14105" width="55.42578125" style="388" customWidth="1"/>
    <col min="14106" max="14336" width="11.42578125" style="388"/>
    <col min="14337" max="14337" width="23.85546875" style="388" customWidth="1"/>
    <col min="14338" max="14338" width="22.42578125" style="388" customWidth="1"/>
    <col min="14339" max="14339" width="5.42578125" style="388" customWidth="1"/>
    <col min="14340" max="14340" width="28.140625" style="388" customWidth="1"/>
    <col min="14341" max="14341" width="27.5703125" style="388" customWidth="1"/>
    <col min="14342" max="14342" width="25" style="388" customWidth="1"/>
    <col min="14343" max="14343" width="28.5703125" style="388" customWidth="1"/>
    <col min="14344" max="14344" width="16.140625" style="388" customWidth="1"/>
    <col min="14345" max="14345" width="12.28515625" style="388" customWidth="1"/>
    <col min="14346" max="14346" width="18.85546875" style="388" customWidth="1"/>
    <col min="14347" max="14350" width="5.85546875" style="388" customWidth="1"/>
    <col min="14351" max="14351" width="7.7109375" style="388" customWidth="1"/>
    <col min="14352" max="14352" width="1.42578125" style="388" customWidth="1"/>
    <col min="14353" max="14356" width="6.140625" style="388" customWidth="1"/>
    <col min="14357" max="14357" width="7.85546875" style="388" customWidth="1"/>
    <col min="14358" max="14358" width="164.85546875" style="388" customWidth="1"/>
    <col min="14359" max="14359" width="25.5703125" style="388" customWidth="1"/>
    <col min="14360" max="14360" width="32.85546875" style="388" customWidth="1"/>
    <col min="14361" max="14361" width="55.42578125" style="388" customWidth="1"/>
    <col min="14362" max="14592" width="11.42578125" style="388"/>
    <col min="14593" max="14593" width="23.85546875" style="388" customWidth="1"/>
    <col min="14594" max="14594" width="22.42578125" style="388" customWidth="1"/>
    <col min="14595" max="14595" width="5.42578125" style="388" customWidth="1"/>
    <col min="14596" max="14596" width="28.140625" style="388" customWidth="1"/>
    <col min="14597" max="14597" width="27.5703125" style="388" customWidth="1"/>
    <col min="14598" max="14598" width="25" style="388" customWidth="1"/>
    <col min="14599" max="14599" width="28.5703125" style="388" customWidth="1"/>
    <col min="14600" max="14600" width="16.140625" style="388" customWidth="1"/>
    <col min="14601" max="14601" width="12.28515625" style="388" customWidth="1"/>
    <col min="14602" max="14602" width="18.85546875" style="388" customWidth="1"/>
    <col min="14603" max="14606" width="5.85546875" style="388" customWidth="1"/>
    <col min="14607" max="14607" width="7.7109375" style="388" customWidth="1"/>
    <col min="14608" max="14608" width="1.42578125" style="388" customWidth="1"/>
    <col min="14609" max="14612" width="6.140625" style="388" customWidth="1"/>
    <col min="14613" max="14613" width="7.85546875" style="388" customWidth="1"/>
    <col min="14614" max="14614" width="164.85546875" style="388" customWidth="1"/>
    <col min="14615" max="14615" width="25.5703125" style="388" customWidth="1"/>
    <col min="14616" max="14616" width="32.85546875" style="388" customWidth="1"/>
    <col min="14617" max="14617" width="55.42578125" style="388" customWidth="1"/>
    <col min="14618" max="14848" width="11.42578125" style="388"/>
    <col min="14849" max="14849" width="23.85546875" style="388" customWidth="1"/>
    <col min="14850" max="14850" width="22.42578125" style="388" customWidth="1"/>
    <col min="14851" max="14851" width="5.42578125" style="388" customWidth="1"/>
    <col min="14852" max="14852" width="28.140625" style="388" customWidth="1"/>
    <col min="14853" max="14853" width="27.5703125" style="388" customWidth="1"/>
    <col min="14854" max="14854" width="25" style="388" customWidth="1"/>
    <col min="14855" max="14855" width="28.5703125" style="388" customWidth="1"/>
    <col min="14856" max="14856" width="16.140625" style="388" customWidth="1"/>
    <col min="14857" max="14857" width="12.28515625" style="388" customWidth="1"/>
    <col min="14858" max="14858" width="18.85546875" style="388" customWidth="1"/>
    <col min="14859" max="14862" width="5.85546875" style="388" customWidth="1"/>
    <col min="14863" max="14863" width="7.7109375" style="388" customWidth="1"/>
    <col min="14864" max="14864" width="1.42578125" style="388" customWidth="1"/>
    <col min="14865" max="14868" width="6.140625" style="388" customWidth="1"/>
    <col min="14869" max="14869" width="7.85546875" style="388" customWidth="1"/>
    <col min="14870" max="14870" width="164.85546875" style="388" customWidth="1"/>
    <col min="14871" max="14871" width="25.5703125" style="388" customWidth="1"/>
    <col min="14872" max="14872" width="32.85546875" style="388" customWidth="1"/>
    <col min="14873" max="14873" width="55.42578125" style="388" customWidth="1"/>
    <col min="14874" max="15104" width="11.42578125" style="388"/>
    <col min="15105" max="15105" width="23.85546875" style="388" customWidth="1"/>
    <col min="15106" max="15106" width="22.42578125" style="388" customWidth="1"/>
    <col min="15107" max="15107" width="5.42578125" style="388" customWidth="1"/>
    <col min="15108" max="15108" width="28.140625" style="388" customWidth="1"/>
    <col min="15109" max="15109" width="27.5703125" style="388" customWidth="1"/>
    <col min="15110" max="15110" width="25" style="388" customWidth="1"/>
    <col min="15111" max="15111" width="28.5703125" style="388" customWidth="1"/>
    <col min="15112" max="15112" width="16.140625" style="388" customWidth="1"/>
    <col min="15113" max="15113" width="12.28515625" style="388" customWidth="1"/>
    <col min="15114" max="15114" width="18.85546875" style="388" customWidth="1"/>
    <col min="15115" max="15118" width="5.85546875" style="388" customWidth="1"/>
    <col min="15119" max="15119" width="7.7109375" style="388" customWidth="1"/>
    <col min="15120" max="15120" width="1.42578125" style="388" customWidth="1"/>
    <col min="15121" max="15124" width="6.140625" style="388" customWidth="1"/>
    <col min="15125" max="15125" width="7.85546875" style="388" customWidth="1"/>
    <col min="15126" max="15126" width="164.85546875" style="388" customWidth="1"/>
    <col min="15127" max="15127" width="25.5703125" style="388" customWidth="1"/>
    <col min="15128" max="15128" width="32.85546875" style="388" customWidth="1"/>
    <col min="15129" max="15129" width="55.42578125" style="388" customWidth="1"/>
    <col min="15130" max="15360" width="11.42578125" style="388"/>
    <col min="15361" max="15361" width="23.85546875" style="388" customWidth="1"/>
    <col min="15362" max="15362" width="22.42578125" style="388" customWidth="1"/>
    <col min="15363" max="15363" width="5.42578125" style="388" customWidth="1"/>
    <col min="15364" max="15364" width="28.140625" style="388" customWidth="1"/>
    <col min="15365" max="15365" width="27.5703125" style="388" customWidth="1"/>
    <col min="15366" max="15366" width="25" style="388" customWidth="1"/>
    <col min="15367" max="15367" width="28.5703125" style="388" customWidth="1"/>
    <col min="15368" max="15368" width="16.140625" style="388" customWidth="1"/>
    <col min="15369" max="15369" width="12.28515625" style="388" customWidth="1"/>
    <col min="15370" max="15370" width="18.85546875" style="388" customWidth="1"/>
    <col min="15371" max="15374" width="5.85546875" style="388" customWidth="1"/>
    <col min="15375" max="15375" width="7.7109375" style="388" customWidth="1"/>
    <col min="15376" max="15376" width="1.42578125" style="388" customWidth="1"/>
    <col min="15377" max="15380" width="6.140625" style="388" customWidth="1"/>
    <col min="15381" max="15381" width="7.85546875" style="388" customWidth="1"/>
    <col min="15382" max="15382" width="164.85546875" style="388" customWidth="1"/>
    <col min="15383" max="15383" width="25.5703125" style="388" customWidth="1"/>
    <col min="15384" max="15384" width="32.85546875" style="388" customWidth="1"/>
    <col min="15385" max="15385" width="55.42578125" style="388" customWidth="1"/>
    <col min="15386" max="15616" width="11.42578125" style="388"/>
    <col min="15617" max="15617" width="23.85546875" style="388" customWidth="1"/>
    <col min="15618" max="15618" width="22.42578125" style="388" customWidth="1"/>
    <col min="15619" max="15619" width="5.42578125" style="388" customWidth="1"/>
    <col min="15620" max="15620" width="28.140625" style="388" customWidth="1"/>
    <col min="15621" max="15621" width="27.5703125" style="388" customWidth="1"/>
    <col min="15622" max="15622" width="25" style="388" customWidth="1"/>
    <col min="15623" max="15623" width="28.5703125" style="388" customWidth="1"/>
    <col min="15624" max="15624" width="16.140625" style="388" customWidth="1"/>
    <col min="15625" max="15625" width="12.28515625" style="388" customWidth="1"/>
    <col min="15626" max="15626" width="18.85546875" style="388" customWidth="1"/>
    <col min="15627" max="15630" width="5.85546875" style="388" customWidth="1"/>
    <col min="15631" max="15631" width="7.7109375" style="388" customWidth="1"/>
    <col min="15632" max="15632" width="1.42578125" style="388" customWidth="1"/>
    <col min="15633" max="15636" width="6.140625" style="388" customWidth="1"/>
    <col min="15637" max="15637" width="7.85546875" style="388" customWidth="1"/>
    <col min="15638" max="15638" width="164.85546875" style="388" customWidth="1"/>
    <col min="15639" max="15639" width="25.5703125" style="388" customWidth="1"/>
    <col min="15640" max="15640" width="32.85546875" style="388" customWidth="1"/>
    <col min="15641" max="15641" width="55.42578125" style="388" customWidth="1"/>
    <col min="15642" max="15872" width="11.42578125" style="388"/>
    <col min="15873" max="15873" width="23.85546875" style="388" customWidth="1"/>
    <col min="15874" max="15874" width="22.42578125" style="388" customWidth="1"/>
    <col min="15875" max="15875" width="5.42578125" style="388" customWidth="1"/>
    <col min="15876" max="15876" width="28.140625" style="388" customWidth="1"/>
    <col min="15877" max="15877" width="27.5703125" style="388" customWidth="1"/>
    <col min="15878" max="15878" width="25" style="388" customWidth="1"/>
    <col min="15879" max="15879" width="28.5703125" style="388" customWidth="1"/>
    <col min="15880" max="15880" width="16.140625" style="388" customWidth="1"/>
    <col min="15881" max="15881" width="12.28515625" style="388" customWidth="1"/>
    <col min="15882" max="15882" width="18.85546875" style="388" customWidth="1"/>
    <col min="15883" max="15886" width="5.85546875" style="388" customWidth="1"/>
    <col min="15887" max="15887" width="7.7109375" style="388" customWidth="1"/>
    <col min="15888" max="15888" width="1.42578125" style="388" customWidth="1"/>
    <col min="15889" max="15892" width="6.140625" style="388" customWidth="1"/>
    <col min="15893" max="15893" width="7.85546875" style="388" customWidth="1"/>
    <col min="15894" max="15894" width="164.85546875" style="388" customWidth="1"/>
    <col min="15895" max="15895" width="25.5703125" style="388" customWidth="1"/>
    <col min="15896" max="15896" width="32.85546875" style="388" customWidth="1"/>
    <col min="15897" max="15897" width="55.42578125" style="388" customWidth="1"/>
    <col min="15898" max="16128" width="11.42578125" style="388"/>
    <col min="16129" max="16129" width="23.85546875" style="388" customWidth="1"/>
    <col min="16130" max="16130" width="22.42578125" style="388" customWidth="1"/>
    <col min="16131" max="16131" width="5.42578125" style="388" customWidth="1"/>
    <col min="16132" max="16132" width="28.140625" style="388" customWidth="1"/>
    <col min="16133" max="16133" width="27.5703125" style="388" customWidth="1"/>
    <col min="16134" max="16134" width="25" style="388" customWidth="1"/>
    <col min="16135" max="16135" width="28.5703125" style="388" customWidth="1"/>
    <col min="16136" max="16136" width="16.140625" style="388" customWidth="1"/>
    <col min="16137" max="16137" width="12.28515625" style="388" customWidth="1"/>
    <col min="16138" max="16138" width="18.85546875" style="388" customWidth="1"/>
    <col min="16139" max="16142" width="5.85546875" style="388" customWidth="1"/>
    <col min="16143" max="16143" width="7.7109375" style="388" customWidth="1"/>
    <col min="16144" max="16144" width="1.42578125" style="388" customWidth="1"/>
    <col min="16145" max="16148" width="6.140625" style="388" customWidth="1"/>
    <col min="16149" max="16149" width="7.85546875" style="388" customWidth="1"/>
    <col min="16150" max="16150" width="164.85546875" style="388" customWidth="1"/>
    <col min="16151" max="16151" width="25.5703125" style="388" customWidth="1"/>
    <col min="16152" max="16152" width="32.85546875" style="388" customWidth="1"/>
    <col min="16153" max="16153" width="55.42578125" style="388" customWidth="1"/>
    <col min="16154" max="16384" width="11.42578125" style="388"/>
  </cols>
  <sheetData>
    <row r="1" spans="1:25" ht="38.450000000000003" customHeight="1" thickBot="1" x14ac:dyDescent="0.3">
      <c r="A1" s="387"/>
      <c r="B1" s="387"/>
      <c r="C1" s="387"/>
      <c r="D1" s="387"/>
      <c r="E1" s="387"/>
      <c r="F1" s="387"/>
      <c r="G1" s="387"/>
      <c r="H1" s="387"/>
      <c r="I1" s="387"/>
      <c r="J1" s="387"/>
      <c r="K1" s="387"/>
      <c r="L1" s="387"/>
      <c r="M1" s="387"/>
      <c r="N1" s="387"/>
      <c r="O1" s="387"/>
      <c r="P1" s="387"/>
      <c r="Q1" s="387"/>
      <c r="R1" s="387"/>
      <c r="S1" s="387"/>
      <c r="T1" s="387"/>
      <c r="U1" s="387"/>
      <c r="V1" s="387"/>
    </row>
    <row r="2" spans="1:25" ht="32.450000000000003" customHeight="1" x14ac:dyDescent="0.25">
      <c r="A2" s="389"/>
      <c r="B2" s="390" t="s">
        <v>0</v>
      </c>
      <c r="C2" s="390"/>
      <c r="D2" s="390"/>
      <c r="E2" s="390"/>
      <c r="F2" s="390"/>
      <c r="G2" s="390"/>
      <c r="H2" s="390"/>
      <c r="I2" s="390"/>
      <c r="J2" s="390"/>
      <c r="K2" s="390"/>
      <c r="L2" s="390"/>
      <c r="M2" s="390"/>
      <c r="N2" s="390"/>
      <c r="O2" s="390"/>
      <c r="P2" s="390"/>
      <c r="Q2" s="390"/>
      <c r="R2" s="390"/>
      <c r="S2" s="390"/>
      <c r="T2" s="390"/>
      <c r="U2" s="390"/>
      <c r="V2" s="390"/>
      <c r="W2" s="391"/>
      <c r="X2" s="392" t="s">
        <v>1</v>
      </c>
    </row>
    <row r="3" spans="1:25" ht="21" customHeight="1" x14ac:dyDescent="0.25">
      <c r="A3" s="393"/>
      <c r="B3" s="394" t="s">
        <v>2</v>
      </c>
      <c r="C3" s="394"/>
      <c r="D3" s="394"/>
      <c r="E3" s="394"/>
      <c r="F3" s="394"/>
      <c r="G3" s="394"/>
      <c r="H3" s="394"/>
      <c r="I3" s="394"/>
      <c r="J3" s="394"/>
      <c r="K3" s="394"/>
      <c r="L3" s="394"/>
      <c r="M3" s="394"/>
      <c r="N3" s="394"/>
      <c r="O3" s="394"/>
      <c r="P3" s="394"/>
      <c r="Q3" s="394"/>
      <c r="R3" s="394"/>
      <c r="S3" s="394"/>
      <c r="T3" s="394"/>
      <c r="U3" s="394"/>
      <c r="V3" s="394"/>
      <c r="W3" s="395"/>
      <c r="X3" s="396" t="s">
        <v>3</v>
      </c>
    </row>
    <row r="4" spans="1:25" ht="23.1" customHeight="1" x14ac:dyDescent="0.25">
      <c r="A4" s="393"/>
      <c r="B4" s="397" t="s">
        <v>4</v>
      </c>
      <c r="C4" s="397"/>
      <c r="D4" s="397"/>
      <c r="E4" s="397"/>
      <c r="F4" s="397"/>
      <c r="G4" s="397"/>
      <c r="H4" s="397"/>
      <c r="I4" s="397"/>
      <c r="J4" s="397"/>
      <c r="K4" s="397"/>
      <c r="L4" s="397"/>
      <c r="M4" s="397"/>
      <c r="N4" s="397"/>
      <c r="O4" s="397"/>
      <c r="P4" s="397"/>
      <c r="Q4" s="397"/>
      <c r="R4" s="397"/>
      <c r="S4" s="397"/>
      <c r="T4" s="397"/>
      <c r="U4" s="397"/>
      <c r="V4" s="397"/>
      <c r="W4" s="398"/>
      <c r="X4" s="399" t="s">
        <v>5</v>
      </c>
    </row>
    <row r="5" spans="1:25" ht="15.95" customHeight="1" thickBot="1" x14ac:dyDescent="0.3">
      <c r="A5" s="400"/>
      <c r="B5" s="401"/>
      <c r="C5" s="401"/>
      <c r="D5" s="401"/>
      <c r="E5" s="401"/>
      <c r="F5" s="401"/>
      <c r="G5" s="401"/>
      <c r="H5" s="401"/>
      <c r="I5" s="401"/>
      <c r="J5" s="401"/>
      <c r="K5" s="401"/>
      <c r="L5" s="401"/>
      <c r="M5" s="401"/>
      <c r="N5" s="401"/>
      <c r="O5" s="401"/>
      <c r="P5" s="401"/>
      <c r="Q5" s="401"/>
      <c r="R5" s="401"/>
      <c r="S5" s="401"/>
      <c r="T5" s="401"/>
      <c r="U5" s="401"/>
      <c r="V5" s="401"/>
      <c r="W5" s="402"/>
      <c r="X5" s="403" t="s">
        <v>6</v>
      </c>
    </row>
    <row r="6" spans="1:25" ht="6.95" customHeight="1" thickBot="1" x14ac:dyDescent="0.3">
      <c r="A6" s="404"/>
      <c r="B6" s="405"/>
      <c r="C6" s="405"/>
      <c r="D6" s="405"/>
      <c r="E6" s="405"/>
      <c r="F6" s="405"/>
      <c r="G6" s="405"/>
      <c r="H6" s="405"/>
      <c r="I6" s="405"/>
      <c r="J6" s="405"/>
      <c r="K6" s="405"/>
      <c r="L6" s="405"/>
      <c r="M6" s="405"/>
      <c r="N6" s="405"/>
      <c r="O6" s="405"/>
      <c r="P6" s="405"/>
      <c r="Q6" s="405"/>
      <c r="R6" s="405"/>
      <c r="S6" s="405"/>
      <c r="T6" s="405"/>
      <c r="U6" s="405"/>
      <c r="V6" s="405"/>
      <c r="W6" s="405"/>
      <c r="X6" s="406"/>
    </row>
    <row r="7" spans="1:25" ht="15.95" customHeight="1" thickBot="1" x14ac:dyDescent="0.3">
      <c r="A7" s="458" t="s">
        <v>7</v>
      </c>
      <c r="B7" s="408" t="s">
        <v>715</v>
      </c>
      <c r="C7" s="409"/>
      <c r="D7" s="409"/>
      <c r="E7" s="409"/>
      <c r="F7" s="409"/>
      <c r="G7" s="409"/>
      <c r="H7" s="409"/>
      <c r="I7" s="409"/>
      <c r="J7" s="409"/>
      <c r="K7" s="409"/>
      <c r="L7" s="409"/>
      <c r="M7" s="409"/>
      <c r="N7" s="409"/>
      <c r="O7" s="409"/>
      <c r="P7" s="409"/>
      <c r="Q7" s="409"/>
      <c r="R7" s="409"/>
      <c r="S7" s="409"/>
      <c r="T7" s="409"/>
      <c r="U7" s="409"/>
      <c r="V7" s="409"/>
      <c r="W7" s="409"/>
      <c r="X7" s="410"/>
    </row>
    <row r="8" spans="1:25" ht="5.45" customHeight="1" x14ac:dyDescent="0.25">
      <c r="A8" s="411"/>
      <c r="B8" s="411"/>
      <c r="C8" s="411"/>
      <c r="D8" s="411"/>
      <c r="E8" s="411"/>
      <c r="F8" s="411"/>
      <c r="G8" s="411"/>
      <c r="H8" s="411"/>
      <c r="I8" s="411"/>
      <c r="J8" s="411"/>
      <c r="K8" s="411"/>
      <c r="L8" s="411"/>
      <c r="M8" s="411"/>
      <c r="N8" s="411"/>
      <c r="O8" s="411"/>
      <c r="P8" s="411"/>
      <c r="Q8" s="411"/>
      <c r="R8" s="411"/>
      <c r="S8" s="411"/>
      <c r="T8" s="411"/>
      <c r="U8" s="411"/>
      <c r="V8" s="411"/>
      <c r="W8" s="412"/>
      <c r="X8" s="412"/>
    </row>
    <row r="9" spans="1:25" ht="36" customHeight="1" x14ac:dyDescent="0.25">
      <c r="A9" s="436" t="s">
        <v>8</v>
      </c>
      <c r="B9" s="436" t="s">
        <v>9</v>
      </c>
      <c r="C9" s="436" t="s">
        <v>10</v>
      </c>
      <c r="D9" s="436" t="s">
        <v>11</v>
      </c>
      <c r="E9" s="436" t="s">
        <v>12</v>
      </c>
      <c r="F9" s="436" t="s">
        <v>13</v>
      </c>
      <c r="G9" s="436" t="s">
        <v>14</v>
      </c>
      <c r="H9" s="436" t="s">
        <v>15</v>
      </c>
      <c r="I9" s="436" t="s">
        <v>16</v>
      </c>
      <c r="J9" s="436" t="s">
        <v>17</v>
      </c>
      <c r="K9" s="437" t="s">
        <v>18</v>
      </c>
      <c r="L9" s="437"/>
      <c r="M9" s="437"/>
      <c r="N9" s="437"/>
      <c r="O9" s="437"/>
      <c r="P9" s="436"/>
      <c r="Q9" s="436" t="s">
        <v>19</v>
      </c>
      <c r="R9" s="436"/>
      <c r="S9" s="436"/>
      <c r="T9" s="436"/>
      <c r="U9" s="436"/>
      <c r="V9" s="436" t="s">
        <v>20</v>
      </c>
      <c r="W9" s="436" t="s">
        <v>21</v>
      </c>
      <c r="X9" s="436" t="s">
        <v>22</v>
      </c>
    </row>
    <row r="10" spans="1:25" ht="47.45" customHeight="1" x14ac:dyDescent="0.25">
      <c r="A10" s="436"/>
      <c r="B10" s="436"/>
      <c r="C10" s="436"/>
      <c r="D10" s="436"/>
      <c r="E10" s="436"/>
      <c r="F10" s="436"/>
      <c r="G10" s="436"/>
      <c r="H10" s="436"/>
      <c r="I10" s="436"/>
      <c r="J10" s="436"/>
      <c r="K10" s="438" t="s">
        <v>23</v>
      </c>
      <c r="L10" s="438" t="s">
        <v>24</v>
      </c>
      <c r="M10" s="438" t="s">
        <v>25</v>
      </c>
      <c r="N10" s="438" t="s">
        <v>26</v>
      </c>
      <c r="O10" s="438" t="s">
        <v>27</v>
      </c>
      <c r="P10" s="436"/>
      <c r="Q10" s="438" t="s">
        <v>28</v>
      </c>
      <c r="R10" s="438" t="s">
        <v>24</v>
      </c>
      <c r="S10" s="438" t="s">
        <v>25</v>
      </c>
      <c r="T10" s="438" t="s">
        <v>26</v>
      </c>
      <c r="U10" s="438" t="s">
        <v>27</v>
      </c>
      <c r="V10" s="436"/>
      <c r="W10" s="436"/>
      <c r="X10" s="436"/>
    </row>
    <row r="11" spans="1:25" ht="327.95" customHeight="1" x14ac:dyDescent="0.25">
      <c r="A11" s="414" t="s">
        <v>105</v>
      </c>
      <c r="B11" s="414" t="s">
        <v>106</v>
      </c>
      <c r="C11" s="415">
        <v>1</v>
      </c>
      <c r="D11" s="415" t="s">
        <v>107</v>
      </c>
      <c r="E11" s="454" t="s">
        <v>108</v>
      </c>
      <c r="F11" s="459" t="s">
        <v>716</v>
      </c>
      <c r="G11" s="459" t="s">
        <v>717</v>
      </c>
      <c r="H11" s="445">
        <v>1</v>
      </c>
      <c r="I11" s="454" t="s">
        <v>93</v>
      </c>
      <c r="J11" s="415" t="s">
        <v>109</v>
      </c>
      <c r="K11" s="420">
        <v>0.25</v>
      </c>
      <c r="L11" s="420">
        <v>0.25</v>
      </c>
      <c r="M11" s="420">
        <v>0.25</v>
      </c>
      <c r="N11" s="420">
        <v>0.25</v>
      </c>
      <c r="O11" s="420">
        <f>K11+L11+M11+N11</f>
        <v>1</v>
      </c>
      <c r="P11" s="436"/>
      <c r="Q11" s="420">
        <v>0.25</v>
      </c>
      <c r="R11" s="420">
        <v>0.25</v>
      </c>
      <c r="S11" s="420">
        <v>0.25</v>
      </c>
      <c r="T11" s="420">
        <v>0.25</v>
      </c>
      <c r="U11" s="420">
        <f>Q11+R11+S11+T11</f>
        <v>1</v>
      </c>
      <c r="V11" s="446" t="s">
        <v>899</v>
      </c>
      <c r="W11" s="460" t="s">
        <v>625</v>
      </c>
      <c r="X11" s="460" t="s">
        <v>626</v>
      </c>
      <c r="Y11" s="453"/>
    </row>
    <row r="12" spans="1:25" ht="214.5" customHeight="1" x14ac:dyDescent="0.25">
      <c r="A12" s="423"/>
      <c r="B12" s="423"/>
      <c r="C12" s="414">
        <v>2</v>
      </c>
      <c r="D12" s="461" t="s">
        <v>718</v>
      </c>
      <c r="E12" s="461" t="s">
        <v>110</v>
      </c>
      <c r="F12" s="414" t="s">
        <v>111</v>
      </c>
      <c r="G12" s="462" t="s">
        <v>112</v>
      </c>
      <c r="H12" s="463">
        <v>1</v>
      </c>
      <c r="I12" s="461" t="s">
        <v>93</v>
      </c>
      <c r="J12" s="461" t="s">
        <v>113</v>
      </c>
      <c r="K12" s="464">
        <v>0.25</v>
      </c>
      <c r="L12" s="464">
        <v>0.25</v>
      </c>
      <c r="M12" s="464">
        <v>0.25</v>
      </c>
      <c r="N12" s="464">
        <v>0.25</v>
      </c>
      <c r="O12" s="464">
        <f>K12+L12+M12+N12</f>
        <v>1</v>
      </c>
      <c r="P12" s="436"/>
      <c r="Q12" s="465">
        <v>0.25</v>
      </c>
      <c r="R12" s="465">
        <v>0.25</v>
      </c>
      <c r="S12" s="465">
        <v>0.25</v>
      </c>
      <c r="T12" s="465">
        <v>0.25</v>
      </c>
      <c r="U12" s="465">
        <f>Q12+R12+S12+T12</f>
        <v>1</v>
      </c>
      <c r="V12" s="466" t="s">
        <v>900</v>
      </c>
      <c r="W12" s="466" t="s">
        <v>625</v>
      </c>
      <c r="X12" s="466" t="s">
        <v>626</v>
      </c>
      <c r="Y12" s="453"/>
    </row>
    <row r="13" spans="1:25" ht="402.75" customHeight="1" x14ac:dyDescent="0.25">
      <c r="A13" s="423"/>
      <c r="B13" s="428"/>
      <c r="C13" s="428"/>
      <c r="D13" s="467"/>
      <c r="E13" s="467"/>
      <c r="F13" s="428"/>
      <c r="G13" s="468"/>
      <c r="H13" s="469"/>
      <c r="I13" s="467"/>
      <c r="J13" s="467"/>
      <c r="K13" s="470"/>
      <c r="L13" s="470"/>
      <c r="M13" s="470"/>
      <c r="N13" s="470"/>
      <c r="O13" s="470"/>
      <c r="P13" s="436"/>
      <c r="Q13" s="465"/>
      <c r="R13" s="465"/>
      <c r="S13" s="465"/>
      <c r="T13" s="465"/>
      <c r="U13" s="465"/>
      <c r="V13" s="471"/>
      <c r="W13" s="471"/>
      <c r="X13" s="471"/>
      <c r="Y13" s="453"/>
    </row>
    <row r="14" spans="1:25" ht="220.5" customHeight="1" x14ac:dyDescent="0.25">
      <c r="A14" s="423"/>
      <c r="B14" s="414" t="s">
        <v>114</v>
      </c>
      <c r="C14" s="414">
        <v>3</v>
      </c>
      <c r="D14" s="413" t="s">
        <v>115</v>
      </c>
      <c r="E14" s="472" t="s">
        <v>110</v>
      </c>
      <c r="F14" s="413" t="s">
        <v>116</v>
      </c>
      <c r="G14" s="473" t="s">
        <v>117</v>
      </c>
      <c r="H14" s="474">
        <v>1</v>
      </c>
      <c r="I14" s="461" t="s">
        <v>93</v>
      </c>
      <c r="J14" s="414" t="s">
        <v>118</v>
      </c>
      <c r="K14" s="465">
        <v>0.25</v>
      </c>
      <c r="L14" s="465">
        <v>0.25</v>
      </c>
      <c r="M14" s="465">
        <v>0.25</v>
      </c>
      <c r="N14" s="465">
        <v>0.25</v>
      </c>
      <c r="O14" s="465">
        <f>K14+L14+M14+N14</f>
        <v>1</v>
      </c>
      <c r="P14" s="475"/>
      <c r="Q14" s="465">
        <v>0.25</v>
      </c>
      <c r="R14" s="465">
        <v>0.25</v>
      </c>
      <c r="S14" s="465">
        <v>0.25</v>
      </c>
      <c r="T14" s="465">
        <v>0.25</v>
      </c>
      <c r="U14" s="465">
        <f>Q14+R14+S14+T14</f>
        <v>1</v>
      </c>
      <c r="V14" s="476" t="s">
        <v>901</v>
      </c>
      <c r="W14" s="466" t="s">
        <v>625</v>
      </c>
      <c r="X14" s="466" t="s">
        <v>626</v>
      </c>
      <c r="Y14" s="448"/>
    </row>
    <row r="15" spans="1:25" ht="275.10000000000002" customHeight="1" x14ac:dyDescent="0.25">
      <c r="A15" s="428"/>
      <c r="B15" s="428"/>
      <c r="C15" s="428"/>
      <c r="D15" s="413"/>
      <c r="E15" s="472"/>
      <c r="F15" s="413"/>
      <c r="G15" s="473"/>
      <c r="H15" s="474"/>
      <c r="I15" s="467"/>
      <c r="J15" s="428"/>
      <c r="K15" s="465"/>
      <c r="L15" s="465"/>
      <c r="M15" s="465"/>
      <c r="N15" s="465"/>
      <c r="O15" s="465"/>
      <c r="P15" s="477"/>
      <c r="Q15" s="465"/>
      <c r="R15" s="465"/>
      <c r="S15" s="465"/>
      <c r="T15" s="465"/>
      <c r="U15" s="465"/>
      <c r="V15" s="478"/>
      <c r="W15" s="471"/>
      <c r="X15" s="471"/>
      <c r="Y15" s="448"/>
    </row>
    <row r="16" spans="1:25" s="433" customFormat="1" ht="75" customHeight="1" x14ac:dyDescent="0.2">
      <c r="A16" s="436" t="s">
        <v>31</v>
      </c>
      <c r="B16" s="429" t="s">
        <v>902</v>
      </c>
      <c r="C16" s="169" t="s">
        <v>32</v>
      </c>
      <c r="D16" s="170"/>
      <c r="E16" s="67" t="s">
        <v>33</v>
      </c>
      <c r="F16" s="98"/>
      <c r="G16" s="98"/>
      <c r="H16" s="98"/>
      <c r="I16" s="175" t="s">
        <v>34</v>
      </c>
      <c r="J16" s="430" t="s">
        <v>33</v>
      </c>
      <c r="K16" s="431"/>
      <c r="L16" s="431"/>
      <c r="M16" s="431"/>
      <c r="N16" s="431"/>
      <c r="O16" s="431"/>
      <c r="P16" s="431"/>
      <c r="Q16" s="431"/>
      <c r="R16" s="432"/>
      <c r="S16" s="165" t="s">
        <v>35</v>
      </c>
      <c r="T16" s="165"/>
      <c r="U16" s="165"/>
      <c r="V16" s="159" t="s">
        <v>36</v>
      </c>
      <c r="W16" s="159"/>
      <c r="X16" s="159"/>
      <c r="Y16" s="388"/>
    </row>
    <row r="17" spans="1:25" s="433" customFormat="1" ht="27" customHeight="1" x14ac:dyDescent="0.2">
      <c r="A17" s="436"/>
      <c r="B17" s="429" t="s">
        <v>37</v>
      </c>
      <c r="C17" s="171"/>
      <c r="D17" s="172"/>
      <c r="E17" s="67" t="s">
        <v>38</v>
      </c>
      <c r="F17" s="166" t="s">
        <v>719</v>
      </c>
      <c r="G17" s="166"/>
      <c r="H17" s="167"/>
      <c r="I17" s="175"/>
      <c r="J17" s="161" t="s">
        <v>120</v>
      </c>
      <c r="K17" s="160"/>
      <c r="L17" s="160"/>
      <c r="M17" s="160"/>
      <c r="N17" s="160"/>
      <c r="O17" s="160"/>
      <c r="P17" s="160"/>
      <c r="Q17" s="160"/>
      <c r="R17" s="162"/>
      <c r="S17" s="165"/>
      <c r="T17" s="165"/>
      <c r="U17" s="165"/>
      <c r="V17" s="159" t="s">
        <v>748</v>
      </c>
      <c r="W17" s="159"/>
      <c r="X17" s="159"/>
      <c r="Y17" s="388"/>
    </row>
    <row r="18" spans="1:25" s="433" customFormat="1" ht="27" customHeight="1" x14ac:dyDescent="0.2">
      <c r="A18" s="436"/>
      <c r="B18" s="479" t="s">
        <v>903</v>
      </c>
      <c r="C18" s="173"/>
      <c r="D18" s="174"/>
      <c r="E18" s="67" t="s">
        <v>39</v>
      </c>
      <c r="F18" s="166" t="s">
        <v>720</v>
      </c>
      <c r="G18" s="166"/>
      <c r="H18" s="167"/>
      <c r="I18" s="175"/>
      <c r="J18" s="161" t="s">
        <v>121</v>
      </c>
      <c r="K18" s="160"/>
      <c r="L18" s="160"/>
      <c r="M18" s="160"/>
      <c r="N18" s="160"/>
      <c r="O18" s="160"/>
      <c r="P18" s="160"/>
      <c r="Q18" s="160"/>
      <c r="R18" s="162"/>
      <c r="S18" s="165"/>
      <c r="T18" s="165"/>
      <c r="U18" s="165"/>
      <c r="V18" s="159" t="s">
        <v>40</v>
      </c>
      <c r="W18" s="159"/>
      <c r="X18" s="159"/>
      <c r="Y18" s="388"/>
    </row>
  </sheetData>
  <mergeCells count="80">
    <mergeCell ref="F17:H17"/>
    <mergeCell ref="J17:R17"/>
    <mergeCell ref="V17:X17"/>
    <mergeCell ref="F18:H18"/>
    <mergeCell ref="J18:R18"/>
    <mergeCell ref="V18:X18"/>
    <mergeCell ref="U14:U15"/>
    <mergeCell ref="V14:V15"/>
    <mergeCell ref="W14:W15"/>
    <mergeCell ref="X14:X15"/>
    <mergeCell ref="A16:A18"/>
    <mergeCell ref="C16:D18"/>
    <mergeCell ref="I16:I18"/>
    <mergeCell ref="J16:R16"/>
    <mergeCell ref="S16:U18"/>
    <mergeCell ref="V16:X16"/>
    <mergeCell ref="N14:N15"/>
    <mergeCell ref="O14:O15"/>
    <mergeCell ref="Q14:Q15"/>
    <mergeCell ref="R14:R15"/>
    <mergeCell ref="S14:S15"/>
    <mergeCell ref="T14:T15"/>
    <mergeCell ref="H14:H15"/>
    <mergeCell ref="I14:I15"/>
    <mergeCell ref="J14:J15"/>
    <mergeCell ref="K14:K15"/>
    <mergeCell ref="L14:L15"/>
    <mergeCell ref="M14:M15"/>
    <mergeCell ref="U12:U13"/>
    <mergeCell ref="V12:V13"/>
    <mergeCell ref="W12:W13"/>
    <mergeCell ref="X12:X13"/>
    <mergeCell ref="B14:B15"/>
    <mergeCell ref="C14:C15"/>
    <mergeCell ref="D14:D15"/>
    <mergeCell ref="E14:E15"/>
    <mergeCell ref="F14:F15"/>
    <mergeCell ref="G14:G15"/>
    <mergeCell ref="N12:N13"/>
    <mergeCell ref="O12:O13"/>
    <mergeCell ref="Q12:Q13"/>
    <mergeCell ref="R12:R13"/>
    <mergeCell ref="S12:S13"/>
    <mergeCell ref="T12:T13"/>
    <mergeCell ref="X9:X10"/>
    <mergeCell ref="A11:A15"/>
    <mergeCell ref="B11:B13"/>
    <mergeCell ref="C12:C13"/>
    <mergeCell ref="D12:D13"/>
    <mergeCell ref="E12:E13"/>
    <mergeCell ref="F12:F13"/>
    <mergeCell ref="G12:G13"/>
    <mergeCell ref="H12:H13"/>
    <mergeCell ref="I12:I13"/>
    <mergeCell ref="J9:J10"/>
    <mergeCell ref="K9:O9"/>
    <mergeCell ref="P9:P14"/>
    <mergeCell ref="Q9:U9"/>
    <mergeCell ref="V9:V10"/>
    <mergeCell ref="W9:W10"/>
    <mergeCell ref="J12:J13"/>
    <mergeCell ref="K12:K13"/>
    <mergeCell ref="L12:L13"/>
    <mergeCell ref="M12:M13"/>
    <mergeCell ref="B7:X7"/>
    <mergeCell ref="A9:A10"/>
    <mergeCell ref="B9:B10"/>
    <mergeCell ref="C9:C10"/>
    <mergeCell ref="D9:D10"/>
    <mergeCell ref="E9:E10"/>
    <mergeCell ref="F9:F10"/>
    <mergeCell ref="G9:G10"/>
    <mergeCell ref="H9:H10"/>
    <mergeCell ref="I9:I10"/>
    <mergeCell ref="A1:V1"/>
    <mergeCell ref="A2:A5"/>
    <mergeCell ref="B2:W2"/>
    <mergeCell ref="B3:W3"/>
    <mergeCell ref="B4:W5"/>
    <mergeCell ref="A6:X6"/>
  </mergeCells>
  <printOptions horizontalCentered="1"/>
  <pageMargins left="0.19685039370078741" right="0" top="0.39370078740157483" bottom="0" header="0.31496062992125984" footer="0.31496062992125984"/>
  <pageSetup paperSize="5" scale="57" orientation="landscape"/>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3F075-79C0-4E26-BBD3-3BB1E126CE1E}">
  <sheetPr>
    <pageSetUpPr fitToPage="1"/>
  </sheetPr>
  <dimension ref="A1:X23"/>
  <sheetViews>
    <sheetView topLeftCell="F19" zoomScale="85" zoomScaleNormal="85" workbookViewId="0">
      <selection activeCell="W18" sqref="W18"/>
    </sheetView>
  </sheetViews>
  <sheetFormatPr baseColWidth="10" defaultColWidth="8" defaultRowHeight="12.75" x14ac:dyDescent="0.25"/>
  <cols>
    <col min="1" max="1" width="17.85546875" style="388" customWidth="1"/>
    <col min="2" max="2" width="18.85546875" style="388" customWidth="1"/>
    <col min="3" max="3" width="5.42578125" style="388" customWidth="1"/>
    <col min="4" max="4" width="25.85546875" style="388" customWidth="1"/>
    <col min="5" max="5" width="15.5703125" style="388" customWidth="1"/>
    <col min="6" max="6" width="17.28515625" style="388" customWidth="1"/>
    <col min="7" max="7" width="28.5703125" style="388" customWidth="1"/>
    <col min="8" max="8" width="16.140625" style="388" customWidth="1"/>
    <col min="9" max="9" width="10.5703125" style="388" customWidth="1"/>
    <col min="10" max="10" width="18.85546875" style="388" customWidth="1"/>
    <col min="11" max="14" width="5.85546875" style="388" customWidth="1"/>
    <col min="15" max="15" width="7.7109375" style="388" customWidth="1"/>
    <col min="16" max="16" width="1.5703125" style="388" customWidth="1"/>
    <col min="17" max="21" width="7.7109375" style="388" customWidth="1"/>
    <col min="22" max="22" width="68.42578125" style="388" customWidth="1"/>
    <col min="23" max="24" width="41.7109375" style="388" customWidth="1"/>
    <col min="25" max="256" width="8" style="388"/>
    <col min="257" max="257" width="17.85546875" style="388" customWidth="1"/>
    <col min="258" max="258" width="18.85546875" style="388" customWidth="1"/>
    <col min="259" max="259" width="5.42578125" style="388" customWidth="1"/>
    <col min="260" max="260" width="25.85546875" style="388" customWidth="1"/>
    <col min="261" max="261" width="15.5703125" style="388" customWidth="1"/>
    <col min="262" max="262" width="17.28515625" style="388" customWidth="1"/>
    <col min="263" max="263" width="28.5703125" style="388" customWidth="1"/>
    <col min="264" max="264" width="16.140625" style="388" customWidth="1"/>
    <col min="265" max="265" width="10.5703125" style="388" customWidth="1"/>
    <col min="266" max="266" width="18.85546875" style="388" customWidth="1"/>
    <col min="267" max="270" width="5.85546875" style="388" customWidth="1"/>
    <col min="271" max="271" width="7.7109375" style="388" customWidth="1"/>
    <col min="272" max="272" width="1.5703125" style="388" customWidth="1"/>
    <col min="273" max="277" width="7.7109375" style="388" customWidth="1"/>
    <col min="278" max="278" width="68.42578125" style="388" customWidth="1"/>
    <col min="279" max="280" width="41.7109375" style="388" customWidth="1"/>
    <col min="281" max="512" width="8" style="388"/>
    <col min="513" max="513" width="17.85546875" style="388" customWidth="1"/>
    <col min="514" max="514" width="18.85546875" style="388" customWidth="1"/>
    <col min="515" max="515" width="5.42578125" style="388" customWidth="1"/>
    <col min="516" max="516" width="25.85546875" style="388" customWidth="1"/>
    <col min="517" max="517" width="15.5703125" style="388" customWidth="1"/>
    <col min="518" max="518" width="17.28515625" style="388" customWidth="1"/>
    <col min="519" max="519" width="28.5703125" style="388" customWidth="1"/>
    <col min="520" max="520" width="16.140625" style="388" customWidth="1"/>
    <col min="521" max="521" width="10.5703125" style="388" customWidth="1"/>
    <col min="522" max="522" width="18.85546875" style="388" customWidth="1"/>
    <col min="523" max="526" width="5.85546875" style="388" customWidth="1"/>
    <col min="527" max="527" width="7.7109375" style="388" customWidth="1"/>
    <col min="528" max="528" width="1.5703125" style="388" customWidth="1"/>
    <col min="529" max="533" width="7.7109375" style="388" customWidth="1"/>
    <col min="534" max="534" width="68.42578125" style="388" customWidth="1"/>
    <col min="535" max="536" width="41.7109375" style="388" customWidth="1"/>
    <col min="537" max="768" width="8" style="388"/>
    <col min="769" max="769" width="17.85546875" style="388" customWidth="1"/>
    <col min="770" max="770" width="18.85546875" style="388" customWidth="1"/>
    <col min="771" max="771" width="5.42578125" style="388" customWidth="1"/>
    <col min="772" max="772" width="25.85546875" style="388" customWidth="1"/>
    <col min="773" max="773" width="15.5703125" style="388" customWidth="1"/>
    <col min="774" max="774" width="17.28515625" style="388" customWidth="1"/>
    <col min="775" max="775" width="28.5703125" style="388" customWidth="1"/>
    <col min="776" max="776" width="16.140625" style="388" customWidth="1"/>
    <col min="777" max="777" width="10.5703125" style="388" customWidth="1"/>
    <col min="778" max="778" width="18.85546875" style="388" customWidth="1"/>
    <col min="779" max="782" width="5.85546875" style="388" customWidth="1"/>
    <col min="783" max="783" width="7.7109375" style="388" customWidth="1"/>
    <col min="784" max="784" width="1.5703125" style="388" customWidth="1"/>
    <col min="785" max="789" width="7.7109375" style="388" customWidth="1"/>
    <col min="790" max="790" width="68.42578125" style="388" customWidth="1"/>
    <col min="791" max="792" width="41.7109375" style="388" customWidth="1"/>
    <col min="793" max="1024" width="8" style="388"/>
    <col min="1025" max="1025" width="17.85546875" style="388" customWidth="1"/>
    <col min="1026" max="1026" width="18.85546875" style="388" customWidth="1"/>
    <col min="1027" max="1027" width="5.42578125" style="388" customWidth="1"/>
    <col min="1028" max="1028" width="25.85546875" style="388" customWidth="1"/>
    <col min="1029" max="1029" width="15.5703125" style="388" customWidth="1"/>
    <col min="1030" max="1030" width="17.28515625" style="388" customWidth="1"/>
    <col min="1031" max="1031" width="28.5703125" style="388" customWidth="1"/>
    <col min="1032" max="1032" width="16.140625" style="388" customWidth="1"/>
    <col min="1033" max="1033" width="10.5703125" style="388" customWidth="1"/>
    <col min="1034" max="1034" width="18.85546875" style="388" customWidth="1"/>
    <col min="1035" max="1038" width="5.85546875" style="388" customWidth="1"/>
    <col min="1039" max="1039" width="7.7109375" style="388" customWidth="1"/>
    <col min="1040" max="1040" width="1.5703125" style="388" customWidth="1"/>
    <col min="1041" max="1045" width="7.7109375" style="388" customWidth="1"/>
    <col min="1046" max="1046" width="68.42578125" style="388" customWidth="1"/>
    <col min="1047" max="1048" width="41.7109375" style="388" customWidth="1"/>
    <col min="1049" max="1280" width="8" style="388"/>
    <col min="1281" max="1281" width="17.85546875" style="388" customWidth="1"/>
    <col min="1282" max="1282" width="18.85546875" style="388" customWidth="1"/>
    <col min="1283" max="1283" width="5.42578125" style="388" customWidth="1"/>
    <col min="1284" max="1284" width="25.85546875" style="388" customWidth="1"/>
    <col min="1285" max="1285" width="15.5703125" style="388" customWidth="1"/>
    <col min="1286" max="1286" width="17.28515625" style="388" customWidth="1"/>
    <col min="1287" max="1287" width="28.5703125" style="388" customWidth="1"/>
    <col min="1288" max="1288" width="16.140625" style="388" customWidth="1"/>
    <col min="1289" max="1289" width="10.5703125" style="388" customWidth="1"/>
    <col min="1290" max="1290" width="18.85546875" style="388" customWidth="1"/>
    <col min="1291" max="1294" width="5.85546875" style="388" customWidth="1"/>
    <col min="1295" max="1295" width="7.7109375" style="388" customWidth="1"/>
    <col min="1296" max="1296" width="1.5703125" style="388" customWidth="1"/>
    <col min="1297" max="1301" width="7.7109375" style="388" customWidth="1"/>
    <col min="1302" max="1302" width="68.42578125" style="388" customWidth="1"/>
    <col min="1303" max="1304" width="41.7109375" style="388" customWidth="1"/>
    <col min="1305" max="1536" width="8" style="388"/>
    <col min="1537" max="1537" width="17.85546875" style="388" customWidth="1"/>
    <col min="1538" max="1538" width="18.85546875" style="388" customWidth="1"/>
    <col min="1539" max="1539" width="5.42578125" style="388" customWidth="1"/>
    <col min="1540" max="1540" width="25.85546875" style="388" customWidth="1"/>
    <col min="1541" max="1541" width="15.5703125" style="388" customWidth="1"/>
    <col min="1542" max="1542" width="17.28515625" style="388" customWidth="1"/>
    <col min="1543" max="1543" width="28.5703125" style="388" customWidth="1"/>
    <col min="1544" max="1544" width="16.140625" style="388" customWidth="1"/>
    <col min="1545" max="1545" width="10.5703125" style="388" customWidth="1"/>
    <col min="1546" max="1546" width="18.85546875" style="388" customWidth="1"/>
    <col min="1547" max="1550" width="5.85546875" style="388" customWidth="1"/>
    <col min="1551" max="1551" width="7.7109375" style="388" customWidth="1"/>
    <col min="1552" max="1552" width="1.5703125" style="388" customWidth="1"/>
    <col min="1553" max="1557" width="7.7109375" style="388" customWidth="1"/>
    <col min="1558" max="1558" width="68.42578125" style="388" customWidth="1"/>
    <col min="1559" max="1560" width="41.7109375" style="388" customWidth="1"/>
    <col min="1561" max="1792" width="8" style="388"/>
    <col min="1793" max="1793" width="17.85546875" style="388" customWidth="1"/>
    <col min="1794" max="1794" width="18.85546875" style="388" customWidth="1"/>
    <col min="1795" max="1795" width="5.42578125" style="388" customWidth="1"/>
    <col min="1796" max="1796" width="25.85546875" style="388" customWidth="1"/>
    <col min="1797" max="1797" width="15.5703125" style="388" customWidth="1"/>
    <col min="1798" max="1798" width="17.28515625" style="388" customWidth="1"/>
    <col min="1799" max="1799" width="28.5703125" style="388" customWidth="1"/>
    <col min="1800" max="1800" width="16.140625" style="388" customWidth="1"/>
    <col min="1801" max="1801" width="10.5703125" style="388" customWidth="1"/>
    <col min="1802" max="1802" width="18.85546875" style="388" customWidth="1"/>
    <col min="1803" max="1806" width="5.85546875" style="388" customWidth="1"/>
    <col min="1807" max="1807" width="7.7109375" style="388" customWidth="1"/>
    <col min="1808" max="1808" width="1.5703125" style="388" customWidth="1"/>
    <col min="1809" max="1813" width="7.7109375" style="388" customWidth="1"/>
    <col min="1814" max="1814" width="68.42578125" style="388" customWidth="1"/>
    <col min="1815" max="1816" width="41.7109375" style="388" customWidth="1"/>
    <col min="1817" max="2048" width="8" style="388"/>
    <col min="2049" max="2049" width="17.85546875" style="388" customWidth="1"/>
    <col min="2050" max="2050" width="18.85546875" style="388" customWidth="1"/>
    <col min="2051" max="2051" width="5.42578125" style="388" customWidth="1"/>
    <col min="2052" max="2052" width="25.85546875" style="388" customWidth="1"/>
    <col min="2053" max="2053" width="15.5703125" style="388" customWidth="1"/>
    <col min="2054" max="2054" width="17.28515625" style="388" customWidth="1"/>
    <col min="2055" max="2055" width="28.5703125" style="388" customWidth="1"/>
    <col min="2056" max="2056" width="16.140625" style="388" customWidth="1"/>
    <col min="2057" max="2057" width="10.5703125" style="388" customWidth="1"/>
    <col min="2058" max="2058" width="18.85546875" style="388" customWidth="1"/>
    <col min="2059" max="2062" width="5.85546875" style="388" customWidth="1"/>
    <col min="2063" max="2063" width="7.7109375" style="388" customWidth="1"/>
    <col min="2064" max="2064" width="1.5703125" style="388" customWidth="1"/>
    <col min="2065" max="2069" width="7.7109375" style="388" customWidth="1"/>
    <col min="2070" max="2070" width="68.42578125" style="388" customWidth="1"/>
    <col min="2071" max="2072" width="41.7109375" style="388" customWidth="1"/>
    <col min="2073" max="2304" width="8" style="388"/>
    <col min="2305" max="2305" width="17.85546875" style="388" customWidth="1"/>
    <col min="2306" max="2306" width="18.85546875" style="388" customWidth="1"/>
    <col min="2307" max="2307" width="5.42578125" style="388" customWidth="1"/>
    <col min="2308" max="2308" width="25.85546875" style="388" customWidth="1"/>
    <col min="2309" max="2309" width="15.5703125" style="388" customWidth="1"/>
    <col min="2310" max="2310" width="17.28515625" style="388" customWidth="1"/>
    <col min="2311" max="2311" width="28.5703125" style="388" customWidth="1"/>
    <col min="2312" max="2312" width="16.140625" style="388" customWidth="1"/>
    <col min="2313" max="2313" width="10.5703125" style="388" customWidth="1"/>
    <col min="2314" max="2314" width="18.85546875" style="388" customWidth="1"/>
    <col min="2315" max="2318" width="5.85546875" style="388" customWidth="1"/>
    <col min="2319" max="2319" width="7.7109375" style="388" customWidth="1"/>
    <col min="2320" max="2320" width="1.5703125" style="388" customWidth="1"/>
    <col min="2321" max="2325" width="7.7109375" style="388" customWidth="1"/>
    <col min="2326" max="2326" width="68.42578125" style="388" customWidth="1"/>
    <col min="2327" max="2328" width="41.7109375" style="388" customWidth="1"/>
    <col min="2329" max="2560" width="8" style="388"/>
    <col min="2561" max="2561" width="17.85546875" style="388" customWidth="1"/>
    <col min="2562" max="2562" width="18.85546875" style="388" customWidth="1"/>
    <col min="2563" max="2563" width="5.42578125" style="388" customWidth="1"/>
    <col min="2564" max="2564" width="25.85546875" style="388" customWidth="1"/>
    <col min="2565" max="2565" width="15.5703125" style="388" customWidth="1"/>
    <col min="2566" max="2566" width="17.28515625" style="388" customWidth="1"/>
    <col min="2567" max="2567" width="28.5703125" style="388" customWidth="1"/>
    <col min="2568" max="2568" width="16.140625" style="388" customWidth="1"/>
    <col min="2569" max="2569" width="10.5703125" style="388" customWidth="1"/>
    <col min="2570" max="2570" width="18.85546875" style="388" customWidth="1"/>
    <col min="2571" max="2574" width="5.85546875" style="388" customWidth="1"/>
    <col min="2575" max="2575" width="7.7109375" style="388" customWidth="1"/>
    <col min="2576" max="2576" width="1.5703125" style="388" customWidth="1"/>
    <col min="2577" max="2581" width="7.7109375" style="388" customWidth="1"/>
    <col min="2582" max="2582" width="68.42578125" style="388" customWidth="1"/>
    <col min="2583" max="2584" width="41.7109375" style="388" customWidth="1"/>
    <col min="2585" max="2816" width="8" style="388"/>
    <col min="2817" max="2817" width="17.85546875" style="388" customWidth="1"/>
    <col min="2818" max="2818" width="18.85546875" style="388" customWidth="1"/>
    <col min="2819" max="2819" width="5.42578125" style="388" customWidth="1"/>
    <col min="2820" max="2820" width="25.85546875" style="388" customWidth="1"/>
    <col min="2821" max="2821" width="15.5703125" style="388" customWidth="1"/>
    <col min="2822" max="2822" width="17.28515625" style="388" customWidth="1"/>
    <col min="2823" max="2823" width="28.5703125" style="388" customWidth="1"/>
    <col min="2824" max="2824" width="16.140625" style="388" customWidth="1"/>
    <col min="2825" max="2825" width="10.5703125" style="388" customWidth="1"/>
    <col min="2826" max="2826" width="18.85546875" style="388" customWidth="1"/>
    <col min="2827" max="2830" width="5.85546875" style="388" customWidth="1"/>
    <col min="2831" max="2831" width="7.7109375" style="388" customWidth="1"/>
    <col min="2832" max="2832" width="1.5703125" style="388" customWidth="1"/>
    <col min="2833" max="2837" width="7.7109375" style="388" customWidth="1"/>
    <col min="2838" max="2838" width="68.42578125" style="388" customWidth="1"/>
    <col min="2839" max="2840" width="41.7109375" style="388" customWidth="1"/>
    <col min="2841" max="3072" width="8" style="388"/>
    <col min="3073" max="3073" width="17.85546875" style="388" customWidth="1"/>
    <col min="3074" max="3074" width="18.85546875" style="388" customWidth="1"/>
    <col min="3075" max="3075" width="5.42578125" style="388" customWidth="1"/>
    <col min="3076" max="3076" width="25.85546875" style="388" customWidth="1"/>
    <col min="3077" max="3077" width="15.5703125" style="388" customWidth="1"/>
    <col min="3078" max="3078" width="17.28515625" style="388" customWidth="1"/>
    <col min="3079" max="3079" width="28.5703125" style="388" customWidth="1"/>
    <col min="3080" max="3080" width="16.140625" style="388" customWidth="1"/>
    <col min="3081" max="3081" width="10.5703125" style="388" customWidth="1"/>
    <col min="3082" max="3082" width="18.85546875" style="388" customWidth="1"/>
    <col min="3083" max="3086" width="5.85546875" style="388" customWidth="1"/>
    <col min="3087" max="3087" width="7.7109375" style="388" customWidth="1"/>
    <col min="3088" max="3088" width="1.5703125" style="388" customWidth="1"/>
    <col min="3089" max="3093" width="7.7109375" style="388" customWidth="1"/>
    <col min="3094" max="3094" width="68.42578125" style="388" customWidth="1"/>
    <col min="3095" max="3096" width="41.7109375" style="388" customWidth="1"/>
    <col min="3097" max="3328" width="8" style="388"/>
    <col min="3329" max="3329" width="17.85546875" style="388" customWidth="1"/>
    <col min="3330" max="3330" width="18.85546875" style="388" customWidth="1"/>
    <col min="3331" max="3331" width="5.42578125" style="388" customWidth="1"/>
    <col min="3332" max="3332" width="25.85546875" style="388" customWidth="1"/>
    <col min="3333" max="3333" width="15.5703125" style="388" customWidth="1"/>
    <col min="3334" max="3334" width="17.28515625" style="388" customWidth="1"/>
    <col min="3335" max="3335" width="28.5703125" style="388" customWidth="1"/>
    <col min="3336" max="3336" width="16.140625" style="388" customWidth="1"/>
    <col min="3337" max="3337" width="10.5703125" style="388" customWidth="1"/>
    <col min="3338" max="3338" width="18.85546875" style="388" customWidth="1"/>
    <col min="3339" max="3342" width="5.85546875" style="388" customWidth="1"/>
    <col min="3343" max="3343" width="7.7109375" style="388" customWidth="1"/>
    <col min="3344" max="3344" width="1.5703125" style="388" customWidth="1"/>
    <col min="3345" max="3349" width="7.7109375" style="388" customWidth="1"/>
    <col min="3350" max="3350" width="68.42578125" style="388" customWidth="1"/>
    <col min="3351" max="3352" width="41.7109375" style="388" customWidth="1"/>
    <col min="3353" max="3584" width="8" style="388"/>
    <col min="3585" max="3585" width="17.85546875" style="388" customWidth="1"/>
    <col min="3586" max="3586" width="18.85546875" style="388" customWidth="1"/>
    <col min="3587" max="3587" width="5.42578125" style="388" customWidth="1"/>
    <col min="3588" max="3588" width="25.85546875" style="388" customWidth="1"/>
    <col min="3589" max="3589" width="15.5703125" style="388" customWidth="1"/>
    <col min="3590" max="3590" width="17.28515625" style="388" customWidth="1"/>
    <col min="3591" max="3591" width="28.5703125" style="388" customWidth="1"/>
    <col min="3592" max="3592" width="16.140625" style="388" customWidth="1"/>
    <col min="3593" max="3593" width="10.5703125" style="388" customWidth="1"/>
    <col min="3594" max="3594" width="18.85546875" style="388" customWidth="1"/>
    <col min="3595" max="3598" width="5.85546875" style="388" customWidth="1"/>
    <col min="3599" max="3599" width="7.7109375" style="388" customWidth="1"/>
    <col min="3600" max="3600" width="1.5703125" style="388" customWidth="1"/>
    <col min="3601" max="3605" width="7.7109375" style="388" customWidth="1"/>
    <col min="3606" max="3606" width="68.42578125" style="388" customWidth="1"/>
    <col min="3607" max="3608" width="41.7109375" style="388" customWidth="1"/>
    <col min="3609" max="3840" width="8" style="388"/>
    <col min="3841" max="3841" width="17.85546875" style="388" customWidth="1"/>
    <col min="3842" max="3842" width="18.85546875" style="388" customWidth="1"/>
    <col min="3843" max="3843" width="5.42578125" style="388" customWidth="1"/>
    <col min="3844" max="3844" width="25.85546875" style="388" customWidth="1"/>
    <col min="3845" max="3845" width="15.5703125" style="388" customWidth="1"/>
    <col min="3846" max="3846" width="17.28515625" style="388" customWidth="1"/>
    <col min="3847" max="3847" width="28.5703125" style="388" customWidth="1"/>
    <col min="3848" max="3848" width="16.140625" style="388" customWidth="1"/>
    <col min="3849" max="3849" width="10.5703125" style="388" customWidth="1"/>
    <col min="3850" max="3850" width="18.85546875" style="388" customWidth="1"/>
    <col min="3851" max="3854" width="5.85546875" style="388" customWidth="1"/>
    <col min="3855" max="3855" width="7.7109375" style="388" customWidth="1"/>
    <col min="3856" max="3856" width="1.5703125" style="388" customWidth="1"/>
    <col min="3857" max="3861" width="7.7109375" style="388" customWidth="1"/>
    <col min="3862" max="3862" width="68.42578125" style="388" customWidth="1"/>
    <col min="3863" max="3864" width="41.7109375" style="388" customWidth="1"/>
    <col min="3865" max="4096" width="8" style="388"/>
    <col min="4097" max="4097" width="17.85546875" style="388" customWidth="1"/>
    <col min="4098" max="4098" width="18.85546875" style="388" customWidth="1"/>
    <col min="4099" max="4099" width="5.42578125" style="388" customWidth="1"/>
    <col min="4100" max="4100" width="25.85546875" style="388" customWidth="1"/>
    <col min="4101" max="4101" width="15.5703125" style="388" customWidth="1"/>
    <col min="4102" max="4102" width="17.28515625" style="388" customWidth="1"/>
    <col min="4103" max="4103" width="28.5703125" style="388" customWidth="1"/>
    <col min="4104" max="4104" width="16.140625" style="388" customWidth="1"/>
    <col min="4105" max="4105" width="10.5703125" style="388" customWidth="1"/>
    <col min="4106" max="4106" width="18.85546875" style="388" customWidth="1"/>
    <col min="4107" max="4110" width="5.85546875" style="388" customWidth="1"/>
    <col min="4111" max="4111" width="7.7109375" style="388" customWidth="1"/>
    <col min="4112" max="4112" width="1.5703125" style="388" customWidth="1"/>
    <col min="4113" max="4117" width="7.7109375" style="388" customWidth="1"/>
    <col min="4118" max="4118" width="68.42578125" style="388" customWidth="1"/>
    <col min="4119" max="4120" width="41.7109375" style="388" customWidth="1"/>
    <col min="4121" max="4352" width="8" style="388"/>
    <col min="4353" max="4353" width="17.85546875" style="388" customWidth="1"/>
    <col min="4354" max="4354" width="18.85546875" style="388" customWidth="1"/>
    <col min="4355" max="4355" width="5.42578125" style="388" customWidth="1"/>
    <col min="4356" max="4356" width="25.85546875" style="388" customWidth="1"/>
    <col min="4357" max="4357" width="15.5703125" style="388" customWidth="1"/>
    <col min="4358" max="4358" width="17.28515625" style="388" customWidth="1"/>
    <col min="4359" max="4359" width="28.5703125" style="388" customWidth="1"/>
    <col min="4360" max="4360" width="16.140625" style="388" customWidth="1"/>
    <col min="4361" max="4361" width="10.5703125" style="388" customWidth="1"/>
    <col min="4362" max="4362" width="18.85546875" style="388" customWidth="1"/>
    <col min="4363" max="4366" width="5.85546875" style="388" customWidth="1"/>
    <col min="4367" max="4367" width="7.7109375" style="388" customWidth="1"/>
    <col min="4368" max="4368" width="1.5703125" style="388" customWidth="1"/>
    <col min="4369" max="4373" width="7.7109375" style="388" customWidth="1"/>
    <col min="4374" max="4374" width="68.42578125" style="388" customWidth="1"/>
    <col min="4375" max="4376" width="41.7109375" style="388" customWidth="1"/>
    <col min="4377" max="4608" width="8" style="388"/>
    <col min="4609" max="4609" width="17.85546875" style="388" customWidth="1"/>
    <col min="4610" max="4610" width="18.85546875" style="388" customWidth="1"/>
    <col min="4611" max="4611" width="5.42578125" style="388" customWidth="1"/>
    <col min="4612" max="4612" width="25.85546875" style="388" customWidth="1"/>
    <col min="4613" max="4613" width="15.5703125" style="388" customWidth="1"/>
    <col min="4614" max="4614" width="17.28515625" style="388" customWidth="1"/>
    <col min="4615" max="4615" width="28.5703125" style="388" customWidth="1"/>
    <col min="4616" max="4616" width="16.140625" style="388" customWidth="1"/>
    <col min="4617" max="4617" width="10.5703125" style="388" customWidth="1"/>
    <col min="4618" max="4618" width="18.85546875" style="388" customWidth="1"/>
    <col min="4619" max="4622" width="5.85546875" style="388" customWidth="1"/>
    <col min="4623" max="4623" width="7.7109375" style="388" customWidth="1"/>
    <col min="4624" max="4624" width="1.5703125" style="388" customWidth="1"/>
    <col min="4625" max="4629" width="7.7109375" style="388" customWidth="1"/>
    <col min="4630" max="4630" width="68.42578125" style="388" customWidth="1"/>
    <col min="4631" max="4632" width="41.7109375" style="388" customWidth="1"/>
    <col min="4633" max="4864" width="8" style="388"/>
    <col min="4865" max="4865" width="17.85546875" style="388" customWidth="1"/>
    <col min="4866" max="4866" width="18.85546875" style="388" customWidth="1"/>
    <col min="4867" max="4867" width="5.42578125" style="388" customWidth="1"/>
    <col min="4868" max="4868" width="25.85546875" style="388" customWidth="1"/>
    <col min="4869" max="4869" width="15.5703125" style="388" customWidth="1"/>
    <col min="4870" max="4870" width="17.28515625" style="388" customWidth="1"/>
    <col min="4871" max="4871" width="28.5703125" style="388" customWidth="1"/>
    <col min="4872" max="4872" width="16.140625" style="388" customWidth="1"/>
    <col min="4873" max="4873" width="10.5703125" style="388" customWidth="1"/>
    <col min="4874" max="4874" width="18.85546875" style="388" customWidth="1"/>
    <col min="4875" max="4878" width="5.85546875" style="388" customWidth="1"/>
    <col min="4879" max="4879" width="7.7109375" style="388" customWidth="1"/>
    <col min="4880" max="4880" width="1.5703125" style="388" customWidth="1"/>
    <col min="4881" max="4885" width="7.7109375" style="388" customWidth="1"/>
    <col min="4886" max="4886" width="68.42578125" style="388" customWidth="1"/>
    <col min="4887" max="4888" width="41.7109375" style="388" customWidth="1"/>
    <col min="4889" max="5120" width="8" style="388"/>
    <col min="5121" max="5121" width="17.85546875" style="388" customWidth="1"/>
    <col min="5122" max="5122" width="18.85546875" style="388" customWidth="1"/>
    <col min="5123" max="5123" width="5.42578125" style="388" customWidth="1"/>
    <col min="5124" max="5124" width="25.85546875" style="388" customWidth="1"/>
    <col min="5125" max="5125" width="15.5703125" style="388" customWidth="1"/>
    <col min="5126" max="5126" width="17.28515625" style="388" customWidth="1"/>
    <col min="5127" max="5127" width="28.5703125" style="388" customWidth="1"/>
    <col min="5128" max="5128" width="16.140625" style="388" customWidth="1"/>
    <col min="5129" max="5129" width="10.5703125" style="388" customWidth="1"/>
    <col min="5130" max="5130" width="18.85546875" style="388" customWidth="1"/>
    <col min="5131" max="5134" width="5.85546875" style="388" customWidth="1"/>
    <col min="5135" max="5135" width="7.7109375" style="388" customWidth="1"/>
    <col min="5136" max="5136" width="1.5703125" style="388" customWidth="1"/>
    <col min="5137" max="5141" width="7.7109375" style="388" customWidth="1"/>
    <col min="5142" max="5142" width="68.42578125" style="388" customWidth="1"/>
    <col min="5143" max="5144" width="41.7109375" style="388" customWidth="1"/>
    <col min="5145" max="5376" width="8" style="388"/>
    <col min="5377" max="5377" width="17.85546875" style="388" customWidth="1"/>
    <col min="5378" max="5378" width="18.85546875" style="388" customWidth="1"/>
    <col min="5379" max="5379" width="5.42578125" style="388" customWidth="1"/>
    <col min="5380" max="5380" width="25.85546875" style="388" customWidth="1"/>
    <col min="5381" max="5381" width="15.5703125" style="388" customWidth="1"/>
    <col min="5382" max="5382" width="17.28515625" style="388" customWidth="1"/>
    <col min="5383" max="5383" width="28.5703125" style="388" customWidth="1"/>
    <col min="5384" max="5384" width="16.140625" style="388" customWidth="1"/>
    <col min="5385" max="5385" width="10.5703125" style="388" customWidth="1"/>
    <col min="5386" max="5386" width="18.85546875" style="388" customWidth="1"/>
    <col min="5387" max="5390" width="5.85546875" style="388" customWidth="1"/>
    <col min="5391" max="5391" width="7.7109375" style="388" customWidth="1"/>
    <col min="5392" max="5392" width="1.5703125" style="388" customWidth="1"/>
    <col min="5393" max="5397" width="7.7109375" style="388" customWidth="1"/>
    <col min="5398" max="5398" width="68.42578125" style="388" customWidth="1"/>
    <col min="5399" max="5400" width="41.7109375" style="388" customWidth="1"/>
    <col min="5401" max="5632" width="8" style="388"/>
    <col min="5633" max="5633" width="17.85546875" style="388" customWidth="1"/>
    <col min="5634" max="5634" width="18.85546875" style="388" customWidth="1"/>
    <col min="5635" max="5635" width="5.42578125" style="388" customWidth="1"/>
    <col min="5636" max="5636" width="25.85546875" style="388" customWidth="1"/>
    <col min="5637" max="5637" width="15.5703125" style="388" customWidth="1"/>
    <col min="5638" max="5638" width="17.28515625" style="388" customWidth="1"/>
    <col min="5639" max="5639" width="28.5703125" style="388" customWidth="1"/>
    <col min="5640" max="5640" width="16.140625" style="388" customWidth="1"/>
    <col min="5641" max="5641" width="10.5703125" style="388" customWidth="1"/>
    <col min="5642" max="5642" width="18.85546875" style="388" customWidth="1"/>
    <col min="5643" max="5646" width="5.85546875" style="388" customWidth="1"/>
    <col min="5647" max="5647" width="7.7109375" style="388" customWidth="1"/>
    <col min="5648" max="5648" width="1.5703125" style="388" customWidth="1"/>
    <col min="5649" max="5653" width="7.7109375" style="388" customWidth="1"/>
    <col min="5654" max="5654" width="68.42578125" style="388" customWidth="1"/>
    <col min="5655" max="5656" width="41.7109375" style="388" customWidth="1"/>
    <col min="5657" max="5888" width="8" style="388"/>
    <col min="5889" max="5889" width="17.85546875" style="388" customWidth="1"/>
    <col min="5890" max="5890" width="18.85546875" style="388" customWidth="1"/>
    <col min="5891" max="5891" width="5.42578125" style="388" customWidth="1"/>
    <col min="5892" max="5892" width="25.85546875" style="388" customWidth="1"/>
    <col min="5893" max="5893" width="15.5703125" style="388" customWidth="1"/>
    <col min="5894" max="5894" width="17.28515625" style="388" customWidth="1"/>
    <col min="5895" max="5895" width="28.5703125" style="388" customWidth="1"/>
    <col min="5896" max="5896" width="16.140625" style="388" customWidth="1"/>
    <col min="5897" max="5897" width="10.5703125" style="388" customWidth="1"/>
    <col min="5898" max="5898" width="18.85546875" style="388" customWidth="1"/>
    <col min="5899" max="5902" width="5.85546875" style="388" customWidth="1"/>
    <col min="5903" max="5903" width="7.7109375" style="388" customWidth="1"/>
    <col min="5904" max="5904" width="1.5703125" style="388" customWidth="1"/>
    <col min="5905" max="5909" width="7.7109375" style="388" customWidth="1"/>
    <col min="5910" max="5910" width="68.42578125" style="388" customWidth="1"/>
    <col min="5911" max="5912" width="41.7109375" style="388" customWidth="1"/>
    <col min="5913" max="6144" width="8" style="388"/>
    <col min="6145" max="6145" width="17.85546875" style="388" customWidth="1"/>
    <col min="6146" max="6146" width="18.85546875" style="388" customWidth="1"/>
    <col min="6147" max="6147" width="5.42578125" style="388" customWidth="1"/>
    <col min="6148" max="6148" width="25.85546875" style="388" customWidth="1"/>
    <col min="6149" max="6149" width="15.5703125" style="388" customWidth="1"/>
    <col min="6150" max="6150" width="17.28515625" style="388" customWidth="1"/>
    <col min="6151" max="6151" width="28.5703125" style="388" customWidth="1"/>
    <col min="6152" max="6152" width="16.140625" style="388" customWidth="1"/>
    <col min="6153" max="6153" width="10.5703125" style="388" customWidth="1"/>
    <col min="6154" max="6154" width="18.85546875" style="388" customWidth="1"/>
    <col min="6155" max="6158" width="5.85546875" style="388" customWidth="1"/>
    <col min="6159" max="6159" width="7.7109375" style="388" customWidth="1"/>
    <col min="6160" max="6160" width="1.5703125" style="388" customWidth="1"/>
    <col min="6161" max="6165" width="7.7109375" style="388" customWidth="1"/>
    <col min="6166" max="6166" width="68.42578125" style="388" customWidth="1"/>
    <col min="6167" max="6168" width="41.7109375" style="388" customWidth="1"/>
    <col min="6169" max="6400" width="8" style="388"/>
    <col min="6401" max="6401" width="17.85546875" style="388" customWidth="1"/>
    <col min="6402" max="6402" width="18.85546875" style="388" customWidth="1"/>
    <col min="6403" max="6403" width="5.42578125" style="388" customWidth="1"/>
    <col min="6404" max="6404" width="25.85546875" style="388" customWidth="1"/>
    <col min="6405" max="6405" width="15.5703125" style="388" customWidth="1"/>
    <col min="6406" max="6406" width="17.28515625" style="388" customWidth="1"/>
    <col min="6407" max="6407" width="28.5703125" style="388" customWidth="1"/>
    <col min="6408" max="6408" width="16.140625" style="388" customWidth="1"/>
    <col min="6409" max="6409" width="10.5703125" style="388" customWidth="1"/>
    <col min="6410" max="6410" width="18.85546875" style="388" customWidth="1"/>
    <col min="6411" max="6414" width="5.85546875" style="388" customWidth="1"/>
    <col min="6415" max="6415" width="7.7109375" style="388" customWidth="1"/>
    <col min="6416" max="6416" width="1.5703125" style="388" customWidth="1"/>
    <col min="6417" max="6421" width="7.7109375" style="388" customWidth="1"/>
    <col min="6422" max="6422" width="68.42578125" style="388" customWidth="1"/>
    <col min="6423" max="6424" width="41.7109375" style="388" customWidth="1"/>
    <col min="6425" max="6656" width="8" style="388"/>
    <col min="6657" max="6657" width="17.85546875" style="388" customWidth="1"/>
    <col min="6658" max="6658" width="18.85546875" style="388" customWidth="1"/>
    <col min="6659" max="6659" width="5.42578125" style="388" customWidth="1"/>
    <col min="6660" max="6660" width="25.85546875" style="388" customWidth="1"/>
    <col min="6661" max="6661" width="15.5703125" style="388" customWidth="1"/>
    <col min="6662" max="6662" width="17.28515625" style="388" customWidth="1"/>
    <col min="6663" max="6663" width="28.5703125" style="388" customWidth="1"/>
    <col min="6664" max="6664" width="16.140625" style="388" customWidth="1"/>
    <col min="6665" max="6665" width="10.5703125" style="388" customWidth="1"/>
    <col min="6666" max="6666" width="18.85546875" style="388" customWidth="1"/>
    <col min="6667" max="6670" width="5.85546875" style="388" customWidth="1"/>
    <col min="6671" max="6671" width="7.7109375" style="388" customWidth="1"/>
    <col min="6672" max="6672" width="1.5703125" style="388" customWidth="1"/>
    <col min="6673" max="6677" width="7.7109375" style="388" customWidth="1"/>
    <col min="6678" max="6678" width="68.42578125" style="388" customWidth="1"/>
    <col min="6679" max="6680" width="41.7109375" style="388" customWidth="1"/>
    <col min="6681" max="6912" width="8" style="388"/>
    <col min="6913" max="6913" width="17.85546875" style="388" customWidth="1"/>
    <col min="6914" max="6914" width="18.85546875" style="388" customWidth="1"/>
    <col min="6915" max="6915" width="5.42578125" style="388" customWidth="1"/>
    <col min="6916" max="6916" width="25.85546875" style="388" customWidth="1"/>
    <col min="6917" max="6917" width="15.5703125" style="388" customWidth="1"/>
    <col min="6918" max="6918" width="17.28515625" style="388" customWidth="1"/>
    <col min="6919" max="6919" width="28.5703125" style="388" customWidth="1"/>
    <col min="6920" max="6920" width="16.140625" style="388" customWidth="1"/>
    <col min="6921" max="6921" width="10.5703125" style="388" customWidth="1"/>
    <col min="6922" max="6922" width="18.85546875" style="388" customWidth="1"/>
    <col min="6923" max="6926" width="5.85546875" style="388" customWidth="1"/>
    <col min="6927" max="6927" width="7.7109375" style="388" customWidth="1"/>
    <col min="6928" max="6928" width="1.5703125" style="388" customWidth="1"/>
    <col min="6929" max="6933" width="7.7109375" style="388" customWidth="1"/>
    <col min="6934" max="6934" width="68.42578125" style="388" customWidth="1"/>
    <col min="6935" max="6936" width="41.7109375" style="388" customWidth="1"/>
    <col min="6937" max="7168" width="8" style="388"/>
    <col min="7169" max="7169" width="17.85546875" style="388" customWidth="1"/>
    <col min="7170" max="7170" width="18.85546875" style="388" customWidth="1"/>
    <col min="7171" max="7171" width="5.42578125" style="388" customWidth="1"/>
    <col min="7172" max="7172" width="25.85546875" style="388" customWidth="1"/>
    <col min="7173" max="7173" width="15.5703125" style="388" customWidth="1"/>
    <col min="7174" max="7174" width="17.28515625" style="388" customWidth="1"/>
    <col min="7175" max="7175" width="28.5703125" style="388" customWidth="1"/>
    <col min="7176" max="7176" width="16.140625" style="388" customWidth="1"/>
    <col min="7177" max="7177" width="10.5703125" style="388" customWidth="1"/>
    <col min="7178" max="7178" width="18.85546875" style="388" customWidth="1"/>
    <col min="7179" max="7182" width="5.85546875" style="388" customWidth="1"/>
    <col min="7183" max="7183" width="7.7109375" style="388" customWidth="1"/>
    <col min="7184" max="7184" width="1.5703125" style="388" customWidth="1"/>
    <col min="7185" max="7189" width="7.7109375" style="388" customWidth="1"/>
    <col min="7190" max="7190" width="68.42578125" style="388" customWidth="1"/>
    <col min="7191" max="7192" width="41.7109375" style="388" customWidth="1"/>
    <col min="7193" max="7424" width="8" style="388"/>
    <col min="7425" max="7425" width="17.85546875" style="388" customWidth="1"/>
    <col min="7426" max="7426" width="18.85546875" style="388" customWidth="1"/>
    <col min="7427" max="7427" width="5.42578125" style="388" customWidth="1"/>
    <col min="7428" max="7428" width="25.85546875" style="388" customWidth="1"/>
    <col min="7429" max="7429" width="15.5703125" style="388" customWidth="1"/>
    <col min="7430" max="7430" width="17.28515625" style="388" customWidth="1"/>
    <col min="7431" max="7431" width="28.5703125" style="388" customWidth="1"/>
    <col min="7432" max="7432" width="16.140625" style="388" customWidth="1"/>
    <col min="7433" max="7433" width="10.5703125" style="388" customWidth="1"/>
    <col min="7434" max="7434" width="18.85546875" style="388" customWidth="1"/>
    <col min="7435" max="7438" width="5.85546875" style="388" customWidth="1"/>
    <col min="7439" max="7439" width="7.7109375" style="388" customWidth="1"/>
    <col min="7440" max="7440" width="1.5703125" style="388" customWidth="1"/>
    <col min="7441" max="7445" width="7.7109375" style="388" customWidth="1"/>
    <col min="7446" max="7446" width="68.42578125" style="388" customWidth="1"/>
    <col min="7447" max="7448" width="41.7109375" style="388" customWidth="1"/>
    <col min="7449" max="7680" width="8" style="388"/>
    <col min="7681" max="7681" width="17.85546875" style="388" customWidth="1"/>
    <col min="7682" max="7682" width="18.85546875" style="388" customWidth="1"/>
    <col min="7683" max="7683" width="5.42578125" style="388" customWidth="1"/>
    <col min="7684" max="7684" width="25.85546875" style="388" customWidth="1"/>
    <col min="7685" max="7685" width="15.5703125" style="388" customWidth="1"/>
    <col min="7686" max="7686" width="17.28515625" style="388" customWidth="1"/>
    <col min="7687" max="7687" width="28.5703125" style="388" customWidth="1"/>
    <col min="7688" max="7688" width="16.140625" style="388" customWidth="1"/>
    <col min="7689" max="7689" width="10.5703125" style="388" customWidth="1"/>
    <col min="7690" max="7690" width="18.85546875" style="388" customWidth="1"/>
    <col min="7691" max="7694" width="5.85546875" style="388" customWidth="1"/>
    <col min="7695" max="7695" width="7.7109375" style="388" customWidth="1"/>
    <col min="7696" max="7696" width="1.5703125" style="388" customWidth="1"/>
    <col min="7697" max="7701" width="7.7109375" style="388" customWidth="1"/>
    <col min="7702" max="7702" width="68.42578125" style="388" customWidth="1"/>
    <col min="7703" max="7704" width="41.7109375" style="388" customWidth="1"/>
    <col min="7705" max="7936" width="8" style="388"/>
    <col min="7937" max="7937" width="17.85546875" style="388" customWidth="1"/>
    <col min="7938" max="7938" width="18.85546875" style="388" customWidth="1"/>
    <col min="7939" max="7939" width="5.42578125" style="388" customWidth="1"/>
    <col min="7940" max="7940" width="25.85546875" style="388" customWidth="1"/>
    <col min="7941" max="7941" width="15.5703125" style="388" customWidth="1"/>
    <col min="7942" max="7942" width="17.28515625" style="388" customWidth="1"/>
    <col min="7943" max="7943" width="28.5703125" style="388" customWidth="1"/>
    <col min="7944" max="7944" width="16.140625" style="388" customWidth="1"/>
    <col min="7945" max="7945" width="10.5703125" style="388" customWidth="1"/>
    <col min="7946" max="7946" width="18.85546875" style="388" customWidth="1"/>
    <col min="7947" max="7950" width="5.85546875" style="388" customWidth="1"/>
    <col min="7951" max="7951" width="7.7109375" style="388" customWidth="1"/>
    <col min="7952" max="7952" width="1.5703125" style="388" customWidth="1"/>
    <col min="7953" max="7957" width="7.7109375" style="388" customWidth="1"/>
    <col min="7958" max="7958" width="68.42578125" style="388" customWidth="1"/>
    <col min="7959" max="7960" width="41.7109375" style="388" customWidth="1"/>
    <col min="7961" max="8192" width="8" style="388"/>
    <col min="8193" max="8193" width="17.85546875" style="388" customWidth="1"/>
    <col min="8194" max="8194" width="18.85546875" style="388" customWidth="1"/>
    <col min="8195" max="8195" width="5.42578125" style="388" customWidth="1"/>
    <col min="8196" max="8196" width="25.85546875" style="388" customWidth="1"/>
    <col min="8197" max="8197" width="15.5703125" style="388" customWidth="1"/>
    <col min="8198" max="8198" width="17.28515625" style="388" customWidth="1"/>
    <col min="8199" max="8199" width="28.5703125" style="388" customWidth="1"/>
    <col min="8200" max="8200" width="16.140625" style="388" customWidth="1"/>
    <col min="8201" max="8201" width="10.5703125" style="388" customWidth="1"/>
    <col min="8202" max="8202" width="18.85546875" style="388" customWidth="1"/>
    <col min="8203" max="8206" width="5.85546875" style="388" customWidth="1"/>
    <col min="8207" max="8207" width="7.7109375" style="388" customWidth="1"/>
    <col min="8208" max="8208" width="1.5703125" style="388" customWidth="1"/>
    <col min="8209" max="8213" width="7.7109375" style="388" customWidth="1"/>
    <col min="8214" max="8214" width="68.42578125" style="388" customWidth="1"/>
    <col min="8215" max="8216" width="41.7109375" style="388" customWidth="1"/>
    <col min="8217" max="8448" width="8" style="388"/>
    <col min="8449" max="8449" width="17.85546875" style="388" customWidth="1"/>
    <col min="8450" max="8450" width="18.85546875" style="388" customWidth="1"/>
    <col min="8451" max="8451" width="5.42578125" style="388" customWidth="1"/>
    <col min="8452" max="8452" width="25.85546875" style="388" customWidth="1"/>
    <col min="8453" max="8453" width="15.5703125" style="388" customWidth="1"/>
    <col min="8454" max="8454" width="17.28515625" style="388" customWidth="1"/>
    <col min="8455" max="8455" width="28.5703125" style="388" customWidth="1"/>
    <col min="8456" max="8456" width="16.140625" style="388" customWidth="1"/>
    <col min="8457" max="8457" width="10.5703125" style="388" customWidth="1"/>
    <col min="8458" max="8458" width="18.85546875" style="388" customWidth="1"/>
    <col min="8459" max="8462" width="5.85546875" style="388" customWidth="1"/>
    <col min="8463" max="8463" width="7.7109375" style="388" customWidth="1"/>
    <col min="8464" max="8464" width="1.5703125" style="388" customWidth="1"/>
    <col min="8465" max="8469" width="7.7109375" style="388" customWidth="1"/>
    <col min="8470" max="8470" width="68.42578125" style="388" customWidth="1"/>
    <col min="8471" max="8472" width="41.7109375" style="388" customWidth="1"/>
    <col min="8473" max="8704" width="8" style="388"/>
    <col min="8705" max="8705" width="17.85546875" style="388" customWidth="1"/>
    <col min="8706" max="8706" width="18.85546875" style="388" customWidth="1"/>
    <col min="8707" max="8707" width="5.42578125" style="388" customWidth="1"/>
    <col min="8708" max="8708" width="25.85546875" style="388" customWidth="1"/>
    <col min="8709" max="8709" width="15.5703125" style="388" customWidth="1"/>
    <col min="8710" max="8710" width="17.28515625" style="388" customWidth="1"/>
    <col min="8711" max="8711" width="28.5703125" style="388" customWidth="1"/>
    <col min="8712" max="8712" width="16.140625" style="388" customWidth="1"/>
    <col min="8713" max="8713" width="10.5703125" style="388" customWidth="1"/>
    <col min="8714" max="8714" width="18.85546875" style="388" customWidth="1"/>
    <col min="8715" max="8718" width="5.85546875" style="388" customWidth="1"/>
    <col min="8719" max="8719" width="7.7109375" style="388" customWidth="1"/>
    <col min="8720" max="8720" width="1.5703125" style="388" customWidth="1"/>
    <col min="8721" max="8725" width="7.7109375" style="388" customWidth="1"/>
    <col min="8726" max="8726" width="68.42578125" style="388" customWidth="1"/>
    <col min="8727" max="8728" width="41.7109375" style="388" customWidth="1"/>
    <col min="8729" max="8960" width="8" style="388"/>
    <col min="8961" max="8961" width="17.85546875" style="388" customWidth="1"/>
    <col min="8962" max="8962" width="18.85546875" style="388" customWidth="1"/>
    <col min="8963" max="8963" width="5.42578125" style="388" customWidth="1"/>
    <col min="8964" max="8964" width="25.85546875" style="388" customWidth="1"/>
    <col min="8965" max="8965" width="15.5703125" style="388" customWidth="1"/>
    <col min="8966" max="8966" width="17.28515625" style="388" customWidth="1"/>
    <col min="8967" max="8967" width="28.5703125" style="388" customWidth="1"/>
    <col min="8968" max="8968" width="16.140625" style="388" customWidth="1"/>
    <col min="8969" max="8969" width="10.5703125" style="388" customWidth="1"/>
    <col min="8970" max="8970" width="18.85546875" style="388" customWidth="1"/>
    <col min="8971" max="8974" width="5.85546875" style="388" customWidth="1"/>
    <col min="8975" max="8975" width="7.7109375" style="388" customWidth="1"/>
    <col min="8976" max="8976" width="1.5703125" style="388" customWidth="1"/>
    <col min="8977" max="8981" width="7.7109375" style="388" customWidth="1"/>
    <col min="8982" max="8982" width="68.42578125" style="388" customWidth="1"/>
    <col min="8983" max="8984" width="41.7109375" style="388" customWidth="1"/>
    <col min="8985" max="9216" width="8" style="388"/>
    <col min="9217" max="9217" width="17.85546875" style="388" customWidth="1"/>
    <col min="9218" max="9218" width="18.85546875" style="388" customWidth="1"/>
    <col min="9219" max="9219" width="5.42578125" style="388" customWidth="1"/>
    <col min="9220" max="9220" width="25.85546875" style="388" customWidth="1"/>
    <col min="9221" max="9221" width="15.5703125" style="388" customWidth="1"/>
    <col min="9222" max="9222" width="17.28515625" style="388" customWidth="1"/>
    <col min="9223" max="9223" width="28.5703125" style="388" customWidth="1"/>
    <col min="9224" max="9224" width="16.140625" style="388" customWidth="1"/>
    <col min="9225" max="9225" width="10.5703125" style="388" customWidth="1"/>
    <col min="9226" max="9226" width="18.85546875" style="388" customWidth="1"/>
    <col min="9227" max="9230" width="5.85546875" style="388" customWidth="1"/>
    <col min="9231" max="9231" width="7.7109375" style="388" customWidth="1"/>
    <col min="9232" max="9232" width="1.5703125" style="388" customWidth="1"/>
    <col min="9233" max="9237" width="7.7109375" style="388" customWidth="1"/>
    <col min="9238" max="9238" width="68.42578125" style="388" customWidth="1"/>
    <col min="9239" max="9240" width="41.7109375" style="388" customWidth="1"/>
    <col min="9241" max="9472" width="8" style="388"/>
    <col min="9473" max="9473" width="17.85546875" style="388" customWidth="1"/>
    <col min="9474" max="9474" width="18.85546875" style="388" customWidth="1"/>
    <col min="9475" max="9475" width="5.42578125" style="388" customWidth="1"/>
    <col min="9476" max="9476" width="25.85546875" style="388" customWidth="1"/>
    <col min="9477" max="9477" width="15.5703125" style="388" customWidth="1"/>
    <col min="9478" max="9478" width="17.28515625" style="388" customWidth="1"/>
    <col min="9479" max="9479" width="28.5703125" style="388" customWidth="1"/>
    <col min="9480" max="9480" width="16.140625" style="388" customWidth="1"/>
    <col min="9481" max="9481" width="10.5703125" style="388" customWidth="1"/>
    <col min="9482" max="9482" width="18.85546875" style="388" customWidth="1"/>
    <col min="9483" max="9486" width="5.85546875" style="388" customWidth="1"/>
    <col min="9487" max="9487" width="7.7109375" style="388" customWidth="1"/>
    <col min="9488" max="9488" width="1.5703125" style="388" customWidth="1"/>
    <col min="9489" max="9493" width="7.7109375" style="388" customWidth="1"/>
    <col min="9494" max="9494" width="68.42578125" style="388" customWidth="1"/>
    <col min="9495" max="9496" width="41.7109375" style="388" customWidth="1"/>
    <col min="9497" max="9728" width="8" style="388"/>
    <col min="9729" max="9729" width="17.85546875" style="388" customWidth="1"/>
    <col min="9730" max="9730" width="18.85546875" style="388" customWidth="1"/>
    <col min="9731" max="9731" width="5.42578125" style="388" customWidth="1"/>
    <col min="9732" max="9732" width="25.85546875" style="388" customWidth="1"/>
    <col min="9733" max="9733" width="15.5703125" style="388" customWidth="1"/>
    <col min="9734" max="9734" width="17.28515625" style="388" customWidth="1"/>
    <col min="9735" max="9735" width="28.5703125" style="388" customWidth="1"/>
    <col min="9736" max="9736" width="16.140625" style="388" customWidth="1"/>
    <col min="9737" max="9737" width="10.5703125" style="388" customWidth="1"/>
    <col min="9738" max="9738" width="18.85546875" style="388" customWidth="1"/>
    <col min="9739" max="9742" width="5.85546875" style="388" customWidth="1"/>
    <col min="9743" max="9743" width="7.7109375" style="388" customWidth="1"/>
    <col min="9744" max="9744" width="1.5703125" style="388" customWidth="1"/>
    <col min="9745" max="9749" width="7.7109375" style="388" customWidth="1"/>
    <col min="9750" max="9750" width="68.42578125" style="388" customWidth="1"/>
    <col min="9751" max="9752" width="41.7109375" style="388" customWidth="1"/>
    <col min="9753" max="9984" width="8" style="388"/>
    <col min="9985" max="9985" width="17.85546875" style="388" customWidth="1"/>
    <col min="9986" max="9986" width="18.85546875" style="388" customWidth="1"/>
    <col min="9987" max="9987" width="5.42578125" style="388" customWidth="1"/>
    <col min="9988" max="9988" width="25.85546875" style="388" customWidth="1"/>
    <col min="9989" max="9989" width="15.5703125" style="388" customWidth="1"/>
    <col min="9990" max="9990" width="17.28515625" style="388" customWidth="1"/>
    <col min="9991" max="9991" width="28.5703125" style="388" customWidth="1"/>
    <col min="9992" max="9992" width="16.140625" style="388" customWidth="1"/>
    <col min="9993" max="9993" width="10.5703125" style="388" customWidth="1"/>
    <col min="9994" max="9994" width="18.85546875" style="388" customWidth="1"/>
    <col min="9995" max="9998" width="5.85546875" style="388" customWidth="1"/>
    <col min="9999" max="9999" width="7.7109375" style="388" customWidth="1"/>
    <col min="10000" max="10000" width="1.5703125" style="388" customWidth="1"/>
    <col min="10001" max="10005" width="7.7109375" style="388" customWidth="1"/>
    <col min="10006" max="10006" width="68.42578125" style="388" customWidth="1"/>
    <col min="10007" max="10008" width="41.7109375" style="388" customWidth="1"/>
    <col min="10009" max="10240" width="8" style="388"/>
    <col min="10241" max="10241" width="17.85546875" style="388" customWidth="1"/>
    <col min="10242" max="10242" width="18.85546875" style="388" customWidth="1"/>
    <col min="10243" max="10243" width="5.42578125" style="388" customWidth="1"/>
    <col min="10244" max="10244" width="25.85546875" style="388" customWidth="1"/>
    <col min="10245" max="10245" width="15.5703125" style="388" customWidth="1"/>
    <col min="10246" max="10246" width="17.28515625" style="388" customWidth="1"/>
    <col min="10247" max="10247" width="28.5703125" style="388" customWidth="1"/>
    <col min="10248" max="10248" width="16.140625" style="388" customWidth="1"/>
    <col min="10249" max="10249" width="10.5703125" style="388" customWidth="1"/>
    <col min="10250" max="10250" width="18.85546875" style="388" customWidth="1"/>
    <col min="10251" max="10254" width="5.85546875" style="388" customWidth="1"/>
    <col min="10255" max="10255" width="7.7109375" style="388" customWidth="1"/>
    <col min="10256" max="10256" width="1.5703125" style="388" customWidth="1"/>
    <col min="10257" max="10261" width="7.7109375" style="388" customWidth="1"/>
    <col min="10262" max="10262" width="68.42578125" style="388" customWidth="1"/>
    <col min="10263" max="10264" width="41.7109375" style="388" customWidth="1"/>
    <col min="10265" max="10496" width="8" style="388"/>
    <col min="10497" max="10497" width="17.85546875" style="388" customWidth="1"/>
    <col min="10498" max="10498" width="18.85546875" style="388" customWidth="1"/>
    <col min="10499" max="10499" width="5.42578125" style="388" customWidth="1"/>
    <col min="10500" max="10500" width="25.85546875" style="388" customWidth="1"/>
    <col min="10501" max="10501" width="15.5703125" style="388" customWidth="1"/>
    <col min="10502" max="10502" width="17.28515625" style="388" customWidth="1"/>
    <col min="10503" max="10503" width="28.5703125" style="388" customWidth="1"/>
    <col min="10504" max="10504" width="16.140625" style="388" customWidth="1"/>
    <col min="10505" max="10505" width="10.5703125" style="388" customWidth="1"/>
    <col min="10506" max="10506" width="18.85546875" style="388" customWidth="1"/>
    <col min="10507" max="10510" width="5.85546875" style="388" customWidth="1"/>
    <col min="10511" max="10511" width="7.7109375" style="388" customWidth="1"/>
    <col min="10512" max="10512" width="1.5703125" style="388" customWidth="1"/>
    <col min="10513" max="10517" width="7.7109375" style="388" customWidth="1"/>
    <col min="10518" max="10518" width="68.42578125" style="388" customWidth="1"/>
    <col min="10519" max="10520" width="41.7109375" style="388" customWidth="1"/>
    <col min="10521" max="10752" width="8" style="388"/>
    <col min="10753" max="10753" width="17.85546875" style="388" customWidth="1"/>
    <col min="10754" max="10754" width="18.85546875" style="388" customWidth="1"/>
    <col min="10755" max="10755" width="5.42578125" style="388" customWidth="1"/>
    <col min="10756" max="10756" width="25.85546875" style="388" customWidth="1"/>
    <col min="10757" max="10757" width="15.5703125" style="388" customWidth="1"/>
    <col min="10758" max="10758" width="17.28515625" style="388" customWidth="1"/>
    <col min="10759" max="10759" width="28.5703125" style="388" customWidth="1"/>
    <col min="10760" max="10760" width="16.140625" style="388" customWidth="1"/>
    <col min="10761" max="10761" width="10.5703125" style="388" customWidth="1"/>
    <col min="10762" max="10762" width="18.85546875" style="388" customWidth="1"/>
    <col min="10763" max="10766" width="5.85546875" style="388" customWidth="1"/>
    <col min="10767" max="10767" width="7.7109375" style="388" customWidth="1"/>
    <col min="10768" max="10768" width="1.5703125" style="388" customWidth="1"/>
    <col min="10769" max="10773" width="7.7109375" style="388" customWidth="1"/>
    <col min="10774" max="10774" width="68.42578125" style="388" customWidth="1"/>
    <col min="10775" max="10776" width="41.7109375" style="388" customWidth="1"/>
    <col min="10777" max="11008" width="8" style="388"/>
    <col min="11009" max="11009" width="17.85546875" style="388" customWidth="1"/>
    <col min="11010" max="11010" width="18.85546875" style="388" customWidth="1"/>
    <col min="11011" max="11011" width="5.42578125" style="388" customWidth="1"/>
    <col min="11012" max="11012" width="25.85546875" style="388" customWidth="1"/>
    <col min="11013" max="11013" width="15.5703125" style="388" customWidth="1"/>
    <col min="11014" max="11014" width="17.28515625" style="388" customWidth="1"/>
    <col min="11015" max="11015" width="28.5703125" style="388" customWidth="1"/>
    <col min="11016" max="11016" width="16.140625" style="388" customWidth="1"/>
    <col min="11017" max="11017" width="10.5703125" style="388" customWidth="1"/>
    <col min="11018" max="11018" width="18.85546875" style="388" customWidth="1"/>
    <col min="11019" max="11022" width="5.85546875" style="388" customWidth="1"/>
    <col min="11023" max="11023" width="7.7109375" style="388" customWidth="1"/>
    <col min="11024" max="11024" width="1.5703125" style="388" customWidth="1"/>
    <col min="11025" max="11029" width="7.7109375" style="388" customWidth="1"/>
    <col min="11030" max="11030" width="68.42578125" style="388" customWidth="1"/>
    <col min="11031" max="11032" width="41.7109375" style="388" customWidth="1"/>
    <col min="11033" max="11264" width="8" style="388"/>
    <col min="11265" max="11265" width="17.85546875" style="388" customWidth="1"/>
    <col min="11266" max="11266" width="18.85546875" style="388" customWidth="1"/>
    <col min="11267" max="11267" width="5.42578125" style="388" customWidth="1"/>
    <col min="11268" max="11268" width="25.85546875" style="388" customWidth="1"/>
    <col min="11269" max="11269" width="15.5703125" style="388" customWidth="1"/>
    <col min="11270" max="11270" width="17.28515625" style="388" customWidth="1"/>
    <col min="11271" max="11271" width="28.5703125" style="388" customWidth="1"/>
    <col min="11272" max="11272" width="16.140625" style="388" customWidth="1"/>
    <col min="11273" max="11273" width="10.5703125" style="388" customWidth="1"/>
    <col min="11274" max="11274" width="18.85546875" style="388" customWidth="1"/>
    <col min="11275" max="11278" width="5.85546875" style="388" customWidth="1"/>
    <col min="11279" max="11279" width="7.7109375" style="388" customWidth="1"/>
    <col min="11280" max="11280" width="1.5703125" style="388" customWidth="1"/>
    <col min="11281" max="11285" width="7.7109375" style="388" customWidth="1"/>
    <col min="11286" max="11286" width="68.42578125" style="388" customWidth="1"/>
    <col min="11287" max="11288" width="41.7109375" style="388" customWidth="1"/>
    <col min="11289" max="11520" width="8" style="388"/>
    <col min="11521" max="11521" width="17.85546875" style="388" customWidth="1"/>
    <col min="11522" max="11522" width="18.85546875" style="388" customWidth="1"/>
    <col min="11523" max="11523" width="5.42578125" style="388" customWidth="1"/>
    <col min="11524" max="11524" width="25.85546875" style="388" customWidth="1"/>
    <col min="11525" max="11525" width="15.5703125" style="388" customWidth="1"/>
    <col min="11526" max="11526" width="17.28515625" style="388" customWidth="1"/>
    <col min="11527" max="11527" width="28.5703125" style="388" customWidth="1"/>
    <col min="11528" max="11528" width="16.140625" style="388" customWidth="1"/>
    <col min="11529" max="11529" width="10.5703125" style="388" customWidth="1"/>
    <col min="11530" max="11530" width="18.85546875" style="388" customWidth="1"/>
    <col min="11531" max="11534" width="5.85546875" style="388" customWidth="1"/>
    <col min="11535" max="11535" width="7.7109375" style="388" customWidth="1"/>
    <col min="11536" max="11536" width="1.5703125" style="388" customWidth="1"/>
    <col min="11537" max="11541" width="7.7109375" style="388" customWidth="1"/>
    <col min="11542" max="11542" width="68.42578125" style="388" customWidth="1"/>
    <col min="11543" max="11544" width="41.7109375" style="388" customWidth="1"/>
    <col min="11545" max="11776" width="8" style="388"/>
    <col min="11777" max="11777" width="17.85546875" style="388" customWidth="1"/>
    <col min="11778" max="11778" width="18.85546875" style="388" customWidth="1"/>
    <col min="11779" max="11779" width="5.42578125" style="388" customWidth="1"/>
    <col min="11780" max="11780" width="25.85546875" style="388" customWidth="1"/>
    <col min="11781" max="11781" width="15.5703125" style="388" customWidth="1"/>
    <col min="11782" max="11782" width="17.28515625" style="388" customWidth="1"/>
    <col min="11783" max="11783" width="28.5703125" style="388" customWidth="1"/>
    <col min="11784" max="11784" width="16.140625" style="388" customWidth="1"/>
    <col min="11785" max="11785" width="10.5703125" style="388" customWidth="1"/>
    <col min="11786" max="11786" width="18.85546875" style="388" customWidth="1"/>
    <col min="11787" max="11790" width="5.85546875" style="388" customWidth="1"/>
    <col min="11791" max="11791" width="7.7109375" style="388" customWidth="1"/>
    <col min="11792" max="11792" width="1.5703125" style="388" customWidth="1"/>
    <col min="11793" max="11797" width="7.7109375" style="388" customWidth="1"/>
    <col min="11798" max="11798" width="68.42578125" style="388" customWidth="1"/>
    <col min="11799" max="11800" width="41.7109375" style="388" customWidth="1"/>
    <col min="11801" max="12032" width="8" style="388"/>
    <col min="12033" max="12033" width="17.85546875" style="388" customWidth="1"/>
    <col min="12034" max="12034" width="18.85546875" style="388" customWidth="1"/>
    <col min="12035" max="12035" width="5.42578125" style="388" customWidth="1"/>
    <col min="12036" max="12036" width="25.85546875" style="388" customWidth="1"/>
    <col min="12037" max="12037" width="15.5703125" style="388" customWidth="1"/>
    <col min="12038" max="12038" width="17.28515625" style="388" customWidth="1"/>
    <col min="12039" max="12039" width="28.5703125" style="388" customWidth="1"/>
    <col min="12040" max="12040" width="16.140625" style="388" customWidth="1"/>
    <col min="12041" max="12041" width="10.5703125" style="388" customWidth="1"/>
    <col min="12042" max="12042" width="18.85546875" style="388" customWidth="1"/>
    <col min="12043" max="12046" width="5.85546875" style="388" customWidth="1"/>
    <col min="12047" max="12047" width="7.7109375" style="388" customWidth="1"/>
    <col min="12048" max="12048" width="1.5703125" style="388" customWidth="1"/>
    <col min="12049" max="12053" width="7.7109375" style="388" customWidth="1"/>
    <col min="12054" max="12054" width="68.42578125" style="388" customWidth="1"/>
    <col min="12055" max="12056" width="41.7109375" style="388" customWidth="1"/>
    <col min="12057" max="12288" width="8" style="388"/>
    <col min="12289" max="12289" width="17.85546875" style="388" customWidth="1"/>
    <col min="12290" max="12290" width="18.85546875" style="388" customWidth="1"/>
    <col min="12291" max="12291" width="5.42578125" style="388" customWidth="1"/>
    <col min="12292" max="12292" width="25.85546875" style="388" customWidth="1"/>
    <col min="12293" max="12293" width="15.5703125" style="388" customWidth="1"/>
    <col min="12294" max="12294" width="17.28515625" style="388" customWidth="1"/>
    <col min="12295" max="12295" width="28.5703125" style="388" customWidth="1"/>
    <col min="12296" max="12296" width="16.140625" style="388" customWidth="1"/>
    <col min="12297" max="12297" width="10.5703125" style="388" customWidth="1"/>
    <col min="12298" max="12298" width="18.85546875" style="388" customWidth="1"/>
    <col min="12299" max="12302" width="5.85546875" style="388" customWidth="1"/>
    <col min="12303" max="12303" width="7.7109375" style="388" customWidth="1"/>
    <col min="12304" max="12304" width="1.5703125" style="388" customWidth="1"/>
    <col min="12305" max="12309" width="7.7109375" style="388" customWidth="1"/>
    <col min="12310" max="12310" width="68.42578125" style="388" customWidth="1"/>
    <col min="12311" max="12312" width="41.7109375" style="388" customWidth="1"/>
    <col min="12313" max="12544" width="8" style="388"/>
    <col min="12545" max="12545" width="17.85546875" style="388" customWidth="1"/>
    <col min="12546" max="12546" width="18.85546875" style="388" customWidth="1"/>
    <col min="12547" max="12547" width="5.42578125" style="388" customWidth="1"/>
    <col min="12548" max="12548" width="25.85546875" style="388" customWidth="1"/>
    <col min="12549" max="12549" width="15.5703125" style="388" customWidth="1"/>
    <col min="12550" max="12550" width="17.28515625" style="388" customWidth="1"/>
    <col min="12551" max="12551" width="28.5703125" style="388" customWidth="1"/>
    <col min="12552" max="12552" width="16.140625" style="388" customWidth="1"/>
    <col min="12553" max="12553" width="10.5703125" style="388" customWidth="1"/>
    <col min="12554" max="12554" width="18.85546875" style="388" customWidth="1"/>
    <col min="12555" max="12558" width="5.85546875" style="388" customWidth="1"/>
    <col min="12559" max="12559" width="7.7109375" style="388" customWidth="1"/>
    <col min="12560" max="12560" width="1.5703125" style="388" customWidth="1"/>
    <col min="12561" max="12565" width="7.7109375" style="388" customWidth="1"/>
    <col min="12566" max="12566" width="68.42578125" style="388" customWidth="1"/>
    <col min="12567" max="12568" width="41.7109375" style="388" customWidth="1"/>
    <col min="12569" max="12800" width="8" style="388"/>
    <col min="12801" max="12801" width="17.85546875" style="388" customWidth="1"/>
    <col min="12802" max="12802" width="18.85546875" style="388" customWidth="1"/>
    <col min="12803" max="12803" width="5.42578125" style="388" customWidth="1"/>
    <col min="12804" max="12804" width="25.85546875" style="388" customWidth="1"/>
    <col min="12805" max="12805" width="15.5703125" style="388" customWidth="1"/>
    <col min="12806" max="12806" width="17.28515625" style="388" customWidth="1"/>
    <col min="12807" max="12807" width="28.5703125" style="388" customWidth="1"/>
    <col min="12808" max="12808" width="16.140625" style="388" customWidth="1"/>
    <col min="12809" max="12809" width="10.5703125" style="388" customWidth="1"/>
    <col min="12810" max="12810" width="18.85546875" style="388" customWidth="1"/>
    <col min="12811" max="12814" width="5.85546875" style="388" customWidth="1"/>
    <col min="12815" max="12815" width="7.7109375" style="388" customWidth="1"/>
    <col min="12816" max="12816" width="1.5703125" style="388" customWidth="1"/>
    <col min="12817" max="12821" width="7.7109375" style="388" customWidth="1"/>
    <col min="12822" max="12822" width="68.42578125" style="388" customWidth="1"/>
    <col min="12823" max="12824" width="41.7109375" style="388" customWidth="1"/>
    <col min="12825" max="13056" width="8" style="388"/>
    <col min="13057" max="13057" width="17.85546875" style="388" customWidth="1"/>
    <col min="13058" max="13058" width="18.85546875" style="388" customWidth="1"/>
    <col min="13059" max="13059" width="5.42578125" style="388" customWidth="1"/>
    <col min="13060" max="13060" width="25.85546875" style="388" customWidth="1"/>
    <col min="13061" max="13061" width="15.5703125" style="388" customWidth="1"/>
    <col min="13062" max="13062" width="17.28515625" style="388" customWidth="1"/>
    <col min="13063" max="13063" width="28.5703125" style="388" customWidth="1"/>
    <col min="13064" max="13064" width="16.140625" style="388" customWidth="1"/>
    <col min="13065" max="13065" width="10.5703125" style="388" customWidth="1"/>
    <col min="13066" max="13066" width="18.85546875" style="388" customWidth="1"/>
    <col min="13067" max="13070" width="5.85546875" style="388" customWidth="1"/>
    <col min="13071" max="13071" width="7.7109375" style="388" customWidth="1"/>
    <col min="13072" max="13072" width="1.5703125" style="388" customWidth="1"/>
    <col min="13073" max="13077" width="7.7109375" style="388" customWidth="1"/>
    <col min="13078" max="13078" width="68.42578125" style="388" customWidth="1"/>
    <col min="13079" max="13080" width="41.7109375" style="388" customWidth="1"/>
    <col min="13081" max="13312" width="8" style="388"/>
    <col min="13313" max="13313" width="17.85546875" style="388" customWidth="1"/>
    <col min="13314" max="13314" width="18.85546875" style="388" customWidth="1"/>
    <col min="13315" max="13315" width="5.42578125" style="388" customWidth="1"/>
    <col min="13316" max="13316" width="25.85546875" style="388" customWidth="1"/>
    <col min="13317" max="13317" width="15.5703125" style="388" customWidth="1"/>
    <col min="13318" max="13318" width="17.28515625" style="388" customWidth="1"/>
    <col min="13319" max="13319" width="28.5703125" style="388" customWidth="1"/>
    <col min="13320" max="13320" width="16.140625" style="388" customWidth="1"/>
    <col min="13321" max="13321" width="10.5703125" style="388" customWidth="1"/>
    <col min="13322" max="13322" width="18.85546875" style="388" customWidth="1"/>
    <col min="13323" max="13326" width="5.85546875" style="388" customWidth="1"/>
    <col min="13327" max="13327" width="7.7109375" style="388" customWidth="1"/>
    <col min="13328" max="13328" width="1.5703125" style="388" customWidth="1"/>
    <col min="13329" max="13333" width="7.7109375" style="388" customWidth="1"/>
    <col min="13334" max="13334" width="68.42578125" style="388" customWidth="1"/>
    <col min="13335" max="13336" width="41.7109375" style="388" customWidth="1"/>
    <col min="13337" max="13568" width="8" style="388"/>
    <col min="13569" max="13569" width="17.85546875" style="388" customWidth="1"/>
    <col min="13570" max="13570" width="18.85546875" style="388" customWidth="1"/>
    <col min="13571" max="13571" width="5.42578125" style="388" customWidth="1"/>
    <col min="13572" max="13572" width="25.85546875" style="388" customWidth="1"/>
    <col min="13573" max="13573" width="15.5703125" style="388" customWidth="1"/>
    <col min="13574" max="13574" width="17.28515625" style="388" customWidth="1"/>
    <col min="13575" max="13575" width="28.5703125" style="388" customWidth="1"/>
    <col min="13576" max="13576" width="16.140625" style="388" customWidth="1"/>
    <col min="13577" max="13577" width="10.5703125" style="388" customWidth="1"/>
    <col min="13578" max="13578" width="18.85546875" style="388" customWidth="1"/>
    <col min="13579" max="13582" width="5.85546875" style="388" customWidth="1"/>
    <col min="13583" max="13583" width="7.7109375" style="388" customWidth="1"/>
    <col min="13584" max="13584" width="1.5703125" style="388" customWidth="1"/>
    <col min="13585" max="13589" width="7.7109375" style="388" customWidth="1"/>
    <col min="13590" max="13590" width="68.42578125" style="388" customWidth="1"/>
    <col min="13591" max="13592" width="41.7109375" style="388" customWidth="1"/>
    <col min="13593" max="13824" width="8" style="388"/>
    <col min="13825" max="13825" width="17.85546875" style="388" customWidth="1"/>
    <col min="13826" max="13826" width="18.85546875" style="388" customWidth="1"/>
    <col min="13827" max="13827" width="5.42578125" style="388" customWidth="1"/>
    <col min="13828" max="13828" width="25.85546875" style="388" customWidth="1"/>
    <col min="13829" max="13829" width="15.5703125" style="388" customWidth="1"/>
    <col min="13830" max="13830" width="17.28515625" style="388" customWidth="1"/>
    <col min="13831" max="13831" width="28.5703125" style="388" customWidth="1"/>
    <col min="13832" max="13832" width="16.140625" style="388" customWidth="1"/>
    <col min="13833" max="13833" width="10.5703125" style="388" customWidth="1"/>
    <col min="13834" max="13834" width="18.85546875" style="388" customWidth="1"/>
    <col min="13835" max="13838" width="5.85546875" style="388" customWidth="1"/>
    <col min="13839" max="13839" width="7.7109375" style="388" customWidth="1"/>
    <col min="13840" max="13840" width="1.5703125" style="388" customWidth="1"/>
    <col min="13841" max="13845" width="7.7109375" style="388" customWidth="1"/>
    <col min="13846" max="13846" width="68.42578125" style="388" customWidth="1"/>
    <col min="13847" max="13848" width="41.7109375" style="388" customWidth="1"/>
    <col min="13849" max="14080" width="8" style="388"/>
    <col min="14081" max="14081" width="17.85546875" style="388" customWidth="1"/>
    <col min="14082" max="14082" width="18.85546875" style="388" customWidth="1"/>
    <col min="14083" max="14083" width="5.42578125" style="388" customWidth="1"/>
    <col min="14084" max="14084" width="25.85546875" style="388" customWidth="1"/>
    <col min="14085" max="14085" width="15.5703125" style="388" customWidth="1"/>
    <col min="14086" max="14086" width="17.28515625" style="388" customWidth="1"/>
    <col min="14087" max="14087" width="28.5703125" style="388" customWidth="1"/>
    <col min="14088" max="14088" width="16.140625" style="388" customWidth="1"/>
    <col min="14089" max="14089" width="10.5703125" style="388" customWidth="1"/>
    <col min="14090" max="14090" width="18.85546875" style="388" customWidth="1"/>
    <col min="14091" max="14094" width="5.85546875" style="388" customWidth="1"/>
    <col min="14095" max="14095" width="7.7109375" style="388" customWidth="1"/>
    <col min="14096" max="14096" width="1.5703125" style="388" customWidth="1"/>
    <col min="14097" max="14101" width="7.7109375" style="388" customWidth="1"/>
    <col min="14102" max="14102" width="68.42578125" style="388" customWidth="1"/>
    <col min="14103" max="14104" width="41.7109375" style="388" customWidth="1"/>
    <col min="14105" max="14336" width="8" style="388"/>
    <col min="14337" max="14337" width="17.85546875" style="388" customWidth="1"/>
    <col min="14338" max="14338" width="18.85546875" style="388" customWidth="1"/>
    <col min="14339" max="14339" width="5.42578125" style="388" customWidth="1"/>
    <col min="14340" max="14340" width="25.85546875" style="388" customWidth="1"/>
    <col min="14341" max="14341" width="15.5703125" style="388" customWidth="1"/>
    <col min="14342" max="14342" width="17.28515625" style="388" customWidth="1"/>
    <col min="14343" max="14343" width="28.5703125" style="388" customWidth="1"/>
    <col min="14344" max="14344" width="16.140625" style="388" customWidth="1"/>
    <col min="14345" max="14345" width="10.5703125" style="388" customWidth="1"/>
    <col min="14346" max="14346" width="18.85546875" style="388" customWidth="1"/>
    <col min="14347" max="14350" width="5.85546875" style="388" customWidth="1"/>
    <col min="14351" max="14351" width="7.7109375" style="388" customWidth="1"/>
    <col min="14352" max="14352" width="1.5703125" style="388" customWidth="1"/>
    <col min="14353" max="14357" width="7.7109375" style="388" customWidth="1"/>
    <col min="14358" max="14358" width="68.42578125" style="388" customWidth="1"/>
    <col min="14359" max="14360" width="41.7109375" style="388" customWidth="1"/>
    <col min="14361" max="14592" width="8" style="388"/>
    <col min="14593" max="14593" width="17.85546875" style="388" customWidth="1"/>
    <col min="14594" max="14594" width="18.85546875" style="388" customWidth="1"/>
    <col min="14595" max="14595" width="5.42578125" style="388" customWidth="1"/>
    <col min="14596" max="14596" width="25.85546875" style="388" customWidth="1"/>
    <col min="14597" max="14597" width="15.5703125" style="388" customWidth="1"/>
    <col min="14598" max="14598" width="17.28515625" style="388" customWidth="1"/>
    <col min="14599" max="14599" width="28.5703125" style="388" customWidth="1"/>
    <col min="14600" max="14600" width="16.140625" style="388" customWidth="1"/>
    <col min="14601" max="14601" width="10.5703125" style="388" customWidth="1"/>
    <col min="14602" max="14602" width="18.85546875" style="388" customWidth="1"/>
    <col min="14603" max="14606" width="5.85546875" style="388" customWidth="1"/>
    <col min="14607" max="14607" width="7.7109375" style="388" customWidth="1"/>
    <col min="14608" max="14608" width="1.5703125" style="388" customWidth="1"/>
    <col min="14609" max="14613" width="7.7109375" style="388" customWidth="1"/>
    <col min="14614" max="14614" width="68.42578125" style="388" customWidth="1"/>
    <col min="14615" max="14616" width="41.7109375" style="388" customWidth="1"/>
    <col min="14617" max="14848" width="8" style="388"/>
    <col min="14849" max="14849" width="17.85546875" style="388" customWidth="1"/>
    <col min="14850" max="14850" width="18.85546875" style="388" customWidth="1"/>
    <col min="14851" max="14851" width="5.42578125" style="388" customWidth="1"/>
    <col min="14852" max="14852" width="25.85546875" style="388" customWidth="1"/>
    <col min="14853" max="14853" width="15.5703125" style="388" customWidth="1"/>
    <col min="14854" max="14854" width="17.28515625" style="388" customWidth="1"/>
    <col min="14855" max="14855" width="28.5703125" style="388" customWidth="1"/>
    <col min="14856" max="14856" width="16.140625" style="388" customWidth="1"/>
    <col min="14857" max="14857" width="10.5703125" style="388" customWidth="1"/>
    <col min="14858" max="14858" width="18.85546875" style="388" customWidth="1"/>
    <col min="14859" max="14862" width="5.85546875" style="388" customWidth="1"/>
    <col min="14863" max="14863" width="7.7109375" style="388" customWidth="1"/>
    <col min="14864" max="14864" width="1.5703125" style="388" customWidth="1"/>
    <col min="14865" max="14869" width="7.7109375" style="388" customWidth="1"/>
    <col min="14870" max="14870" width="68.42578125" style="388" customWidth="1"/>
    <col min="14871" max="14872" width="41.7109375" style="388" customWidth="1"/>
    <col min="14873" max="15104" width="8" style="388"/>
    <col min="15105" max="15105" width="17.85546875" style="388" customWidth="1"/>
    <col min="15106" max="15106" width="18.85546875" style="388" customWidth="1"/>
    <col min="15107" max="15107" width="5.42578125" style="388" customWidth="1"/>
    <col min="15108" max="15108" width="25.85546875" style="388" customWidth="1"/>
    <col min="15109" max="15109" width="15.5703125" style="388" customWidth="1"/>
    <col min="15110" max="15110" width="17.28515625" style="388" customWidth="1"/>
    <col min="15111" max="15111" width="28.5703125" style="388" customWidth="1"/>
    <col min="15112" max="15112" width="16.140625" style="388" customWidth="1"/>
    <col min="15113" max="15113" width="10.5703125" style="388" customWidth="1"/>
    <col min="15114" max="15114" width="18.85546875" style="388" customWidth="1"/>
    <col min="15115" max="15118" width="5.85546875" style="388" customWidth="1"/>
    <col min="15119" max="15119" width="7.7109375" style="388" customWidth="1"/>
    <col min="15120" max="15120" width="1.5703125" style="388" customWidth="1"/>
    <col min="15121" max="15125" width="7.7109375" style="388" customWidth="1"/>
    <col min="15126" max="15126" width="68.42578125" style="388" customWidth="1"/>
    <col min="15127" max="15128" width="41.7109375" style="388" customWidth="1"/>
    <col min="15129" max="15360" width="8" style="388"/>
    <col min="15361" max="15361" width="17.85546875" style="388" customWidth="1"/>
    <col min="15362" max="15362" width="18.85546875" style="388" customWidth="1"/>
    <col min="15363" max="15363" width="5.42578125" style="388" customWidth="1"/>
    <col min="15364" max="15364" width="25.85546875" style="388" customWidth="1"/>
    <col min="15365" max="15365" width="15.5703125" style="388" customWidth="1"/>
    <col min="15366" max="15366" width="17.28515625" style="388" customWidth="1"/>
    <col min="15367" max="15367" width="28.5703125" style="388" customWidth="1"/>
    <col min="15368" max="15368" width="16.140625" style="388" customWidth="1"/>
    <col min="15369" max="15369" width="10.5703125" style="388" customWidth="1"/>
    <col min="15370" max="15370" width="18.85546875" style="388" customWidth="1"/>
    <col min="15371" max="15374" width="5.85546875" style="388" customWidth="1"/>
    <col min="15375" max="15375" width="7.7109375" style="388" customWidth="1"/>
    <col min="15376" max="15376" width="1.5703125" style="388" customWidth="1"/>
    <col min="15377" max="15381" width="7.7109375" style="388" customWidth="1"/>
    <col min="15382" max="15382" width="68.42578125" style="388" customWidth="1"/>
    <col min="15383" max="15384" width="41.7109375" style="388" customWidth="1"/>
    <col min="15385" max="15616" width="8" style="388"/>
    <col min="15617" max="15617" width="17.85546875" style="388" customWidth="1"/>
    <col min="15618" max="15618" width="18.85546875" style="388" customWidth="1"/>
    <col min="15619" max="15619" width="5.42578125" style="388" customWidth="1"/>
    <col min="15620" max="15620" width="25.85546875" style="388" customWidth="1"/>
    <col min="15621" max="15621" width="15.5703125" style="388" customWidth="1"/>
    <col min="15622" max="15622" width="17.28515625" style="388" customWidth="1"/>
    <col min="15623" max="15623" width="28.5703125" style="388" customWidth="1"/>
    <col min="15624" max="15624" width="16.140625" style="388" customWidth="1"/>
    <col min="15625" max="15625" width="10.5703125" style="388" customWidth="1"/>
    <col min="15626" max="15626" width="18.85546875" style="388" customWidth="1"/>
    <col min="15627" max="15630" width="5.85546875" style="388" customWidth="1"/>
    <col min="15631" max="15631" width="7.7109375" style="388" customWidth="1"/>
    <col min="15632" max="15632" width="1.5703125" style="388" customWidth="1"/>
    <col min="15633" max="15637" width="7.7109375" style="388" customWidth="1"/>
    <col min="15638" max="15638" width="68.42578125" style="388" customWidth="1"/>
    <col min="15639" max="15640" width="41.7109375" style="388" customWidth="1"/>
    <col min="15641" max="15872" width="8" style="388"/>
    <col min="15873" max="15873" width="17.85546875" style="388" customWidth="1"/>
    <col min="15874" max="15874" width="18.85546875" style="388" customWidth="1"/>
    <col min="15875" max="15875" width="5.42578125" style="388" customWidth="1"/>
    <col min="15876" max="15876" width="25.85546875" style="388" customWidth="1"/>
    <col min="15877" max="15877" width="15.5703125" style="388" customWidth="1"/>
    <col min="15878" max="15878" width="17.28515625" style="388" customWidth="1"/>
    <col min="15879" max="15879" width="28.5703125" style="388" customWidth="1"/>
    <col min="15880" max="15880" width="16.140625" style="388" customWidth="1"/>
    <col min="15881" max="15881" width="10.5703125" style="388" customWidth="1"/>
    <col min="15882" max="15882" width="18.85546875" style="388" customWidth="1"/>
    <col min="15883" max="15886" width="5.85546875" style="388" customWidth="1"/>
    <col min="15887" max="15887" width="7.7109375" style="388" customWidth="1"/>
    <col min="15888" max="15888" width="1.5703125" style="388" customWidth="1"/>
    <col min="15889" max="15893" width="7.7109375" style="388" customWidth="1"/>
    <col min="15894" max="15894" width="68.42578125" style="388" customWidth="1"/>
    <col min="15895" max="15896" width="41.7109375" style="388" customWidth="1"/>
    <col min="15897" max="16128" width="8" style="388"/>
    <col min="16129" max="16129" width="17.85546875" style="388" customWidth="1"/>
    <col min="16130" max="16130" width="18.85546875" style="388" customWidth="1"/>
    <col min="16131" max="16131" width="5.42578125" style="388" customWidth="1"/>
    <col min="16132" max="16132" width="25.85546875" style="388" customWidth="1"/>
    <col min="16133" max="16133" width="15.5703125" style="388" customWidth="1"/>
    <col min="16134" max="16134" width="17.28515625" style="388" customWidth="1"/>
    <col min="16135" max="16135" width="28.5703125" style="388" customWidth="1"/>
    <col min="16136" max="16136" width="16.140625" style="388" customWidth="1"/>
    <col min="16137" max="16137" width="10.5703125" style="388" customWidth="1"/>
    <col min="16138" max="16138" width="18.85546875" style="388" customWidth="1"/>
    <col min="16139" max="16142" width="5.85546875" style="388" customWidth="1"/>
    <col min="16143" max="16143" width="7.7109375" style="388" customWidth="1"/>
    <col min="16144" max="16144" width="1.5703125" style="388" customWidth="1"/>
    <col min="16145" max="16149" width="7.7109375" style="388" customWidth="1"/>
    <col min="16150" max="16150" width="68.42578125" style="388" customWidth="1"/>
    <col min="16151" max="16152" width="41.7109375" style="388" customWidth="1"/>
    <col min="16153" max="16384" width="8" style="388"/>
  </cols>
  <sheetData>
    <row r="1" spans="1:24" ht="38.25" customHeight="1" thickBot="1" x14ac:dyDescent="0.3">
      <c r="A1" s="387"/>
      <c r="B1" s="387"/>
      <c r="C1" s="387"/>
      <c r="D1" s="387"/>
      <c r="E1" s="387"/>
      <c r="F1" s="387"/>
      <c r="G1" s="387"/>
      <c r="H1" s="387"/>
      <c r="I1" s="387"/>
      <c r="J1" s="387"/>
      <c r="K1" s="387"/>
      <c r="L1" s="387"/>
      <c r="M1" s="387"/>
      <c r="N1" s="387"/>
      <c r="O1" s="387"/>
      <c r="P1" s="434"/>
      <c r="Q1" s="434"/>
      <c r="R1" s="434"/>
      <c r="S1" s="434"/>
      <c r="T1" s="434"/>
      <c r="U1" s="434"/>
    </row>
    <row r="2" spans="1:24" ht="32.25" customHeight="1" x14ac:dyDescent="0.25">
      <c r="A2" s="389"/>
      <c r="B2" s="390" t="s">
        <v>0</v>
      </c>
      <c r="C2" s="390"/>
      <c r="D2" s="390"/>
      <c r="E2" s="390"/>
      <c r="F2" s="390"/>
      <c r="G2" s="390"/>
      <c r="H2" s="390"/>
      <c r="I2" s="390"/>
      <c r="J2" s="390"/>
      <c r="K2" s="390"/>
      <c r="L2" s="390"/>
      <c r="M2" s="390"/>
      <c r="N2" s="390"/>
      <c r="O2" s="390"/>
      <c r="P2" s="390"/>
      <c r="Q2" s="390"/>
      <c r="R2" s="390"/>
      <c r="S2" s="390"/>
      <c r="T2" s="390"/>
      <c r="U2" s="390"/>
      <c r="V2" s="390"/>
      <c r="W2" s="391"/>
      <c r="X2" s="392" t="s">
        <v>1</v>
      </c>
    </row>
    <row r="3" spans="1:24" ht="21" customHeight="1" x14ac:dyDescent="0.25">
      <c r="A3" s="393"/>
      <c r="B3" s="394" t="s">
        <v>2</v>
      </c>
      <c r="C3" s="394"/>
      <c r="D3" s="394"/>
      <c r="E3" s="394"/>
      <c r="F3" s="394"/>
      <c r="G3" s="394"/>
      <c r="H3" s="394"/>
      <c r="I3" s="394"/>
      <c r="J3" s="394"/>
      <c r="K3" s="394"/>
      <c r="L3" s="394"/>
      <c r="M3" s="394"/>
      <c r="N3" s="394"/>
      <c r="O3" s="394"/>
      <c r="P3" s="394"/>
      <c r="Q3" s="394"/>
      <c r="R3" s="394"/>
      <c r="S3" s="394"/>
      <c r="T3" s="394"/>
      <c r="U3" s="394"/>
      <c r="V3" s="394"/>
      <c r="W3" s="395"/>
      <c r="X3" s="396" t="s">
        <v>3</v>
      </c>
    </row>
    <row r="4" spans="1:24" ht="23.1" customHeight="1" x14ac:dyDescent="0.25">
      <c r="A4" s="393"/>
      <c r="B4" s="397" t="s">
        <v>4</v>
      </c>
      <c r="C4" s="397"/>
      <c r="D4" s="397"/>
      <c r="E4" s="397"/>
      <c r="F4" s="397"/>
      <c r="G4" s="397"/>
      <c r="H4" s="397"/>
      <c r="I4" s="397"/>
      <c r="J4" s="397"/>
      <c r="K4" s="397"/>
      <c r="L4" s="397"/>
      <c r="M4" s="397"/>
      <c r="N4" s="397"/>
      <c r="O4" s="397"/>
      <c r="P4" s="397"/>
      <c r="Q4" s="397"/>
      <c r="R4" s="397"/>
      <c r="S4" s="397"/>
      <c r="T4" s="397"/>
      <c r="U4" s="397"/>
      <c r="V4" s="397"/>
      <c r="W4" s="398"/>
      <c r="X4" s="399" t="s">
        <v>5</v>
      </c>
    </row>
    <row r="5" spans="1:24" ht="15.75" customHeight="1" thickBot="1" x14ac:dyDescent="0.3">
      <c r="A5" s="400"/>
      <c r="B5" s="401"/>
      <c r="C5" s="401"/>
      <c r="D5" s="401"/>
      <c r="E5" s="401"/>
      <c r="F5" s="401"/>
      <c r="G5" s="401"/>
      <c r="H5" s="401"/>
      <c r="I5" s="401"/>
      <c r="J5" s="401"/>
      <c r="K5" s="401"/>
      <c r="L5" s="401"/>
      <c r="M5" s="401"/>
      <c r="N5" s="401"/>
      <c r="O5" s="401"/>
      <c r="P5" s="401"/>
      <c r="Q5" s="401"/>
      <c r="R5" s="401"/>
      <c r="S5" s="401"/>
      <c r="T5" s="401"/>
      <c r="U5" s="401"/>
      <c r="V5" s="401"/>
      <c r="W5" s="402"/>
      <c r="X5" s="403" t="s">
        <v>6</v>
      </c>
    </row>
    <row r="6" spans="1:24" ht="6.75" customHeight="1" thickBot="1" x14ac:dyDescent="0.3">
      <c r="A6" s="404"/>
      <c r="B6" s="405"/>
      <c r="C6" s="405"/>
      <c r="D6" s="405"/>
      <c r="E6" s="405"/>
      <c r="F6" s="405"/>
      <c r="G6" s="405"/>
      <c r="H6" s="405"/>
      <c r="I6" s="405"/>
      <c r="J6" s="405"/>
      <c r="K6" s="405"/>
      <c r="L6" s="405"/>
      <c r="M6" s="405"/>
      <c r="N6" s="405"/>
      <c r="O6" s="405"/>
      <c r="P6" s="480"/>
      <c r="Q6" s="480"/>
      <c r="R6" s="480"/>
      <c r="S6" s="480"/>
      <c r="T6" s="480"/>
      <c r="U6" s="480"/>
    </row>
    <row r="7" spans="1:24" ht="15.95" customHeight="1" thickBot="1" x14ac:dyDescent="0.3">
      <c r="A7" s="481" t="s">
        <v>7</v>
      </c>
      <c r="B7" s="408" t="s">
        <v>122</v>
      </c>
      <c r="C7" s="409"/>
      <c r="D7" s="409"/>
      <c r="E7" s="409"/>
      <c r="F7" s="409"/>
      <c r="G7" s="409"/>
      <c r="H7" s="409"/>
      <c r="I7" s="409"/>
      <c r="J7" s="409"/>
      <c r="K7" s="409"/>
      <c r="L7" s="409"/>
      <c r="M7" s="409"/>
      <c r="N7" s="409"/>
      <c r="O7" s="409"/>
      <c r="P7" s="409"/>
      <c r="Q7" s="409"/>
      <c r="R7" s="409"/>
      <c r="S7" s="409"/>
      <c r="T7" s="409"/>
      <c r="U7" s="409"/>
      <c r="V7" s="409"/>
      <c r="W7" s="409"/>
      <c r="X7" s="410"/>
    </row>
    <row r="8" spans="1:24" ht="5.25" customHeight="1" x14ac:dyDescent="0.25">
      <c r="A8" s="411"/>
      <c r="B8" s="411"/>
      <c r="C8" s="411"/>
      <c r="D8" s="411"/>
      <c r="E8" s="411"/>
      <c r="F8" s="411"/>
      <c r="G8" s="411"/>
      <c r="H8" s="411"/>
      <c r="I8" s="411"/>
      <c r="J8" s="411"/>
      <c r="K8" s="411"/>
      <c r="L8" s="411"/>
      <c r="M8" s="411"/>
      <c r="N8" s="411"/>
      <c r="O8" s="411"/>
      <c r="P8" s="411"/>
      <c r="Q8" s="411"/>
      <c r="R8" s="411"/>
      <c r="S8" s="411"/>
      <c r="T8" s="411"/>
      <c r="U8" s="411"/>
    </row>
    <row r="9" spans="1:24" ht="36" customHeight="1" x14ac:dyDescent="0.25">
      <c r="A9" s="436" t="s">
        <v>8</v>
      </c>
      <c r="B9" s="436" t="s">
        <v>9</v>
      </c>
      <c r="C9" s="436" t="s">
        <v>10</v>
      </c>
      <c r="D9" s="436" t="s">
        <v>11</v>
      </c>
      <c r="E9" s="436" t="s">
        <v>12</v>
      </c>
      <c r="F9" s="436" t="s">
        <v>13</v>
      </c>
      <c r="G9" s="436" t="s">
        <v>14</v>
      </c>
      <c r="H9" s="436" t="s">
        <v>15</v>
      </c>
      <c r="I9" s="436" t="s">
        <v>16</v>
      </c>
      <c r="J9" s="436" t="s">
        <v>17</v>
      </c>
      <c r="K9" s="437" t="s">
        <v>18</v>
      </c>
      <c r="L9" s="437"/>
      <c r="M9" s="437"/>
      <c r="N9" s="437"/>
      <c r="O9" s="437"/>
      <c r="P9" s="482"/>
      <c r="Q9" s="436" t="s">
        <v>19</v>
      </c>
      <c r="R9" s="436"/>
      <c r="S9" s="436"/>
      <c r="T9" s="436"/>
      <c r="U9" s="436"/>
      <c r="V9" s="483" t="s">
        <v>20</v>
      </c>
      <c r="W9" s="436" t="s">
        <v>21</v>
      </c>
      <c r="X9" s="436" t="s">
        <v>22</v>
      </c>
    </row>
    <row r="10" spans="1:24" ht="47.25" customHeight="1" x14ac:dyDescent="0.25">
      <c r="A10" s="436"/>
      <c r="B10" s="436"/>
      <c r="C10" s="436"/>
      <c r="D10" s="436"/>
      <c r="E10" s="436"/>
      <c r="F10" s="436"/>
      <c r="G10" s="436"/>
      <c r="H10" s="436"/>
      <c r="I10" s="436"/>
      <c r="J10" s="436"/>
      <c r="K10" s="438" t="s">
        <v>23</v>
      </c>
      <c r="L10" s="438" t="s">
        <v>24</v>
      </c>
      <c r="M10" s="438" t="s">
        <v>25</v>
      </c>
      <c r="N10" s="438" t="s">
        <v>26</v>
      </c>
      <c r="O10" s="438" t="s">
        <v>27</v>
      </c>
      <c r="P10" s="484"/>
      <c r="Q10" s="438" t="s">
        <v>28</v>
      </c>
      <c r="R10" s="438" t="s">
        <v>24</v>
      </c>
      <c r="S10" s="438" t="s">
        <v>25</v>
      </c>
      <c r="T10" s="438" t="s">
        <v>26</v>
      </c>
      <c r="U10" s="438" t="s">
        <v>27</v>
      </c>
      <c r="V10" s="485"/>
      <c r="W10" s="436"/>
      <c r="X10" s="436"/>
    </row>
    <row r="11" spans="1:24" ht="80.25" customHeight="1" x14ac:dyDescent="0.25">
      <c r="A11" s="414" t="s">
        <v>123</v>
      </c>
      <c r="B11" s="414" t="s">
        <v>124</v>
      </c>
      <c r="C11" s="415">
        <v>1</v>
      </c>
      <c r="D11" s="424" t="s">
        <v>125</v>
      </c>
      <c r="E11" s="424" t="s">
        <v>126</v>
      </c>
      <c r="F11" s="424" t="s">
        <v>127</v>
      </c>
      <c r="G11" s="486" t="s">
        <v>128</v>
      </c>
      <c r="H11" s="424" t="s">
        <v>129</v>
      </c>
      <c r="I11" s="415" t="s">
        <v>93</v>
      </c>
      <c r="J11" s="415" t="s">
        <v>130</v>
      </c>
      <c r="K11" s="415">
        <v>1</v>
      </c>
      <c r="L11" s="415">
        <v>0</v>
      </c>
      <c r="M11" s="415">
        <v>0</v>
      </c>
      <c r="N11" s="415">
        <v>0</v>
      </c>
      <c r="O11" s="415">
        <v>1</v>
      </c>
      <c r="P11" s="484"/>
      <c r="Q11" s="415">
        <v>1</v>
      </c>
      <c r="R11" s="415">
        <v>0</v>
      </c>
      <c r="S11" s="415">
        <v>0</v>
      </c>
      <c r="T11" s="415">
        <v>0</v>
      </c>
      <c r="U11" s="415">
        <v>1</v>
      </c>
      <c r="V11" s="424" t="s">
        <v>721</v>
      </c>
      <c r="W11" s="424" t="s">
        <v>623</v>
      </c>
      <c r="X11" s="424" t="s">
        <v>623</v>
      </c>
    </row>
    <row r="12" spans="1:24" ht="373.5" customHeight="1" x14ac:dyDescent="0.25">
      <c r="A12" s="423"/>
      <c r="B12" s="423"/>
      <c r="C12" s="415">
        <v>2</v>
      </c>
      <c r="D12" s="424" t="s">
        <v>131</v>
      </c>
      <c r="E12" s="424" t="s">
        <v>126</v>
      </c>
      <c r="F12" s="424" t="s">
        <v>132</v>
      </c>
      <c r="G12" s="424" t="s">
        <v>133</v>
      </c>
      <c r="H12" s="424" t="s">
        <v>134</v>
      </c>
      <c r="I12" s="415" t="s">
        <v>93</v>
      </c>
      <c r="J12" s="415" t="s">
        <v>135</v>
      </c>
      <c r="K12" s="415">
        <v>0</v>
      </c>
      <c r="L12" s="415">
        <v>1</v>
      </c>
      <c r="M12" s="415">
        <v>1</v>
      </c>
      <c r="N12" s="415">
        <v>1</v>
      </c>
      <c r="O12" s="415">
        <v>3</v>
      </c>
      <c r="P12" s="484"/>
      <c r="Q12" s="417">
        <v>0</v>
      </c>
      <c r="R12" s="417">
        <v>1</v>
      </c>
      <c r="S12" s="417">
        <v>1</v>
      </c>
      <c r="T12" s="417">
        <v>1</v>
      </c>
      <c r="U12" s="417">
        <v>3</v>
      </c>
      <c r="V12" s="416" t="s">
        <v>904</v>
      </c>
      <c r="W12" s="451" t="s">
        <v>905</v>
      </c>
      <c r="X12" s="451" t="s">
        <v>906</v>
      </c>
    </row>
    <row r="13" spans="1:24" ht="222.75" customHeight="1" x14ac:dyDescent="0.25">
      <c r="A13" s="423"/>
      <c r="B13" s="423"/>
      <c r="C13" s="415">
        <v>3</v>
      </c>
      <c r="D13" s="424" t="s">
        <v>136</v>
      </c>
      <c r="E13" s="424" t="s">
        <v>126</v>
      </c>
      <c r="F13" s="424" t="s">
        <v>137</v>
      </c>
      <c r="G13" s="424" t="s">
        <v>138</v>
      </c>
      <c r="H13" s="424" t="s">
        <v>139</v>
      </c>
      <c r="I13" s="415" t="s">
        <v>93</v>
      </c>
      <c r="J13" s="415" t="s">
        <v>140</v>
      </c>
      <c r="K13" s="415">
        <v>1</v>
      </c>
      <c r="L13" s="415">
        <v>1</v>
      </c>
      <c r="M13" s="415">
        <v>1</v>
      </c>
      <c r="N13" s="415">
        <v>1</v>
      </c>
      <c r="O13" s="415">
        <v>4</v>
      </c>
      <c r="P13" s="484"/>
      <c r="Q13" s="417">
        <v>1</v>
      </c>
      <c r="R13" s="417">
        <v>0</v>
      </c>
      <c r="S13" s="417">
        <v>1</v>
      </c>
      <c r="T13" s="417">
        <v>2</v>
      </c>
      <c r="U13" s="417">
        <v>4</v>
      </c>
      <c r="V13" s="416" t="s">
        <v>907</v>
      </c>
      <c r="W13" s="451" t="s">
        <v>749</v>
      </c>
      <c r="X13" s="451" t="s">
        <v>623</v>
      </c>
    </row>
    <row r="14" spans="1:24" ht="204" x14ac:dyDescent="0.25">
      <c r="A14" s="423"/>
      <c r="B14" s="428"/>
      <c r="C14" s="415">
        <v>4</v>
      </c>
      <c r="D14" s="424" t="s">
        <v>141</v>
      </c>
      <c r="E14" s="424" t="s">
        <v>126</v>
      </c>
      <c r="F14" s="424" t="s">
        <v>142</v>
      </c>
      <c r="G14" s="424" t="s">
        <v>143</v>
      </c>
      <c r="H14" s="424" t="s">
        <v>144</v>
      </c>
      <c r="I14" s="415" t="s">
        <v>93</v>
      </c>
      <c r="J14" s="415" t="s">
        <v>145</v>
      </c>
      <c r="K14" s="455">
        <v>1</v>
      </c>
      <c r="L14" s="455">
        <v>1</v>
      </c>
      <c r="M14" s="455">
        <v>1</v>
      </c>
      <c r="N14" s="455">
        <v>1</v>
      </c>
      <c r="O14" s="420">
        <v>1</v>
      </c>
      <c r="P14" s="484"/>
      <c r="Q14" s="455">
        <v>1</v>
      </c>
      <c r="R14" s="455">
        <v>1</v>
      </c>
      <c r="S14" s="455">
        <v>1</v>
      </c>
      <c r="T14" s="455">
        <v>1</v>
      </c>
      <c r="U14" s="455">
        <v>1</v>
      </c>
      <c r="V14" s="487" t="s">
        <v>908</v>
      </c>
      <c r="W14" s="487" t="s">
        <v>909</v>
      </c>
      <c r="X14" s="487" t="s">
        <v>910</v>
      </c>
    </row>
    <row r="15" spans="1:24" s="488" customFormat="1" ht="212.25" customHeight="1" x14ac:dyDescent="0.25">
      <c r="A15" s="423"/>
      <c r="B15" s="415" t="s">
        <v>146</v>
      </c>
      <c r="C15" s="415">
        <v>1</v>
      </c>
      <c r="D15" s="424" t="s">
        <v>147</v>
      </c>
      <c r="E15" s="424" t="s">
        <v>148</v>
      </c>
      <c r="F15" s="424" t="s">
        <v>149</v>
      </c>
      <c r="G15" s="424" t="s">
        <v>672</v>
      </c>
      <c r="H15" s="424" t="s">
        <v>150</v>
      </c>
      <c r="I15" s="415" t="s">
        <v>93</v>
      </c>
      <c r="J15" s="415" t="s">
        <v>145</v>
      </c>
      <c r="K15" s="415">
        <v>1</v>
      </c>
      <c r="L15" s="415">
        <v>1</v>
      </c>
      <c r="M15" s="415">
        <v>2</v>
      </c>
      <c r="N15" s="415">
        <v>0</v>
      </c>
      <c r="O15" s="415">
        <v>4</v>
      </c>
      <c r="P15" s="484"/>
      <c r="Q15" s="415">
        <v>2</v>
      </c>
      <c r="R15" s="415">
        <v>5</v>
      </c>
      <c r="S15" s="415">
        <v>12</v>
      </c>
      <c r="T15" s="415">
        <v>6</v>
      </c>
      <c r="U15" s="415">
        <f>SUM(Q15:T15)</f>
        <v>25</v>
      </c>
      <c r="V15" s="487" t="s">
        <v>911</v>
      </c>
      <c r="W15" s="487" t="s">
        <v>912</v>
      </c>
      <c r="X15" s="487" t="s">
        <v>750</v>
      </c>
    </row>
    <row r="16" spans="1:24" ht="230.25" customHeight="1" x14ac:dyDescent="0.25">
      <c r="A16" s="423"/>
      <c r="B16" s="414" t="s">
        <v>151</v>
      </c>
      <c r="C16" s="415">
        <v>1</v>
      </c>
      <c r="D16" s="424" t="s">
        <v>152</v>
      </c>
      <c r="E16" s="424" t="s">
        <v>153</v>
      </c>
      <c r="F16" s="424" t="s">
        <v>154</v>
      </c>
      <c r="G16" s="424" t="s">
        <v>155</v>
      </c>
      <c r="H16" s="424" t="s">
        <v>156</v>
      </c>
      <c r="I16" s="415" t="s">
        <v>93</v>
      </c>
      <c r="J16" s="415" t="s">
        <v>157</v>
      </c>
      <c r="K16" s="415">
        <v>20</v>
      </c>
      <c r="L16" s="415">
        <v>20</v>
      </c>
      <c r="M16" s="415">
        <v>20</v>
      </c>
      <c r="N16" s="415">
        <v>20</v>
      </c>
      <c r="O16" s="415">
        <v>20</v>
      </c>
      <c r="P16" s="484"/>
      <c r="Q16" s="415">
        <v>10</v>
      </c>
      <c r="R16" s="415">
        <v>27</v>
      </c>
      <c r="S16" s="415">
        <v>18</v>
      </c>
      <c r="T16" s="415">
        <v>25</v>
      </c>
      <c r="U16" s="415">
        <v>20</v>
      </c>
      <c r="V16" s="489" t="s">
        <v>913</v>
      </c>
      <c r="W16" s="451" t="s">
        <v>749</v>
      </c>
      <c r="X16" s="451" t="s">
        <v>623</v>
      </c>
    </row>
    <row r="17" spans="1:24" ht="241.5" customHeight="1" x14ac:dyDescent="0.25">
      <c r="A17" s="423"/>
      <c r="B17" s="428"/>
      <c r="C17" s="415">
        <v>2</v>
      </c>
      <c r="D17" s="424" t="s">
        <v>158</v>
      </c>
      <c r="E17" s="424" t="s">
        <v>153</v>
      </c>
      <c r="F17" s="424" t="s">
        <v>159</v>
      </c>
      <c r="G17" s="424" t="s">
        <v>160</v>
      </c>
      <c r="H17" s="424" t="s">
        <v>161</v>
      </c>
      <c r="I17" s="415" t="s">
        <v>93</v>
      </c>
      <c r="J17" s="490" t="s">
        <v>162</v>
      </c>
      <c r="K17" s="491">
        <v>0.25</v>
      </c>
      <c r="L17" s="491">
        <v>0.25</v>
      </c>
      <c r="M17" s="491">
        <v>0.25</v>
      </c>
      <c r="N17" s="491">
        <v>0.25</v>
      </c>
      <c r="O17" s="420">
        <f>SUM(K17:N17)</f>
        <v>1</v>
      </c>
      <c r="P17" s="484"/>
      <c r="Q17" s="455">
        <v>0.25</v>
      </c>
      <c r="R17" s="420">
        <v>0.25</v>
      </c>
      <c r="S17" s="420">
        <v>0.25</v>
      </c>
      <c r="T17" s="420">
        <v>0.25</v>
      </c>
      <c r="U17" s="455">
        <f>SUM(Q17:T17)</f>
        <v>1</v>
      </c>
      <c r="V17" s="487" t="s">
        <v>914</v>
      </c>
      <c r="W17" s="487" t="s">
        <v>915</v>
      </c>
      <c r="X17" s="487" t="s">
        <v>916</v>
      </c>
    </row>
    <row r="18" spans="1:24" ht="80.25" customHeight="1" x14ac:dyDescent="0.25">
      <c r="A18" s="423"/>
      <c r="B18" s="416" t="s">
        <v>163</v>
      </c>
      <c r="C18" s="490">
        <v>1</v>
      </c>
      <c r="D18" s="492" t="s">
        <v>164</v>
      </c>
      <c r="E18" s="424" t="s">
        <v>153</v>
      </c>
      <c r="F18" s="493" t="s">
        <v>165</v>
      </c>
      <c r="G18" s="424" t="s">
        <v>166</v>
      </c>
      <c r="H18" s="493" t="s">
        <v>167</v>
      </c>
      <c r="I18" s="415" t="s">
        <v>168</v>
      </c>
      <c r="J18" s="415" t="s">
        <v>169</v>
      </c>
      <c r="K18" s="455">
        <v>1</v>
      </c>
      <c r="L18" s="455">
        <v>1</v>
      </c>
      <c r="M18" s="455">
        <v>1</v>
      </c>
      <c r="N18" s="455">
        <v>1</v>
      </c>
      <c r="O18" s="420">
        <v>1</v>
      </c>
      <c r="P18" s="484"/>
      <c r="Q18" s="420">
        <v>1</v>
      </c>
      <c r="R18" s="420">
        <v>1</v>
      </c>
      <c r="S18" s="420">
        <v>1</v>
      </c>
      <c r="T18" s="420">
        <v>1</v>
      </c>
      <c r="U18" s="420">
        <v>1</v>
      </c>
      <c r="V18" s="494" t="s">
        <v>917</v>
      </c>
      <c r="W18" s="495" t="s">
        <v>918</v>
      </c>
      <c r="X18" s="495" t="s">
        <v>624</v>
      </c>
    </row>
    <row r="19" spans="1:24" ht="80.25" customHeight="1" x14ac:dyDescent="0.25">
      <c r="A19" s="423"/>
      <c r="B19" s="496" t="s">
        <v>170</v>
      </c>
      <c r="C19" s="490">
        <v>1</v>
      </c>
      <c r="D19" s="492" t="s">
        <v>171</v>
      </c>
      <c r="E19" s="424" t="s">
        <v>153</v>
      </c>
      <c r="F19" s="493" t="s">
        <v>172</v>
      </c>
      <c r="G19" s="424" t="s">
        <v>173</v>
      </c>
      <c r="H19" s="493" t="s">
        <v>172</v>
      </c>
      <c r="I19" s="415" t="s">
        <v>168</v>
      </c>
      <c r="J19" s="415" t="s">
        <v>169</v>
      </c>
      <c r="K19" s="455">
        <v>1</v>
      </c>
      <c r="L19" s="455">
        <v>1</v>
      </c>
      <c r="M19" s="455">
        <v>1</v>
      </c>
      <c r="N19" s="455">
        <v>1</v>
      </c>
      <c r="O19" s="420">
        <v>1</v>
      </c>
      <c r="P19" s="484"/>
      <c r="Q19" s="420">
        <v>1</v>
      </c>
      <c r="R19" s="420">
        <v>1</v>
      </c>
      <c r="S19" s="420">
        <v>1</v>
      </c>
      <c r="T19" s="420">
        <v>1</v>
      </c>
      <c r="U19" s="420">
        <v>1</v>
      </c>
      <c r="V19" s="487" t="s">
        <v>919</v>
      </c>
      <c r="W19" s="451" t="s">
        <v>920</v>
      </c>
      <c r="X19" s="487" t="s">
        <v>751</v>
      </c>
    </row>
    <row r="20" spans="1:24" ht="80.25" customHeight="1" x14ac:dyDescent="0.25">
      <c r="A20" s="428"/>
      <c r="B20" s="497" t="s">
        <v>174</v>
      </c>
      <c r="C20" s="415">
        <v>1</v>
      </c>
      <c r="D20" s="492" t="s">
        <v>175</v>
      </c>
      <c r="E20" s="424" t="s">
        <v>153</v>
      </c>
      <c r="F20" s="493" t="s">
        <v>176</v>
      </c>
      <c r="G20" s="424" t="s">
        <v>166</v>
      </c>
      <c r="H20" s="493" t="s">
        <v>177</v>
      </c>
      <c r="I20" s="415" t="s">
        <v>168</v>
      </c>
      <c r="J20" s="415" t="s">
        <v>169</v>
      </c>
      <c r="K20" s="455">
        <v>1</v>
      </c>
      <c r="L20" s="455">
        <v>1</v>
      </c>
      <c r="M20" s="455">
        <v>1</v>
      </c>
      <c r="N20" s="455">
        <v>1</v>
      </c>
      <c r="O20" s="420">
        <v>1</v>
      </c>
      <c r="P20" s="498"/>
      <c r="Q20" s="420">
        <v>1</v>
      </c>
      <c r="R20" s="420">
        <v>1</v>
      </c>
      <c r="S20" s="420">
        <v>1</v>
      </c>
      <c r="T20" s="420">
        <v>1</v>
      </c>
      <c r="U20" s="420">
        <v>1</v>
      </c>
      <c r="V20" s="494" t="s">
        <v>921</v>
      </c>
      <c r="W20" s="495" t="s">
        <v>922</v>
      </c>
      <c r="X20" s="495" t="s">
        <v>624</v>
      </c>
    </row>
    <row r="21" spans="1:24" s="433" customFormat="1" ht="27" customHeight="1" x14ac:dyDescent="0.2">
      <c r="A21" s="436" t="s">
        <v>31</v>
      </c>
      <c r="B21" s="429" t="s">
        <v>673</v>
      </c>
      <c r="C21" s="169" t="s">
        <v>32</v>
      </c>
      <c r="D21" s="170"/>
      <c r="E21" s="67" t="s">
        <v>33</v>
      </c>
      <c r="F21" s="98"/>
      <c r="G21" s="98"/>
      <c r="H21" s="75"/>
      <c r="I21" s="175" t="s">
        <v>34</v>
      </c>
      <c r="J21" s="430" t="s">
        <v>33</v>
      </c>
      <c r="K21" s="431"/>
      <c r="L21" s="431"/>
      <c r="M21" s="431"/>
      <c r="N21" s="431"/>
      <c r="O21" s="431"/>
      <c r="P21" s="431"/>
      <c r="Q21" s="431"/>
      <c r="R21" s="432"/>
      <c r="S21" s="165" t="s">
        <v>35</v>
      </c>
      <c r="T21" s="165"/>
      <c r="U21" s="165"/>
      <c r="V21" s="499" t="s">
        <v>36</v>
      </c>
      <c r="W21" s="499"/>
      <c r="X21" s="499"/>
    </row>
    <row r="22" spans="1:24" s="433" customFormat="1" ht="27" customHeight="1" x14ac:dyDescent="0.2">
      <c r="A22" s="436"/>
      <c r="B22" s="429" t="s">
        <v>37</v>
      </c>
      <c r="C22" s="171"/>
      <c r="D22" s="172"/>
      <c r="E22" s="161" t="s">
        <v>923</v>
      </c>
      <c r="F22" s="160"/>
      <c r="G22" s="160"/>
      <c r="H22" s="162"/>
      <c r="I22" s="175"/>
      <c r="J22" s="161" t="s">
        <v>178</v>
      </c>
      <c r="K22" s="160"/>
      <c r="L22" s="160"/>
      <c r="M22" s="160"/>
      <c r="N22" s="160"/>
      <c r="O22" s="160"/>
      <c r="P22" s="160"/>
      <c r="Q22" s="160"/>
      <c r="R22" s="162"/>
      <c r="S22" s="165"/>
      <c r="T22" s="165"/>
      <c r="U22" s="165"/>
      <c r="V22" s="499" t="s">
        <v>38</v>
      </c>
      <c r="W22" s="499"/>
      <c r="X22" s="499"/>
    </row>
    <row r="23" spans="1:24" s="433" customFormat="1" ht="27" customHeight="1" x14ac:dyDescent="0.2">
      <c r="A23" s="436"/>
      <c r="B23" s="429" t="s">
        <v>674</v>
      </c>
      <c r="C23" s="173"/>
      <c r="D23" s="174"/>
      <c r="E23" s="161" t="s">
        <v>924</v>
      </c>
      <c r="F23" s="160"/>
      <c r="G23" s="160"/>
      <c r="H23" s="162"/>
      <c r="I23" s="175"/>
      <c r="J23" s="161" t="s">
        <v>179</v>
      </c>
      <c r="K23" s="160"/>
      <c r="L23" s="160"/>
      <c r="M23" s="160"/>
      <c r="N23" s="160"/>
      <c r="O23" s="160"/>
      <c r="P23" s="160"/>
      <c r="Q23" s="160"/>
      <c r="R23" s="162"/>
      <c r="S23" s="165"/>
      <c r="T23" s="165"/>
      <c r="U23" s="165"/>
      <c r="V23" s="159" t="s">
        <v>40</v>
      </c>
      <c r="W23" s="159"/>
      <c r="X23" s="159"/>
    </row>
  </sheetData>
  <mergeCells count="38">
    <mergeCell ref="E22:H22"/>
    <mergeCell ref="J22:R22"/>
    <mergeCell ref="V22:X22"/>
    <mergeCell ref="E23:H23"/>
    <mergeCell ref="J23:R23"/>
    <mergeCell ref="V23:X23"/>
    <mergeCell ref="X9:X10"/>
    <mergeCell ref="A11:A20"/>
    <mergeCell ref="B11:B14"/>
    <mergeCell ref="B16:B17"/>
    <mergeCell ref="A21:A23"/>
    <mergeCell ref="C21:D23"/>
    <mergeCell ref="I21:I23"/>
    <mergeCell ref="J21:R21"/>
    <mergeCell ref="S21:U23"/>
    <mergeCell ref="V21:X21"/>
    <mergeCell ref="J9:J10"/>
    <mergeCell ref="K9:O9"/>
    <mergeCell ref="P9:P20"/>
    <mergeCell ref="Q9:U9"/>
    <mergeCell ref="V9:V10"/>
    <mergeCell ref="W9:W10"/>
    <mergeCell ref="B7:X7"/>
    <mergeCell ref="A9:A10"/>
    <mergeCell ref="B9:B10"/>
    <mergeCell ref="C9:C10"/>
    <mergeCell ref="D9:D10"/>
    <mergeCell ref="E9:E10"/>
    <mergeCell ref="F9:F10"/>
    <mergeCell ref="G9:G10"/>
    <mergeCell ref="H9:H10"/>
    <mergeCell ref="I9:I10"/>
    <mergeCell ref="A1:O1"/>
    <mergeCell ref="A2:A5"/>
    <mergeCell ref="B2:W2"/>
    <mergeCell ref="B3:W3"/>
    <mergeCell ref="B4:W5"/>
    <mergeCell ref="A6:O6"/>
  </mergeCells>
  <printOptions horizontalCentered="1"/>
  <pageMargins left="0.19685039370078741" right="0" top="0.39370078740157483" bottom="0" header="0.31496062992125984" footer="0.31496062992125984"/>
  <pageSetup paperSize="5" scale="16" orientation="landscape"/>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66CA13-9F15-4D09-9D50-0B438864A5A5}">
  <dimension ref="A1:X22"/>
  <sheetViews>
    <sheetView topLeftCell="A19" zoomScaleNormal="100" workbookViewId="0">
      <selection activeCell="B1" sqref="A1:XFD3"/>
    </sheetView>
  </sheetViews>
  <sheetFormatPr baseColWidth="10" defaultColWidth="8" defaultRowHeight="8.25" x14ac:dyDescent="0.25"/>
  <cols>
    <col min="1" max="1" width="16" style="505" bestFit="1" customWidth="1"/>
    <col min="2" max="2" width="20.140625" style="505" bestFit="1" customWidth="1"/>
    <col min="3" max="3" width="3.28515625" style="505" bestFit="1" customWidth="1"/>
    <col min="4" max="4" width="15" style="505" customWidth="1"/>
    <col min="5" max="6" width="10" style="505" customWidth="1"/>
    <col min="7" max="10" width="10.5703125" style="505" customWidth="1"/>
    <col min="11" max="15" width="5.28515625" style="505" customWidth="1"/>
    <col min="16" max="16" width="1.28515625" style="505" customWidth="1"/>
    <col min="17" max="21" width="5.28515625" style="505" customWidth="1"/>
    <col min="22" max="22" width="19.28515625" style="505" customWidth="1"/>
    <col min="23" max="23" width="7.28515625" style="505" customWidth="1"/>
    <col min="24" max="24" width="22" style="505" customWidth="1"/>
    <col min="25" max="16384" width="8" style="505"/>
  </cols>
  <sheetData>
    <row r="1" spans="1:24" x14ac:dyDescent="0.25">
      <c r="A1" s="500"/>
      <c r="B1" s="501" t="s">
        <v>0</v>
      </c>
      <c r="C1" s="502"/>
      <c r="D1" s="502"/>
      <c r="E1" s="502"/>
      <c r="F1" s="502"/>
      <c r="G1" s="502"/>
      <c r="H1" s="502"/>
      <c r="I1" s="502"/>
      <c r="J1" s="502"/>
      <c r="K1" s="502"/>
      <c r="L1" s="502"/>
      <c r="M1" s="502"/>
      <c r="N1" s="502"/>
      <c r="O1" s="502"/>
      <c r="P1" s="502"/>
      <c r="Q1" s="502"/>
      <c r="R1" s="502"/>
      <c r="S1" s="502"/>
      <c r="T1" s="502"/>
      <c r="U1" s="502"/>
      <c r="V1" s="502"/>
      <c r="W1" s="503"/>
      <c r="X1" s="504" t="s">
        <v>1</v>
      </c>
    </row>
    <row r="2" spans="1:24" x14ac:dyDescent="0.25">
      <c r="A2" s="506"/>
      <c r="B2" s="501" t="s">
        <v>689</v>
      </c>
      <c r="C2" s="502"/>
      <c r="D2" s="502"/>
      <c r="E2" s="502"/>
      <c r="F2" s="502"/>
      <c r="G2" s="502"/>
      <c r="H2" s="502"/>
      <c r="I2" s="502"/>
      <c r="J2" s="502"/>
      <c r="K2" s="502"/>
      <c r="L2" s="502"/>
      <c r="M2" s="502"/>
      <c r="N2" s="502"/>
      <c r="O2" s="502"/>
      <c r="P2" s="502"/>
      <c r="Q2" s="502"/>
      <c r="R2" s="502"/>
      <c r="S2" s="502"/>
      <c r="T2" s="502"/>
      <c r="U2" s="502"/>
      <c r="V2" s="502"/>
      <c r="W2" s="503"/>
      <c r="X2" s="504" t="s">
        <v>3</v>
      </c>
    </row>
    <row r="3" spans="1:24" ht="16.5" x14ac:dyDescent="0.25">
      <c r="A3" s="506"/>
      <c r="B3" s="507" t="s">
        <v>41</v>
      </c>
      <c r="C3" s="508"/>
      <c r="D3" s="508"/>
      <c r="E3" s="508"/>
      <c r="F3" s="508"/>
      <c r="G3" s="508"/>
      <c r="H3" s="508"/>
      <c r="I3" s="508"/>
      <c r="J3" s="508"/>
      <c r="K3" s="508"/>
      <c r="L3" s="508"/>
      <c r="M3" s="508"/>
      <c r="N3" s="508"/>
      <c r="O3" s="508"/>
      <c r="P3" s="508"/>
      <c r="Q3" s="508"/>
      <c r="R3" s="508"/>
      <c r="S3" s="508"/>
      <c r="T3" s="508"/>
      <c r="U3" s="508"/>
      <c r="V3" s="508"/>
      <c r="W3" s="509"/>
      <c r="X3" s="504" t="s">
        <v>42</v>
      </c>
    </row>
    <row r="4" spans="1:24" ht="5.25" customHeight="1" x14ac:dyDescent="0.25">
      <c r="A4" s="510"/>
      <c r="B4" s="511"/>
      <c r="C4" s="512"/>
      <c r="D4" s="512"/>
      <c r="E4" s="512"/>
      <c r="F4" s="512"/>
      <c r="G4" s="512"/>
      <c r="H4" s="512"/>
      <c r="I4" s="512"/>
      <c r="J4" s="512"/>
      <c r="K4" s="512"/>
      <c r="L4" s="512"/>
      <c r="M4" s="512"/>
      <c r="N4" s="512"/>
      <c r="O4" s="512"/>
      <c r="P4" s="512"/>
      <c r="Q4" s="512"/>
      <c r="R4" s="512"/>
      <c r="S4" s="512"/>
      <c r="T4" s="512"/>
      <c r="U4" s="512"/>
      <c r="V4" s="512"/>
      <c r="W4" s="513"/>
      <c r="X4" s="504" t="s">
        <v>6</v>
      </c>
    </row>
    <row r="5" spans="1:24" ht="5.25" customHeight="1" x14ac:dyDescent="0.25">
      <c r="A5" s="514"/>
      <c r="B5" s="515"/>
      <c r="C5" s="515"/>
      <c r="D5" s="515"/>
      <c r="E5" s="515"/>
      <c r="F5" s="515"/>
      <c r="G5" s="515"/>
      <c r="H5" s="515"/>
      <c r="I5" s="515"/>
      <c r="J5" s="515"/>
      <c r="K5" s="515"/>
      <c r="L5" s="515"/>
      <c r="M5" s="515"/>
      <c r="N5" s="515"/>
      <c r="O5" s="515"/>
      <c r="P5" s="515"/>
      <c r="Q5" s="515"/>
      <c r="R5" s="515"/>
      <c r="S5" s="515"/>
      <c r="T5" s="515"/>
      <c r="U5" s="515"/>
      <c r="V5" s="515"/>
      <c r="W5" s="515"/>
      <c r="X5" s="515"/>
    </row>
    <row r="6" spans="1:24" x14ac:dyDescent="0.25">
      <c r="A6" s="504" t="s">
        <v>852</v>
      </c>
      <c r="B6" s="363" t="s">
        <v>628</v>
      </c>
      <c r="C6" s="364"/>
      <c r="D6" s="364"/>
      <c r="E6" s="364"/>
      <c r="F6" s="364"/>
      <c r="G6" s="364"/>
      <c r="H6" s="364"/>
      <c r="I6" s="364"/>
      <c r="J6" s="364"/>
      <c r="K6" s="364"/>
      <c r="L6" s="364"/>
      <c r="M6" s="364"/>
      <c r="N6" s="364"/>
      <c r="O6" s="364"/>
      <c r="P6" s="364"/>
      <c r="Q6" s="364"/>
      <c r="R6" s="364"/>
      <c r="S6" s="364"/>
      <c r="T6" s="364"/>
      <c r="U6" s="364"/>
      <c r="V6" s="364"/>
      <c r="W6" s="364"/>
      <c r="X6" s="365"/>
    </row>
    <row r="7" spans="1:24" ht="10.5" customHeight="1" x14ac:dyDescent="0.25">
      <c r="A7" s="516" t="s">
        <v>8</v>
      </c>
      <c r="B7" s="516" t="s">
        <v>854</v>
      </c>
      <c r="C7" s="516" t="s">
        <v>10</v>
      </c>
      <c r="D7" s="516" t="s">
        <v>11</v>
      </c>
      <c r="E7" s="516" t="s">
        <v>12</v>
      </c>
      <c r="F7" s="516" t="s">
        <v>855</v>
      </c>
      <c r="G7" s="516" t="s">
        <v>14</v>
      </c>
      <c r="H7" s="517" t="s">
        <v>15</v>
      </c>
      <c r="I7" s="516" t="s">
        <v>16</v>
      </c>
      <c r="J7" s="516" t="s">
        <v>856</v>
      </c>
      <c r="K7" s="518" t="s">
        <v>18</v>
      </c>
      <c r="L7" s="519"/>
      <c r="M7" s="519"/>
      <c r="N7" s="519"/>
      <c r="O7" s="520"/>
      <c r="P7" s="521"/>
      <c r="Q7" s="522" t="s">
        <v>925</v>
      </c>
      <c r="R7" s="523"/>
      <c r="S7" s="523"/>
      <c r="T7" s="523"/>
      <c r="U7" s="524"/>
      <c r="V7" s="516" t="s">
        <v>20</v>
      </c>
      <c r="W7" s="517" t="s">
        <v>21</v>
      </c>
      <c r="X7" s="517" t="s">
        <v>22</v>
      </c>
    </row>
    <row r="8" spans="1:24" ht="15.75" customHeight="1" x14ac:dyDescent="0.25">
      <c r="A8" s="525"/>
      <c r="B8" s="525"/>
      <c r="C8" s="525"/>
      <c r="D8" s="525"/>
      <c r="E8" s="525"/>
      <c r="F8" s="525"/>
      <c r="G8" s="525"/>
      <c r="H8" s="526"/>
      <c r="I8" s="525"/>
      <c r="J8" s="525"/>
      <c r="K8" s="527" t="s">
        <v>926</v>
      </c>
      <c r="L8" s="527" t="s">
        <v>927</v>
      </c>
      <c r="M8" s="527" t="s">
        <v>928</v>
      </c>
      <c r="N8" s="527" t="s">
        <v>929</v>
      </c>
      <c r="O8" s="528" t="s">
        <v>27</v>
      </c>
      <c r="P8" s="529"/>
      <c r="Q8" s="527" t="s">
        <v>23</v>
      </c>
      <c r="R8" s="527" t="s">
        <v>24</v>
      </c>
      <c r="S8" s="528" t="s">
        <v>25</v>
      </c>
      <c r="T8" s="530" t="s">
        <v>26</v>
      </c>
      <c r="U8" s="528" t="s">
        <v>27</v>
      </c>
      <c r="V8" s="525"/>
      <c r="W8" s="526"/>
      <c r="X8" s="526"/>
    </row>
    <row r="9" spans="1:24" ht="68.25" customHeight="1" x14ac:dyDescent="0.25">
      <c r="A9" s="531"/>
      <c r="B9" s="532"/>
      <c r="C9" s="533">
        <v>1</v>
      </c>
      <c r="D9" s="344" t="s">
        <v>930</v>
      </c>
      <c r="E9" s="344" t="s">
        <v>180</v>
      </c>
      <c r="F9" s="344" t="s">
        <v>630</v>
      </c>
      <c r="G9" s="534" t="s">
        <v>931</v>
      </c>
      <c r="H9" s="535" t="s">
        <v>631</v>
      </c>
      <c r="I9" s="344" t="s">
        <v>30</v>
      </c>
      <c r="J9" s="344" t="s">
        <v>632</v>
      </c>
      <c r="K9" s="536">
        <v>0.25</v>
      </c>
      <c r="L9" s="537">
        <v>0.25</v>
      </c>
      <c r="M9" s="537">
        <v>0.25</v>
      </c>
      <c r="N9" s="538">
        <v>0.25</v>
      </c>
      <c r="O9" s="538">
        <v>1</v>
      </c>
      <c r="P9" s="529"/>
      <c r="Q9" s="536">
        <v>0.25</v>
      </c>
      <c r="R9" s="536">
        <v>0.25</v>
      </c>
      <c r="S9" s="538">
        <v>0.25</v>
      </c>
      <c r="T9" s="536">
        <v>0.25</v>
      </c>
      <c r="U9" s="538">
        <v>1</v>
      </c>
      <c r="V9" s="360" t="s">
        <v>932</v>
      </c>
      <c r="W9" s="345" t="s">
        <v>627</v>
      </c>
      <c r="X9" s="345" t="s">
        <v>627</v>
      </c>
    </row>
    <row r="10" spans="1:24" ht="73.5" customHeight="1" x14ac:dyDescent="0.25">
      <c r="A10" s="539"/>
      <c r="B10" s="540"/>
      <c r="C10" s="533">
        <v>2</v>
      </c>
      <c r="D10" s="345" t="s">
        <v>933</v>
      </c>
      <c r="E10" s="344" t="s">
        <v>180</v>
      </c>
      <c r="F10" s="344" t="s">
        <v>934</v>
      </c>
      <c r="G10" s="535" t="s">
        <v>633</v>
      </c>
      <c r="H10" s="535" t="s">
        <v>935</v>
      </c>
      <c r="I10" s="344" t="s">
        <v>93</v>
      </c>
      <c r="J10" s="360" t="s">
        <v>936</v>
      </c>
      <c r="K10" s="536">
        <v>0.34</v>
      </c>
      <c r="L10" s="537">
        <v>0</v>
      </c>
      <c r="M10" s="537">
        <v>0.33</v>
      </c>
      <c r="N10" s="538">
        <v>0.33</v>
      </c>
      <c r="O10" s="538">
        <v>1</v>
      </c>
      <c r="P10" s="529"/>
      <c r="Q10" s="536">
        <v>0.34</v>
      </c>
      <c r="R10" s="536">
        <v>0</v>
      </c>
      <c r="S10" s="538">
        <v>0.33</v>
      </c>
      <c r="T10" s="536">
        <v>0.33</v>
      </c>
      <c r="U10" s="538">
        <v>1</v>
      </c>
      <c r="V10" s="360" t="s">
        <v>937</v>
      </c>
      <c r="W10" s="345" t="s">
        <v>627</v>
      </c>
      <c r="X10" s="345" t="s">
        <v>627</v>
      </c>
    </row>
    <row r="11" spans="1:24" ht="110.25" customHeight="1" x14ac:dyDescent="0.25">
      <c r="A11" s="541" t="s">
        <v>938</v>
      </c>
      <c r="B11" s="542" t="s">
        <v>939</v>
      </c>
      <c r="C11" s="533">
        <v>3</v>
      </c>
      <c r="D11" s="345" t="s">
        <v>634</v>
      </c>
      <c r="E11" s="344" t="s">
        <v>180</v>
      </c>
      <c r="F11" s="345" t="s">
        <v>940</v>
      </c>
      <c r="G11" s="535" t="s">
        <v>635</v>
      </c>
      <c r="H11" s="534" t="s">
        <v>941</v>
      </c>
      <c r="I11" s="344" t="s">
        <v>93</v>
      </c>
      <c r="J11" s="360" t="s">
        <v>942</v>
      </c>
      <c r="K11" s="536">
        <v>0.25</v>
      </c>
      <c r="L11" s="537">
        <v>0.25</v>
      </c>
      <c r="M11" s="537">
        <v>0.25</v>
      </c>
      <c r="N11" s="538">
        <v>0.25</v>
      </c>
      <c r="O11" s="538">
        <v>1</v>
      </c>
      <c r="P11" s="529"/>
      <c r="Q11" s="536">
        <v>0.25</v>
      </c>
      <c r="R11" s="536">
        <v>0.25</v>
      </c>
      <c r="S11" s="538">
        <v>0.25</v>
      </c>
      <c r="T11" s="536">
        <v>0.25</v>
      </c>
      <c r="U11" s="538">
        <v>1</v>
      </c>
      <c r="V11" s="345" t="s">
        <v>943</v>
      </c>
      <c r="W11" s="345" t="s">
        <v>627</v>
      </c>
      <c r="X11" s="345" t="s">
        <v>627</v>
      </c>
    </row>
    <row r="12" spans="1:24" ht="13.35" customHeight="1" x14ac:dyDescent="0.25">
      <c r="A12" s="539"/>
      <c r="B12" s="540"/>
      <c r="C12" s="531"/>
      <c r="D12" s="531"/>
      <c r="E12" s="531"/>
      <c r="F12" s="531"/>
      <c r="G12" s="532"/>
      <c r="H12" s="532"/>
      <c r="I12" s="531"/>
      <c r="J12" s="531"/>
      <c r="K12" s="531"/>
      <c r="L12" s="531"/>
      <c r="M12" s="531"/>
      <c r="N12" s="531"/>
      <c r="O12" s="531"/>
      <c r="P12" s="529"/>
      <c r="Q12" s="531"/>
      <c r="R12" s="531"/>
      <c r="S12" s="531"/>
      <c r="T12" s="531"/>
      <c r="U12" s="531"/>
      <c r="V12" s="543" t="s">
        <v>944</v>
      </c>
      <c r="W12" s="531"/>
      <c r="X12" s="531"/>
    </row>
    <row r="13" spans="1:24" ht="21.75" customHeight="1" x14ac:dyDescent="0.25">
      <c r="A13" s="539"/>
      <c r="B13" s="540"/>
      <c r="C13" s="544">
        <v>4</v>
      </c>
      <c r="D13" s="545" t="s">
        <v>181</v>
      </c>
      <c r="E13" s="546" t="s">
        <v>180</v>
      </c>
      <c r="F13" s="546" t="s">
        <v>945</v>
      </c>
      <c r="G13" s="547" t="s">
        <v>636</v>
      </c>
      <c r="H13" s="548" t="s">
        <v>946</v>
      </c>
      <c r="I13" s="546" t="s">
        <v>93</v>
      </c>
      <c r="J13" s="545" t="s">
        <v>947</v>
      </c>
      <c r="K13" s="549">
        <v>0.25</v>
      </c>
      <c r="L13" s="550">
        <v>0.25</v>
      </c>
      <c r="M13" s="550">
        <v>0.25</v>
      </c>
      <c r="N13" s="551">
        <v>0.25</v>
      </c>
      <c r="O13" s="551">
        <v>1</v>
      </c>
      <c r="P13" s="529"/>
      <c r="Q13" s="549">
        <v>0.25</v>
      </c>
      <c r="R13" s="549">
        <v>0.25</v>
      </c>
      <c r="S13" s="551">
        <v>0.25</v>
      </c>
      <c r="T13" s="549">
        <v>0.25</v>
      </c>
      <c r="U13" s="551">
        <v>1</v>
      </c>
      <c r="V13" s="539" t="s">
        <v>948</v>
      </c>
      <c r="W13" s="545" t="s">
        <v>627</v>
      </c>
      <c r="X13" s="545" t="s">
        <v>627</v>
      </c>
    </row>
    <row r="14" spans="1:24" ht="7.35" customHeight="1" x14ac:dyDescent="0.25">
      <c r="A14" s="539"/>
      <c r="B14" s="540"/>
      <c r="C14" s="552"/>
      <c r="D14" s="552"/>
      <c r="E14" s="552"/>
      <c r="F14" s="552"/>
      <c r="G14" s="553"/>
      <c r="H14" s="553"/>
      <c r="I14" s="552"/>
      <c r="J14" s="552"/>
      <c r="K14" s="552"/>
      <c r="L14" s="552"/>
      <c r="M14" s="552"/>
      <c r="N14" s="552"/>
      <c r="O14" s="552"/>
      <c r="P14" s="529"/>
      <c r="Q14" s="552"/>
      <c r="R14" s="552"/>
      <c r="S14" s="552"/>
      <c r="T14" s="552"/>
      <c r="U14" s="552"/>
      <c r="V14" s="554" t="s">
        <v>949</v>
      </c>
      <c r="W14" s="552"/>
      <c r="X14" s="552"/>
    </row>
    <row r="15" spans="1:24" ht="17.25" customHeight="1" x14ac:dyDescent="0.25">
      <c r="A15" s="539"/>
      <c r="B15" s="540"/>
      <c r="C15" s="531"/>
      <c r="D15" s="531"/>
      <c r="E15" s="531"/>
      <c r="F15" s="531"/>
      <c r="G15" s="532"/>
      <c r="H15" s="532"/>
      <c r="I15" s="531"/>
      <c r="J15" s="531"/>
      <c r="K15" s="531"/>
      <c r="L15" s="531"/>
      <c r="M15" s="531"/>
      <c r="N15" s="500"/>
      <c r="O15" s="531"/>
      <c r="P15" s="529"/>
      <c r="Q15" s="531"/>
      <c r="R15" s="531"/>
      <c r="S15" s="531"/>
      <c r="T15" s="531"/>
      <c r="U15" s="531"/>
      <c r="V15" s="543" t="s">
        <v>950</v>
      </c>
      <c r="W15" s="531"/>
      <c r="X15" s="531"/>
    </row>
    <row r="16" spans="1:24" ht="26.25" customHeight="1" x14ac:dyDescent="0.25">
      <c r="A16" s="539"/>
      <c r="B16" s="540"/>
      <c r="C16" s="544">
        <v>5</v>
      </c>
      <c r="D16" s="546" t="s">
        <v>637</v>
      </c>
      <c r="E16" s="546" t="s">
        <v>180</v>
      </c>
      <c r="F16" s="546" t="s">
        <v>638</v>
      </c>
      <c r="G16" s="548" t="s">
        <v>639</v>
      </c>
      <c r="H16" s="542" t="s">
        <v>951</v>
      </c>
      <c r="I16" s="546" t="s">
        <v>168</v>
      </c>
      <c r="J16" s="539" t="s">
        <v>952</v>
      </c>
      <c r="K16" s="549">
        <v>0.2</v>
      </c>
      <c r="L16" s="550">
        <v>0.4</v>
      </c>
      <c r="M16" s="550">
        <v>0.4</v>
      </c>
      <c r="N16" s="506"/>
      <c r="O16" s="551">
        <v>1</v>
      </c>
      <c r="P16" s="529"/>
      <c r="Q16" s="549">
        <v>0.2</v>
      </c>
      <c r="R16" s="549">
        <v>0.4</v>
      </c>
      <c r="S16" s="551">
        <v>0.4</v>
      </c>
      <c r="T16" s="549">
        <v>0</v>
      </c>
      <c r="U16" s="551">
        <v>1</v>
      </c>
      <c r="V16" s="545" t="s">
        <v>953</v>
      </c>
      <c r="W16" s="545" t="s">
        <v>627</v>
      </c>
      <c r="X16" s="545" t="s">
        <v>627</v>
      </c>
    </row>
    <row r="17" spans="1:24" ht="18.95" customHeight="1" x14ac:dyDescent="0.25">
      <c r="A17" s="539"/>
      <c r="B17" s="553"/>
      <c r="C17" s="552"/>
      <c r="D17" s="552"/>
      <c r="E17" s="552"/>
      <c r="F17" s="552"/>
      <c r="G17" s="553"/>
      <c r="H17" s="553"/>
      <c r="I17" s="552"/>
      <c r="J17" s="552"/>
      <c r="K17" s="552"/>
      <c r="L17" s="552"/>
      <c r="M17" s="552"/>
      <c r="N17" s="510"/>
      <c r="O17" s="552"/>
      <c r="P17" s="555"/>
      <c r="Q17" s="552"/>
      <c r="R17" s="552"/>
      <c r="S17" s="552"/>
      <c r="T17" s="552"/>
      <c r="U17" s="552"/>
      <c r="V17" s="554" t="s">
        <v>954</v>
      </c>
      <c r="W17" s="552"/>
      <c r="X17" s="552"/>
    </row>
    <row r="18" spans="1:24" ht="168" customHeight="1" x14ac:dyDescent="0.25">
      <c r="A18" s="539" t="s">
        <v>955</v>
      </c>
      <c r="B18" s="556" t="s">
        <v>956</v>
      </c>
      <c r="C18" s="533">
        <v>1</v>
      </c>
      <c r="D18" s="344" t="s">
        <v>957</v>
      </c>
      <c r="E18" s="345" t="s">
        <v>958</v>
      </c>
      <c r="F18" s="344" t="s">
        <v>640</v>
      </c>
      <c r="G18" s="535" t="s">
        <v>641</v>
      </c>
      <c r="H18" s="557" t="s">
        <v>959</v>
      </c>
      <c r="I18" s="344" t="s">
        <v>93</v>
      </c>
      <c r="J18" s="360" t="s">
        <v>960</v>
      </c>
      <c r="K18" s="536">
        <v>0.25</v>
      </c>
      <c r="L18" s="537">
        <v>0.25</v>
      </c>
      <c r="M18" s="537">
        <v>0.25</v>
      </c>
      <c r="N18" s="538">
        <v>0.25</v>
      </c>
      <c r="O18" s="538">
        <v>1</v>
      </c>
      <c r="P18" s="558"/>
      <c r="Q18" s="536">
        <v>0</v>
      </c>
      <c r="R18" s="559">
        <v>0</v>
      </c>
      <c r="S18" s="560">
        <v>0.625</v>
      </c>
      <c r="T18" s="561">
        <v>0.375</v>
      </c>
      <c r="U18" s="538">
        <v>1</v>
      </c>
      <c r="V18" s="360" t="s">
        <v>961</v>
      </c>
      <c r="W18" s="345" t="s">
        <v>752</v>
      </c>
      <c r="X18" s="345" t="s">
        <v>752</v>
      </c>
    </row>
    <row r="19" spans="1:24" ht="68.25" customHeight="1" x14ac:dyDescent="0.25">
      <c r="A19" s="552"/>
      <c r="B19" s="552"/>
      <c r="C19" s="533">
        <v>2</v>
      </c>
      <c r="D19" s="344" t="s">
        <v>962</v>
      </c>
      <c r="E19" s="345" t="s">
        <v>958</v>
      </c>
      <c r="F19" s="344" t="s">
        <v>963</v>
      </c>
      <c r="G19" s="535" t="s">
        <v>964</v>
      </c>
      <c r="H19" s="557" t="s">
        <v>965</v>
      </c>
      <c r="I19" s="344" t="s">
        <v>93</v>
      </c>
      <c r="J19" s="360" t="s">
        <v>966</v>
      </c>
      <c r="K19" s="536">
        <v>0</v>
      </c>
      <c r="L19" s="537">
        <v>0.3</v>
      </c>
      <c r="M19" s="537">
        <v>0.35</v>
      </c>
      <c r="N19" s="538">
        <v>0.35</v>
      </c>
      <c r="O19" s="538">
        <v>1</v>
      </c>
      <c r="P19" s="558"/>
      <c r="Q19" s="536">
        <v>0</v>
      </c>
      <c r="R19" s="536">
        <v>0</v>
      </c>
      <c r="S19" s="560">
        <v>0.25600000000000001</v>
      </c>
      <c r="T19" s="562">
        <v>0.53600000000000003</v>
      </c>
      <c r="U19" s="538">
        <v>0.79</v>
      </c>
      <c r="V19" s="360" t="s">
        <v>967</v>
      </c>
      <c r="W19" s="360" t="s">
        <v>968</v>
      </c>
      <c r="X19" s="360" t="s">
        <v>969</v>
      </c>
    </row>
    <row r="20" spans="1:24" ht="10.5" customHeight="1" x14ac:dyDescent="0.25">
      <c r="A20" s="521" t="s">
        <v>970</v>
      </c>
      <c r="B20" s="360" t="s">
        <v>971</v>
      </c>
      <c r="C20" s="563" t="s">
        <v>32</v>
      </c>
      <c r="D20" s="564"/>
      <c r="E20" s="363" t="s">
        <v>972</v>
      </c>
      <c r="F20" s="364"/>
      <c r="G20" s="364"/>
      <c r="H20" s="365"/>
      <c r="I20" s="516" t="s">
        <v>34</v>
      </c>
      <c r="J20" s="363" t="s">
        <v>973</v>
      </c>
      <c r="K20" s="364"/>
      <c r="L20" s="364"/>
      <c r="M20" s="364"/>
      <c r="N20" s="364"/>
      <c r="O20" s="364"/>
      <c r="P20" s="364"/>
      <c r="Q20" s="364"/>
      <c r="R20" s="365"/>
      <c r="S20" s="565" t="s">
        <v>35</v>
      </c>
      <c r="T20" s="566"/>
      <c r="U20" s="567"/>
      <c r="V20" s="363" t="s">
        <v>873</v>
      </c>
      <c r="W20" s="364"/>
      <c r="X20" s="365"/>
    </row>
    <row r="21" spans="1:24" ht="10.5" customHeight="1" x14ac:dyDescent="0.25">
      <c r="A21" s="529"/>
      <c r="B21" s="360" t="s">
        <v>974</v>
      </c>
      <c r="C21" s="568"/>
      <c r="D21" s="569"/>
      <c r="E21" s="363" t="s">
        <v>643</v>
      </c>
      <c r="F21" s="364"/>
      <c r="G21" s="364"/>
      <c r="H21" s="365"/>
      <c r="I21" s="570"/>
      <c r="J21" s="363" t="s">
        <v>643</v>
      </c>
      <c r="K21" s="364"/>
      <c r="L21" s="364"/>
      <c r="M21" s="364"/>
      <c r="N21" s="364"/>
      <c r="O21" s="364"/>
      <c r="P21" s="364"/>
      <c r="Q21" s="364"/>
      <c r="R21" s="365"/>
      <c r="S21" s="571"/>
      <c r="T21" s="572"/>
      <c r="U21" s="573"/>
      <c r="V21" s="363" t="s">
        <v>38</v>
      </c>
      <c r="W21" s="364"/>
      <c r="X21" s="365"/>
    </row>
    <row r="22" spans="1:24" ht="6.6" customHeight="1" x14ac:dyDescent="0.25">
      <c r="A22" s="555"/>
      <c r="B22" s="504" t="s">
        <v>975</v>
      </c>
      <c r="C22" s="574"/>
      <c r="D22" s="575"/>
      <c r="E22" s="363" t="s">
        <v>644</v>
      </c>
      <c r="F22" s="364"/>
      <c r="G22" s="364"/>
      <c r="H22" s="365"/>
      <c r="I22" s="525"/>
      <c r="J22" s="363" t="s">
        <v>644</v>
      </c>
      <c r="K22" s="364"/>
      <c r="L22" s="364"/>
      <c r="M22" s="364"/>
      <c r="N22" s="364"/>
      <c r="O22" s="364"/>
      <c r="P22" s="364"/>
      <c r="Q22" s="364"/>
      <c r="R22" s="365"/>
      <c r="S22" s="576"/>
      <c r="T22" s="577"/>
      <c r="U22" s="578"/>
      <c r="V22" s="579" t="s">
        <v>976</v>
      </c>
      <c r="W22" s="580"/>
      <c r="X22" s="581"/>
    </row>
  </sheetData>
  <mergeCells count="37">
    <mergeCell ref="V20:X20"/>
    <mergeCell ref="E21:H21"/>
    <mergeCell ref="J21:R21"/>
    <mergeCell ref="V21:X21"/>
    <mergeCell ref="E22:H22"/>
    <mergeCell ref="J22:R22"/>
    <mergeCell ref="V22:X22"/>
    <mergeCell ref="A20:A22"/>
    <mergeCell ref="C20:D22"/>
    <mergeCell ref="E20:H20"/>
    <mergeCell ref="I20:I22"/>
    <mergeCell ref="J20:R20"/>
    <mergeCell ref="S20:U22"/>
    <mergeCell ref="Q7:U7"/>
    <mergeCell ref="V7:V8"/>
    <mergeCell ref="W7:W8"/>
    <mergeCell ref="X7:X8"/>
    <mergeCell ref="P9:P17"/>
    <mergeCell ref="N15:N17"/>
    <mergeCell ref="G7:G8"/>
    <mergeCell ref="H7:H8"/>
    <mergeCell ref="I7:I8"/>
    <mergeCell ref="J7:J8"/>
    <mergeCell ref="K7:O7"/>
    <mergeCell ref="P7:P8"/>
    <mergeCell ref="A7:A8"/>
    <mergeCell ref="B7:B8"/>
    <mergeCell ref="C7:C8"/>
    <mergeCell ref="D7:D8"/>
    <mergeCell ref="E7:E8"/>
    <mergeCell ref="F7:F8"/>
    <mergeCell ref="A1:A4"/>
    <mergeCell ref="B1:W1"/>
    <mergeCell ref="B2:W2"/>
    <mergeCell ref="B3:W4"/>
    <mergeCell ref="A5:X5"/>
    <mergeCell ref="B6:X6"/>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34050-1D43-4FA6-A1F2-4AE69D6C64ED}">
  <sheetPr>
    <pageSetUpPr fitToPage="1"/>
  </sheetPr>
  <dimension ref="A1:AB28"/>
  <sheetViews>
    <sheetView topLeftCell="B16" zoomScale="55" zoomScaleNormal="55" zoomScaleSheetLayoutView="150" workbookViewId="0">
      <selection activeCell="B7" sqref="B7:X7"/>
    </sheetView>
  </sheetViews>
  <sheetFormatPr baseColWidth="10" defaultColWidth="10.28515625" defaultRowHeight="12.75" x14ac:dyDescent="0.25"/>
  <cols>
    <col min="1" max="1" width="17.7109375" style="388" customWidth="1"/>
    <col min="2" max="2" width="18.85546875" style="388" customWidth="1"/>
    <col min="3" max="3" width="5.42578125" style="388" customWidth="1"/>
    <col min="4" max="4" width="46.85546875" style="388" customWidth="1"/>
    <col min="5" max="5" width="15.5703125" style="388" customWidth="1"/>
    <col min="6" max="6" width="17.28515625" style="388" customWidth="1"/>
    <col min="7" max="7" width="28.5703125" style="388" customWidth="1"/>
    <col min="8" max="8" width="16" style="388" customWidth="1"/>
    <col min="9" max="9" width="13.42578125" style="388" customWidth="1"/>
    <col min="10" max="10" width="20.42578125" style="388" customWidth="1"/>
    <col min="11" max="14" width="5.7109375" style="388" customWidth="1"/>
    <col min="15" max="15" width="7.7109375" style="388" customWidth="1"/>
    <col min="16" max="16" width="1.42578125" style="435" customWidth="1"/>
    <col min="17" max="20" width="6.140625" style="388" customWidth="1"/>
    <col min="21" max="21" width="7.85546875" style="388" customWidth="1"/>
    <col min="22" max="22" width="69.28515625" style="597" customWidth="1"/>
    <col min="23" max="24" width="25.42578125" style="388" customWidth="1"/>
    <col min="25" max="25" width="60.7109375" style="388" customWidth="1"/>
    <col min="26" max="16384" width="10.28515625" style="388"/>
  </cols>
  <sheetData>
    <row r="1" spans="1:28" ht="38.25" customHeight="1" thickBot="1" x14ac:dyDescent="0.3">
      <c r="A1" s="387"/>
      <c r="B1" s="387"/>
      <c r="C1" s="387"/>
      <c r="D1" s="387"/>
      <c r="E1" s="387"/>
      <c r="F1" s="387"/>
      <c r="G1" s="387"/>
      <c r="H1" s="387"/>
      <c r="I1" s="387"/>
      <c r="J1" s="387"/>
      <c r="K1" s="387"/>
      <c r="L1" s="387"/>
      <c r="M1" s="387"/>
      <c r="N1" s="387"/>
      <c r="O1" s="387"/>
      <c r="P1" s="387"/>
      <c r="Q1" s="387"/>
      <c r="R1" s="387"/>
      <c r="S1" s="387"/>
      <c r="T1" s="387"/>
      <c r="U1" s="387"/>
      <c r="V1" s="387"/>
    </row>
    <row r="2" spans="1:28" ht="32.25" customHeight="1" x14ac:dyDescent="0.25">
      <c r="A2" s="389"/>
      <c r="B2" s="390" t="s">
        <v>0</v>
      </c>
      <c r="C2" s="390"/>
      <c r="D2" s="390"/>
      <c r="E2" s="390"/>
      <c r="F2" s="390"/>
      <c r="G2" s="390"/>
      <c r="H2" s="390"/>
      <c r="I2" s="390"/>
      <c r="J2" s="390"/>
      <c r="K2" s="390"/>
      <c r="L2" s="390"/>
      <c r="M2" s="390"/>
      <c r="N2" s="390"/>
      <c r="O2" s="390"/>
      <c r="P2" s="390"/>
      <c r="Q2" s="390"/>
      <c r="R2" s="390"/>
      <c r="S2" s="390"/>
      <c r="T2" s="390"/>
      <c r="U2" s="390"/>
      <c r="V2" s="390"/>
      <c r="W2" s="391"/>
      <c r="X2" s="392" t="s">
        <v>1</v>
      </c>
    </row>
    <row r="3" spans="1:28" ht="21" customHeight="1" x14ac:dyDescent="0.25">
      <c r="A3" s="393"/>
      <c r="B3" s="394" t="s">
        <v>2</v>
      </c>
      <c r="C3" s="394"/>
      <c r="D3" s="394"/>
      <c r="E3" s="394"/>
      <c r="F3" s="394"/>
      <c r="G3" s="394"/>
      <c r="H3" s="394"/>
      <c r="I3" s="394"/>
      <c r="J3" s="394"/>
      <c r="K3" s="394"/>
      <c r="L3" s="394"/>
      <c r="M3" s="394"/>
      <c r="N3" s="394"/>
      <c r="O3" s="394"/>
      <c r="P3" s="394"/>
      <c r="Q3" s="394"/>
      <c r="R3" s="394"/>
      <c r="S3" s="394"/>
      <c r="T3" s="394"/>
      <c r="U3" s="394"/>
      <c r="V3" s="394"/>
      <c r="W3" s="395"/>
      <c r="X3" s="396" t="s">
        <v>3</v>
      </c>
    </row>
    <row r="4" spans="1:28" ht="22.7" customHeight="1" x14ac:dyDescent="0.25">
      <c r="A4" s="393"/>
      <c r="B4" s="397" t="s">
        <v>41</v>
      </c>
      <c r="C4" s="397"/>
      <c r="D4" s="397"/>
      <c r="E4" s="397"/>
      <c r="F4" s="397"/>
      <c r="G4" s="397"/>
      <c r="H4" s="397"/>
      <c r="I4" s="397"/>
      <c r="J4" s="397"/>
      <c r="K4" s="397"/>
      <c r="L4" s="397"/>
      <c r="M4" s="397"/>
      <c r="N4" s="397"/>
      <c r="O4" s="397"/>
      <c r="P4" s="397"/>
      <c r="Q4" s="397"/>
      <c r="R4" s="397"/>
      <c r="S4" s="397"/>
      <c r="T4" s="397"/>
      <c r="U4" s="397"/>
      <c r="V4" s="397"/>
      <c r="W4" s="398"/>
      <c r="X4" s="399" t="s">
        <v>42</v>
      </c>
    </row>
    <row r="5" spans="1:28" ht="15.75" customHeight="1" thickBot="1" x14ac:dyDescent="0.3">
      <c r="A5" s="400"/>
      <c r="B5" s="401"/>
      <c r="C5" s="401"/>
      <c r="D5" s="401"/>
      <c r="E5" s="401"/>
      <c r="F5" s="401"/>
      <c r="G5" s="401"/>
      <c r="H5" s="401"/>
      <c r="I5" s="401"/>
      <c r="J5" s="401"/>
      <c r="K5" s="401"/>
      <c r="L5" s="401"/>
      <c r="M5" s="401"/>
      <c r="N5" s="401"/>
      <c r="O5" s="401"/>
      <c r="P5" s="401"/>
      <c r="Q5" s="401"/>
      <c r="R5" s="401"/>
      <c r="S5" s="401"/>
      <c r="T5" s="401"/>
      <c r="U5" s="401"/>
      <c r="V5" s="401"/>
      <c r="W5" s="402"/>
      <c r="X5" s="403" t="s">
        <v>6</v>
      </c>
    </row>
    <row r="6" spans="1:28" ht="6.75" customHeight="1" thickBot="1" x14ac:dyDescent="0.3">
      <c r="A6" s="404"/>
      <c r="B6" s="405"/>
      <c r="C6" s="405"/>
      <c r="D6" s="405"/>
      <c r="E6" s="405"/>
      <c r="F6" s="405"/>
      <c r="G6" s="405"/>
      <c r="H6" s="405"/>
      <c r="I6" s="405"/>
      <c r="J6" s="405"/>
      <c r="K6" s="405"/>
      <c r="L6" s="405"/>
      <c r="M6" s="405"/>
      <c r="N6" s="405"/>
      <c r="O6" s="405"/>
      <c r="P6" s="405"/>
      <c r="Q6" s="405"/>
      <c r="R6" s="405"/>
      <c r="S6" s="405"/>
      <c r="T6" s="405"/>
      <c r="U6" s="405"/>
      <c r="V6" s="405"/>
      <c r="W6" s="405"/>
      <c r="X6" s="406"/>
    </row>
    <row r="7" spans="1:28" ht="15.95" customHeight="1" thickBot="1" x14ac:dyDescent="0.3">
      <c r="A7" s="407" t="s">
        <v>7</v>
      </c>
      <c r="B7" s="408" t="s">
        <v>645</v>
      </c>
      <c r="C7" s="409"/>
      <c r="D7" s="409"/>
      <c r="E7" s="409"/>
      <c r="F7" s="409"/>
      <c r="G7" s="409"/>
      <c r="H7" s="409"/>
      <c r="I7" s="409"/>
      <c r="J7" s="409"/>
      <c r="K7" s="409"/>
      <c r="L7" s="409"/>
      <c r="M7" s="409"/>
      <c r="N7" s="409"/>
      <c r="O7" s="409"/>
      <c r="P7" s="409"/>
      <c r="Q7" s="409"/>
      <c r="R7" s="409"/>
      <c r="S7" s="409"/>
      <c r="T7" s="409"/>
      <c r="U7" s="409"/>
      <c r="V7" s="409"/>
      <c r="W7" s="409"/>
      <c r="X7" s="410"/>
      <c r="Y7" s="448"/>
    </row>
    <row r="8" spans="1:28" ht="5.25" customHeight="1" x14ac:dyDescent="0.25">
      <c r="A8" s="411"/>
      <c r="B8" s="411"/>
      <c r="C8" s="411"/>
      <c r="D8" s="411"/>
      <c r="E8" s="411"/>
      <c r="F8" s="411"/>
      <c r="G8" s="411"/>
      <c r="H8" s="411"/>
      <c r="I8" s="411"/>
      <c r="J8" s="411"/>
      <c r="K8" s="411"/>
      <c r="L8" s="411"/>
      <c r="M8" s="411"/>
      <c r="N8" s="411"/>
      <c r="O8" s="411"/>
      <c r="P8" s="411"/>
      <c r="Q8" s="411"/>
      <c r="R8" s="411"/>
      <c r="S8" s="411"/>
      <c r="T8" s="411"/>
      <c r="U8" s="411"/>
      <c r="V8" s="582"/>
      <c r="W8" s="412"/>
      <c r="X8" s="412"/>
    </row>
    <row r="9" spans="1:28" ht="36" customHeight="1" x14ac:dyDescent="0.25">
      <c r="A9" s="436" t="s">
        <v>8</v>
      </c>
      <c r="B9" s="436" t="s">
        <v>9</v>
      </c>
      <c r="C9" s="436" t="s">
        <v>10</v>
      </c>
      <c r="D9" s="436" t="s">
        <v>11</v>
      </c>
      <c r="E9" s="436" t="s">
        <v>12</v>
      </c>
      <c r="F9" s="436" t="s">
        <v>13</v>
      </c>
      <c r="G9" s="436" t="s">
        <v>14</v>
      </c>
      <c r="H9" s="436" t="s">
        <v>15</v>
      </c>
      <c r="I9" s="436" t="s">
        <v>16</v>
      </c>
      <c r="J9" s="436" t="s">
        <v>17</v>
      </c>
      <c r="K9" s="437" t="s">
        <v>18</v>
      </c>
      <c r="L9" s="437"/>
      <c r="M9" s="437"/>
      <c r="N9" s="437"/>
      <c r="O9" s="437"/>
      <c r="P9" s="436"/>
      <c r="Q9" s="436" t="s">
        <v>19</v>
      </c>
      <c r="R9" s="436"/>
      <c r="S9" s="436"/>
      <c r="T9" s="436"/>
      <c r="U9" s="436"/>
      <c r="V9" s="598" t="s">
        <v>20</v>
      </c>
      <c r="W9" s="436" t="s">
        <v>21</v>
      </c>
      <c r="X9" s="436" t="s">
        <v>22</v>
      </c>
    </row>
    <row r="10" spans="1:28" ht="47.25" customHeight="1" x14ac:dyDescent="0.25">
      <c r="A10" s="436"/>
      <c r="B10" s="436"/>
      <c r="C10" s="436"/>
      <c r="D10" s="436"/>
      <c r="E10" s="436"/>
      <c r="F10" s="436"/>
      <c r="G10" s="436"/>
      <c r="H10" s="436"/>
      <c r="I10" s="436"/>
      <c r="J10" s="436"/>
      <c r="K10" s="438" t="s">
        <v>23</v>
      </c>
      <c r="L10" s="438" t="s">
        <v>24</v>
      </c>
      <c r="M10" s="438" t="s">
        <v>25</v>
      </c>
      <c r="N10" s="438" t="s">
        <v>26</v>
      </c>
      <c r="O10" s="438" t="s">
        <v>27</v>
      </c>
      <c r="P10" s="436"/>
      <c r="Q10" s="438" t="s">
        <v>23</v>
      </c>
      <c r="R10" s="438" t="s">
        <v>24</v>
      </c>
      <c r="S10" s="438" t="s">
        <v>25</v>
      </c>
      <c r="T10" s="438" t="s">
        <v>26</v>
      </c>
      <c r="U10" s="438" t="s">
        <v>27</v>
      </c>
      <c r="V10" s="598"/>
      <c r="W10" s="436"/>
      <c r="X10" s="436"/>
    </row>
    <row r="11" spans="1:28" ht="280.5" x14ac:dyDescent="0.25">
      <c r="A11" s="414" t="s">
        <v>629</v>
      </c>
      <c r="B11" s="583" t="s">
        <v>646</v>
      </c>
      <c r="C11" s="415">
        <v>1</v>
      </c>
      <c r="D11" s="415" t="s">
        <v>182</v>
      </c>
      <c r="E11" s="415" t="s">
        <v>180</v>
      </c>
      <c r="F11" s="584" t="s">
        <v>647</v>
      </c>
      <c r="G11" s="585" t="s">
        <v>648</v>
      </c>
      <c r="H11" s="585" t="s">
        <v>649</v>
      </c>
      <c r="I11" s="415" t="s">
        <v>93</v>
      </c>
      <c r="J11" s="415" t="s">
        <v>183</v>
      </c>
      <c r="K11" s="586">
        <v>0.74</v>
      </c>
      <c r="L11" s="586">
        <v>0.26</v>
      </c>
      <c r="M11" s="586">
        <v>0</v>
      </c>
      <c r="N11" s="586">
        <v>0</v>
      </c>
      <c r="O11" s="420">
        <f t="shared" ref="O11:O12" si="0">SUM(K11:N11)</f>
        <v>1</v>
      </c>
      <c r="P11" s="436"/>
      <c r="Q11" s="587">
        <v>0.74</v>
      </c>
      <c r="R11" s="587">
        <v>0.34</v>
      </c>
      <c r="S11" s="587">
        <v>0.2</v>
      </c>
      <c r="T11" s="587">
        <v>0.22</v>
      </c>
      <c r="U11" s="587">
        <f>SUM(Q11:T11)</f>
        <v>1.5</v>
      </c>
      <c r="V11" s="588" t="s">
        <v>977</v>
      </c>
      <c r="W11" s="422" t="s">
        <v>627</v>
      </c>
      <c r="X11" s="422" t="s">
        <v>627</v>
      </c>
      <c r="Y11" s="589"/>
      <c r="Z11" s="590"/>
      <c r="AB11" s="590"/>
    </row>
    <row r="12" spans="1:28" ht="114.75" x14ac:dyDescent="0.25">
      <c r="A12" s="423"/>
      <c r="B12" s="591"/>
      <c r="C12" s="415">
        <v>2</v>
      </c>
      <c r="D12" s="415" t="s">
        <v>184</v>
      </c>
      <c r="E12" s="415" t="s">
        <v>180</v>
      </c>
      <c r="F12" s="584" t="s">
        <v>650</v>
      </c>
      <c r="G12" s="585" t="s">
        <v>651</v>
      </c>
      <c r="H12" s="585" t="s">
        <v>652</v>
      </c>
      <c r="I12" s="415" t="s">
        <v>93</v>
      </c>
      <c r="J12" s="415" t="s">
        <v>183</v>
      </c>
      <c r="K12" s="586">
        <v>0.35</v>
      </c>
      <c r="L12" s="586">
        <v>0.25</v>
      </c>
      <c r="M12" s="586">
        <v>0.25</v>
      </c>
      <c r="N12" s="586">
        <v>0.15</v>
      </c>
      <c r="O12" s="420">
        <f t="shared" si="0"/>
        <v>1</v>
      </c>
      <c r="P12" s="436"/>
      <c r="Q12" s="587">
        <v>0.35</v>
      </c>
      <c r="R12" s="587">
        <v>0.3</v>
      </c>
      <c r="S12" s="587">
        <v>0.7</v>
      </c>
      <c r="T12" s="592">
        <v>0.55000000000000004</v>
      </c>
      <c r="U12" s="587">
        <f>SUM(Q12:T12)</f>
        <v>1.9</v>
      </c>
      <c r="V12" s="494" t="s">
        <v>978</v>
      </c>
      <c r="W12" s="422" t="s">
        <v>627</v>
      </c>
      <c r="X12" s="422" t="s">
        <v>627</v>
      </c>
      <c r="Y12" s="589"/>
      <c r="Z12" s="593"/>
      <c r="AB12" s="590"/>
    </row>
    <row r="13" spans="1:28" ht="306" x14ac:dyDescent="0.25">
      <c r="A13" s="423"/>
      <c r="B13" s="591"/>
      <c r="C13" s="415">
        <v>3</v>
      </c>
      <c r="D13" s="415" t="s">
        <v>185</v>
      </c>
      <c r="E13" s="415" t="s">
        <v>180</v>
      </c>
      <c r="F13" s="584" t="s">
        <v>653</v>
      </c>
      <c r="G13" s="585" t="s">
        <v>654</v>
      </c>
      <c r="H13" s="585" t="s">
        <v>655</v>
      </c>
      <c r="I13" s="415" t="s">
        <v>186</v>
      </c>
      <c r="J13" s="415" t="s">
        <v>187</v>
      </c>
      <c r="K13" s="420">
        <v>0</v>
      </c>
      <c r="L13" s="420">
        <v>0.5</v>
      </c>
      <c r="M13" s="420">
        <v>0</v>
      </c>
      <c r="N13" s="420">
        <v>0.5</v>
      </c>
      <c r="O13" s="420">
        <f t="shared" ref="O13:O15" si="1">SUM(K13:N13)</f>
        <v>1</v>
      </c>
      <c r="P13" s="436"/>
      <c r="Q13" s="587">
        <v>0</v>
      </c>
      <c r="R13" s="587">
        <v>0</v>
      </c>
      <c r="S13" s="587">
        <v>0.5</v>
      </c>
      <c r="T13" s="587">
        <v>0.5</v>
      </c>
      <c r="U13" s="587">
        <f>SUM(Q13:T13)</f>
        <v>1</v>
      </c>
      <c r="V13" s="494" t="s">
        <v>979</v>
      </c>
      <c r="W13" s="495" t="s">
        <v>723</v>
      </c>
      <c r="X13" s="495" t="s">
        <v>724</v>
      </c>
      <c r="Y13" s="453"/>
      <c r="Z13" s="593"/>
    </row>
    <row r="14" spans="1:28" ht="102" x14ac:dyDescent="0.25">
      <c r="A14" s="423"/>
      <c r="B14" s="591"/>
      <c r="C14" s="415">
        <v>4</v>
      </c>
      <c r="D14" s="415" t="s">
        <v>188</v>
      </c>
      <c r="E14" s="415" t="s">
        <v>180</v>
      </c>
      <c r="F14" s="584" t="s">
        <v>656</v>
      </c>
      <c r="G14" s="585" t="s">
        <v>657</v>
      </c>
      <c r="H14" s="585" t="s">
        <v>658</v>
      </c>
      <c r="I14" s="415" t="s">
        <v>186</v>
      </c>
      <c r="J14" s="415" t="s">
        <v>187</v>
      </c>
      <c r="K14" s="420">
        <v>0</v>
      </c>
      <c r="L14" s="420">
        <v>0.5</v>
      </c>
      <c r="M14" s="420">
        <v>0</v>
      </c>
      <c r="N14" s="420">
        <v>0.5</v>
      </c>
      <c r="O14" s="420">
        <f t="shared" si="1"/>
        <v>1</v>
      </c>
      <c r="P14" s="436"/>
      <c r="Q14" s="587">
        <v>0</v>
      </c>
      <c r="R14" s="587">
        <v>0.5</v>
      </c>
      <c r="S14" s="587">
        <v>0</v>
      </c>
      <c r="T14" s="587">
        <v>0.5</v>
      </c>
      <c r="U14" s="587">
        <f>SUM(Q14:T14)</f>
        <v>1</v>
      </c>
      <c r="V14" s="494" t="s">
        <v>980</v>
      </c>
      <c r="W14" s="422" t="s">
        <v>627</v>
      </c>
      <c r="X14" s="422" t="s">
        <v>627</v>
      </c>
      <c r="Y14" s="448"/>
    </row>
    <row r="15" spans="1:28" ht="153" x14ac:dyDescent="0.25">
      <c r="A15" s="428"/>
      <c r="B15" s="594"/>
      <c r="C15" s="415">
        <v>5</v>
      </c>
      <c r="D15" s="424" t="s">
        <v>659</v>
      </c>
      <c r="E15" s="415" t="s">
        <v>180</v>
      </c>
      <c r="F15" s="584" t="s">
        <v>660</v>
      </c>
      <c r="G15" s="585" t="s">
        <v>661</v>
      </c>
      <c r="H15" s="585" t="s">
        <v>662</v>
      </c>
      <c r="I15" s="415" t="s">
        <v>168</v>
      </c>
      <c r="J15" s="415" t="s">
        <v>663</v>
      </c>
      <c r="K15" s="420">
        <v>0.5</v>
      </c>
      <c r="L15" s="420">
        <v>0.5</v>
      </c>
      <c r="M15" s="420">
        <v>0</v>
      </c>
      <c r="N15" s="420">
        <v>0</v>
      </c>
      <c r="O15" s="420">
        <f t="shared" si="1"/>
        <v>1</v>
      </c>
      <c r="P15" s="477"/>
      <c r="Q15" s="587">
        <v>0.5</v>
      </c>
      <c r="R15" s="587">
        <v>0.35</v>
      </c>
      <c r="S15" s="587">
        <v>0</v>
      </c>
      <c r="T15" s="587">
        <v>0.15</v>
      </c>
      <c r="U15" s="587">
        <f>SUM(Q15:T15)</f>
        <v>1</v>
      </c>
      <c r="V15" s="494" t="s">
        <v>981</v>
      </c>
      <c r="W15" s="495" t="s">
        <v>982</v>
      </c>
      <c r="X15" s="495" t="s">
        <v>627</v>
      </c>
      <c r="Y15" s="448"/>
    </row>
    <row r="16" spans="1:28" s="433" customFormat="1" ht="27" customHeight="1" x14ac:dyDescent="0.2">
      <c r="A16" s="436" t="s">
        <v>31</v>
      </c>
      <c r="B16" s="429" t="s">
        <v>642</v>
      </c>
      <c r="C16" s="169" t="s">
        <v>32</v>
      </c>
      <c r="D16" s="170"/>
      <c r="E16" s="67" t="s">
        <v>33</v>
      </c>
      <c r="F16" s="98"/>
      <c r="G16" s="98"/>
      <c r="H16" s="98"/>
      <c r="I16" s="175" t="s">
        <v>34</v>
      </c>
      <c r="J16" s="430" t="s">
        <v>33</v>
      </c>
      <c r="K16" s="431"/>
      <c r="L16" s="431"/>
      <c r="M16" s="431"/>
      <c r="N16" s="431"/>
      <c r="O16" s="431"/>
      <c r="P16" s="431"/>
      <c r="Q16" s="431"/>
      <c r="R16" s="432"/>
      <c r="S16" s="165" t="s">
        <v>35</v>
      </c>
      <c r="T16" s="165"/>
      <c r="U16" s="165"/>
      <c r="V16" s="159" t="s">
        <v>36</v>
      </c>
      <c r="W16" s="159"/>
      <c r="X16" s="159"/>
      <c r="Y16" s="388" t="s">
        <v>664</v>
      </c>
      <c r="Z16" s="595"/>
    </row>
    <row r="17" spans="1:25" s="433" customFormat="1" ht="41.25" customHeight="1" x14ac:dyDescent="0.2">
      <c r="A17" s="436"/>
      <c r="B17" s="429" t="s">
        <v>37</v>
      </c>
      <c r="C17" s="171"/>
      <c r="D17" s="172"/>
      <c r="E17" s="161" t="s">
        <v>643</v>
      </c>
      <c r="F17" s="160"/>
      <c r="G17" s="160"/>
      <c r="H17" s="162"/>
      <c r="I17" s="175"/>
      <c r="J17" s="161" t="s">
        <v>643</v>
      </c>
      <c r="K17" s="160"/>
      <c r="L17" s="160"/>
      <c r="M17" s="160"/>
      <c r="N17" s="160"/>
      <c r="O17" s="160"/>
      <c r="P17" s="160"/>
      <c r="Q17" s="160"/>
      <c r="R17" s="162"/>
      <c r="S17" s="165"/>
      <c r="T17" s="165"/>
      <c r="U17" s="165"/>
      <c r="V17" s="159" t="s">
        <v>103</v>
      </c>
      <c r="W17" s="159"/>
      <c r="X17" s="159"/>
      <c r="Y17" s="388"/>
    </row>
    <row r="18" spans="1:25" s="433" customFormat="1" ht="27" customHeight="1" x14ac:dyDescent="0.2">
      <c r="A18" s="436"/>
      <c r="B18" s="596" t="s">
        <v>975</v>
      </c>
      <c r="C18" s="173"/>
      <c r="D18" s="174"/>
      <c r="E18" s="161" t="s">
        <v>644</v>
      </c>
      <c r="F18" s="160"/>
      <c r="G18" s="160"/>
      <c r="H18" s="162"/>
      <c r="I18" s="175"/>
      <c r="J18" s="161" t="s">
        <v>644</v>
      </c>
      <c r="K18" s="160"/>
      <c r="L18" s="160"/>
      <c r="M18" s="160"/>
      <c r="N18" s="160"/>
      <c r="O18" s="160"/>
      <c r="P18" s="160"/>
      <c r="Q18" s="160"/>
      <c r="R18" s="162"/>
      <c r="S18" s="165"/>
      <c r="T18" s="165"/>
      <c r="U18" s="165"/>
      <c r="V18" s="164" t="s">
        <v>40</v>
      </c>
      <c r="W18" s="164"/>
      <c r="X18" s="164"/>
      <c r="Y18" s="388"/>
    </row>
    <row r="22" spans="1:25" x14ac:dyDescent="0.25">
      <c r="B22" s="448"/>
    </row>
    <row r="25" spans="1:25" x14ac:dyDescent="0.25">
      <c r="B25" s="448"/>
    </row>
    <row r="26" spans="1:25" x14ac:dyDescent="0.25">
      <c r="B26" s="448"/>
    </row>
    <row r="27" spans="1:25" x14ac:dyDescent="0.25">
      <c r="B27" s="448"/>
    </row>
    <row r="28" spans="1:25" x14ac:dyDescent="0.25">
      <c r="B28" s="448"/>
    </row>
  </sheetData>
  <mergeCells count="37">
    <mergeCell ref="J17:R17"/>
    <mergeCell ref="V17:X17"/>
    <mergeCell ref="E18:H18"/>
    <mergeCell ref="J18:R18"/>
    <mergeCell ref="V18:X18"/>
    <mergeCell ref="X9:X10"/>
    <mergeCell ref="A11:A15"/>
    <mergeCell ref="B11:B15"/>
    <mergeCell ref="A16:A18"/>
    <mergeCell ref="C16:D18"/>
    <mergeCell ref="I16:I18"/>
    <mergeCell ref="J16:R16"/>
    <mergeCell ref="S16:U18"/>
    <mergeCell ref="V16:X16"/>
    <mergeCell ref="E17:H17"/>
    <mergeCell ref="J9:J10"/>
    <mergeCell ref="K9:O9"/>
    <mergeCell ref="P9:P14"/>
    <mergeCell ref="Q9:U9"/>
    <mergeCell ref="V9:V10"/>
    <mergeCell ref="W9:W10"/>
    <mergeCell ref="B7:X7"/>
    <mergeCell ref="A9:A10"/>
    <mergeCell ref="B9:B10"/>
    <mergeCell ref="C9:C10"/>
    <mergeCell ref="D9:D10"/>
    <mergeCell ref="E9:E10"/>
    <mergeCell ref="F9:F10"/>
    <mergeCell ref="G9:G10"/>
    <mergeCell ref="H9:H10"/>
    <mergeCell ref="I9:I10"/>
    <mergeCell ref="A1:V1"/>
    <mergeCell ref="A2:A5"/>
    <mergeCell ref="B2:W2"/>
    <mergeCell ref="B3:W3"/>
    <mergeCell ref="B4:W5"/>
    <mergeCell ref="A6:X6"/>
  </mergeCells>
  <printOptions horizontalCentered="1"/>
  <pageMargins left="0.19685039370078741" right="0" top="0.39370078740157483" bottom="0" header="0.31496062992125984" footer="0.31496062992125984"/>
  <pageSetup paperSize="5" scale="41"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73A7E-B75D-4CE4-B508-A9A02134922C}">
  <sheetPr>
    <pageSetUpPr fitToPage="1"/>
  </sheetPr>
  <dimension ref="A1:AA23"/>
  <sheetViews>
    <sheetView zoomScale="70" zoomScaleNormal="70" workbookViewId="0">
      <selection activeCell="D11" sqref="D11"/>
    </sheetView>
  </sheetViews>
  <sheetFormatPr baseColWidth="10" defaultColWidth="10.28515625" defaultRowHeight="12.75" x14ac:dyDescent="0.25"/>
  <cols>
    <col min="1" max="1" width="17.85546875" style="388" customWidth="1"/>
    <col min="2" max="2" width="38" style="388" customWidth="1"/>
    <col min="3" max="3" width="5.42578125" style="388" customWidth="1"/>
    <col min="4" max="4" width="45.5703125" style="597" customWidth="1"/>
    <col min="5" max="5" width="14.85546875" style="388" bestFit="1" customWidth="1"/>
    <col min="6" max="6" width="33.140625" style="388" customWidth="1"/>
    <col min="7" max="7" width="28.5703125" style="388" customWidth="1"/>
    <col min="8" max="8" width="16.140625" style="388" customWidth="1"/>
    <col min="9" max="9" width="10.85546875" style="388" customWidth="1"/>
    <col min="10" max="10" width="18.85546875" style="388" customWidth="1"/>
    <col min="11" max="11" width="6.28515625" style="388" customWidth="1"/>
    <col min="12" max="14" width="5.85546875" style="388" customWidth="1"/>
    <col min="15" max="15" width="7.7109375" style="388" customWidth="1"/>
    <col min="16" max="16" width="1.42578125" style="435" customWidth="1"/>
    <col min="17" max="17" width="10" style="388" customWidth="1"/>
    <col min="18" max="18" width="6.140625" style="388" customWidth="1"/>
    <col min="19" max="19" width="8" style="388" customWidth="1"/>
    <col min="20" max="20" width="6.140625" style="388" customWidth="1"/>
    <col min="21" max="21" width="7.85546875" style="388" customWidth="1"/>
    <col min="22" max="22" width="117.140625" style="388" customWidth="1"/>
    <col min="23" max="23" width="47.7109375" style="388" customWidth="1"/>
    <col min="24" max="24" width="52" style="388" customWidth="1"/>
    <col min="25" max="256" width="10.28515625" style="388"/>
    <col min="257" max="257" width="17.85546875" style="388" customWidth="1"/>
    <col min="258" max="258" width="38" style="388" customWidth="1"/>
    <col min="259" max="259" width="5.42578125" style="388" customWidth="1"/>
    <col min="260" max="260" width="45.5703125" style="388" customWidth="1"/>
    <col min="261" max="261" width="13.7109375" style="388" customWidth="1"/>
    <col min="262" max="262" width="33.140625" style="388" customWidth="1"/>
    <col min="263" max="263" width="28.5703125" style="388" customWidth="1"/>
    <col min="264" max="264" width="16.140625" style="388" customWidth="1"/>
    <col min="265" max="265" width="10.85546875" style="388" customWidth="1"/>
    <col min="266" max="266" width="18.85546875" style="388" customWidth="1"/>
    <col min="267" max="270" width="5.85546875" style="388" customWidth="1"/>
    <col min="271" max="271" width="7.7109375" style="388" customWidth="1"/>
    <col min="272" max="272" width="1.42578125" style="388" customWidth="1"/>
    <col min="273" max="273" width="10" style="388" customWidth="1"/>
    <col min="274" max="276" width="6.140625" style="388" customWidth="1"/>
    <col min="277" max="277" width="7.85546875" style="388" customWidth="1"/>
    <col min="278" max="278" width="34.140625" style="388" customWidth="1"/>
    <col min="279" max="280" width="25.5703125" style="388" customWidth="1"/>
    <col min="281" max="512" width="10.28515625" style="388"/>
    <col min="513" max="513" width="17.85546875" style="388" customWidth="1"/>
    <col min="514" max="514" width="38" style="388" customWidth="1"/>
    <col min="515" max="515" width="5.42578125" style="388" customWidth="1"/>
    <col min="516" max="516" width="45.5703125" style="388" customWidth="1"/>
    <col min="517" max="517" width="13.7109375" style="388" customWidth="1"/>
    <col min="518" max="518" width="33.140625" style="388" customWidth="1"/>
    <col min="519" max="519" width="28.5703125" style="388" customWidth="1"/>
    <col min="520" max="520" width="16.140625" style="388" customWidth="1"/>
    <col min="521" max="521" width="10.85546875" style="388" customWidth="1"/>
    <col min="522" max="522" width="18.85546875" style="388" customWidth="1"/>
    <col min="523" max="526" width="5.85546875" style="388" customWidth="1"/>
    <col min="527" max="527" width="7.7109375" style="388" customWidth="1"/>
    <col min="528" max="528" width="1.42578125" style="388" customWidth="1"/>
    <col min="529" max="529" width="10" style="388" customWidth="1"/>
    <col min="530" max="532" width="6.140625" style="388" customWidth="1"/>
    <col min="533" max="533" width="7.85546875" style="388" customWidth="1"/>
    <col min="534" max="534" width="34.140625" style="388" customWidth="1"/>
    <col min="535" max="536" width="25.5703125" style="388" customWidth="1"/>
    <col min="537" max="768" width="10.28515625" style="388"/>
    <col min="769" max="769" width="17.85546875" style="388" customWidth="1"/>
    <col min="770" max="770" width="38" style="388" customWidth="1"/>
    <col min="771" max="771" width="5.42578125" style="388" customWidth="1"/>
    <col min="772" max="772" width="45.5703125" style="388" customWidth="1"/>
    <col min="773" max="773" width="13.7109375" style="388" customWidth="1"/>
    <col min="774" max="774" width="33.140625" style="388" customWidth="1"/>
    <col min="775" max="775" width="28.5703125" style="388" customWidth="1"/>
    <col min="776" max="776" width="16.140625" style="388" customWidth="1"/>
    <col min="777" max="777" width="10.85546875" style="388" customWidth="1"/>
    <col min="778" max="778" width="18.85546875" style="388" customWidth="1"/>
    <col min="779" max="782" width="5.85546875" style="388" customWidth="1"/>
    <col min="783" max="783" width="7.7109375" style="388" customWidth="1"/>
    <col min="784" max="784" width="1.42578125" style="388" customWidth="1"/>
    <col min="785" max="785" width="10" style="388" customWidth="1"/>
    <col min="786" max="788" width="6.140625" style="388" customWidth="1"/>
    <col min="789" max="789" width="7.85546875" style="388" customWidth="1"/>
    <col min="790" max="790" width="34.140625" style="388" customWidth="1"/>
    <col min="791" max="792" width="25.5703125" style="388" customWidth="1"/>
    <col min="793" max="1024" width="10.28515625" style="388"/>
    <col min="1025" max="1025" width="17.85546875" style="388" customWidth="1"/>
    <col min="1026" max="1026" width="38" style="388" customWidth="1"/>
    <col min="1027" max="1027" width="5.42578125" style="388" customWidth="1"/>
    <col min="1028" max="1028" width="45.5703125" style="388" customWidth="1"/>
    <col min="1029" max="1029" width="13.7109375" style="388" customWidth="1"/>
    <col min="1030" max="1030" width="33.140625" style="388" customWidth="1"/>
    <col min="1031" max="1031" width="28.5703125" style="388" customWidth="1"/>
    <col min="1032" max="1032" width="16.140625" style="388" customWidth="1"/>
    <col min="1033" max="1033" width="10.85546875" style="388" customWidth="1"/>
    <col min="1034" max="1034" width="18.85546875" style="388" customWidth="1"/>
    <col min="1035" max="1038" width="5.85546875" style="388" customWidth="1"/>
    <col min="1039" max="1039" width="7.7109375" style="388" customWidth="1"/>
    <col min="1040" max="1040" width="1.42578125" style="388" customWidth="1"/>
    <col min="1041" max="1041" width="10" style="388" customWidth="1"/>
    <col min="1042" max="1044" width="6.140625" style="388" customWidth="1"/>
    <col min="1045" max="1045" width="7.85546875" style="388" customWidth="1"/>
    <col min="1046" max="1046" width="34.140625" style="388" customWidth="1"/>
    <col min="1047" max="1048" width="25.5703125" style="388" customWidth="1"/>
    <col min="1049" max="1280" width="10.28515625" style="388"/>
    <col min="1281" max="1281" width="17.85546875" style="388" customWidth="1"/>
    <col min="1282" max="1282" width="38" style="388" customWidth="1"/>
    <col min="1283" max="1283" width="5.42578125" style="388" customWidth="1"/>
    <col min="1284" max="1284" width="45.5703125" style="388" customWidth="1"/>
    <col min="1285" max="1285" width="13.7109375" style="388" customWidth="1"/>
    <col min="1286" max="1286" width="33.140625" style="388" customWidth="1"/>
    <col min="1287" max="1287" width="28.5703125" style="388" customWidth="1"/>
    <col min="1288" max="1288" width="16.140625" style="388" customWidth="1"/>
    <col min="1289" max="1289" width="10.85546875" style="388" customWidth="1"/>
    <col min="1290" max="1290" width="18.85546875" style="388" customWidth="1"/>
    <col min="1291" max="1294" width="5.85546875" style="388" customWidth="1"/>
    <col min="1295" max="1295" width="7.7109375" style="388" customWidth="1"/>
    <col min="1296" max="1296" width="1.42578125" style="388" customWidth="1"/>
    <col min="1297" max="1297" width="10" style="388" customWidth="1"/>
    <col min="1298" max="1300" width="6.140625" style="388" customWidth="1"/>
    <col min="1301" max="1301" width="7.85546875" style="388" customWidth="1"/>
    <col min="1302" max="1302" width="34.140625" style="388" customWidth="1"/>
    <col min="1303" max="1304" width="25.5703125" style="388" customWidth="1"/>
    <col min="1305" max="1536" width="10.28515625" style="388"/>
    <col min="1537" max="1537" width="17.85546875" style="388" customWidth="1"/>
    <col min="1538" max="1538" width="38" style="388" customWidth="1"/>
    <col min="1539" max="1539" width="5.42578125" style="388" customWidth="1"/>
    <col min="1540" max="1540" width="45.5703125" style="388" customWidth="1"/>
    <col min="1541" max="1541" width="13.7109375" style="388" customWidth="1"/>
    <col min="1542" max="1542" width="33.140625" style="388" customWidth="1"/>
    <col min="1543" max="1543" width="28.5703125" style="388" customWidth="1"/>
    <col min="1544" max="1544" width="16.140625" style="388" customWidth="1"/>
    <col min="1545" max="1545" width="10.85546875" style="388" customWidth="1"/>
    <col min="1546" max="1546" width="18.85546875" style="388" customWidth="1"/>
    <col min="1547" max="1550" width="5.85546875" style="388" customWidth="1"/>
    <col min="1551" max="1551" width="7.7109375" style="388" customWidth="1"/>
    <col min="1552" max="1552" width="1.42578125" style="388" customWidth="1"/>
    <col min="1553" max="1553" width="10" style="388" customWidth="1"/>
    <col min="1554" max="1556" width="6.140625" style="388" customWidth="1"/>
    <col min="1557" max="1557" width="7.85546875" style="388" customWidth="1"/>
    <col min="1558" max="1558" width="34.140625" style="388" customWidth="1"/>
    <col min="1559" max="1560" width="25.5703125" style="388" customWidth="1"/>
    <col min="1561" max="1792" width="10.28515625" style="388"/>
    <col min="1793" max="1793" width="17.85546875" style="388" customWidth="1"/>
    <col min="1794" max="1794" width="38" style="388" customWidth="1"/>
    <col min="1795" max="1795" width="5.42578125" style="388" customWidth="1"/>
    <col min="1796" max="1796" width="45.5703125" style="388" customWidth="1"/>
    <col min="1797" max="1797" width="13.7109375" style="388" customWidth="1"/>
    <col min="1798" max="1798" width="33.140625" style="388" customWidth="1"/>
    <col min="1799" max="1799" width="28.5703125" style="388" customWidth="1"/>
    <col min="1800" max="1800" width="16.140625" style="388" customWidth="1"/>
    <col min="1801" max="1801" width="10.85546875" style="388" customWidth="1"/>
    <col min="1802" max="1802" width="18.85546875" style="388" customWidth="1"/>
    <col min="1803" max="1806" width="5.85546875" style="388" customWidth="1"/>
    <col min="1807" max="1807" width="7.7109375" style="388" customWidth="1"/>
    <col min="1808" max="1808" width="1.42578125" style="388" customWidth="1"/>
    <col min="1809" max="1809" width="10" style="388" customWidth="1"/>
    <col min="1810" max="1812" width="6.140625" style="388" customWidth="1"/>
    <col min="1813" max="1813" width="7.85546875" style="388" customWidth="1"/>
    <col min="1814" max="1814" width="34.140625" style="388" customWidth="1"/>
    <col min="1815" max="1816" width="25.5703125" style="388" customWidth="1"/>
    <col min="1817" max="2048" width="10.28515625" style="388"/>
    <col min="2049" max="2049" width="17.85546875" style="388" customWidth="1"/>
    <col min="2050" max="2050" width="38" style="388" customWidth="1"/>
    <col min="2051" max="2051" width="5.42578125" style="388" customWidth="1"/>
    <col min="2052" max="2052" width="45.5703125" style="388" customWidth="1"/>
    <col min="2053" max="2053" width="13.7109375" style="388" customWidth="1"/>
    <col min="2054" max="2054" width="33.140625" style="388" customWidth="1"/>
    <col min="2055" max="2055" width="28.5703125" style="388" customWidth="1"/>
    <col min="2056" max="2056" width="16.140625" style="388" customWidth="1"/>
    <col min="2057" max="2057" width="10.85546875" style="388" customWidth="1"/>
    <col min="2058" max="2058" width="18.85546875" style="388" customWidth="1"/>
    <col min="2059" max="2062" width="5.85546875" style="388" customWidth="1"/>
    <col min="2063" max="2063" width="7.7109375" style="388" customWidth="1"/>
    <col min="2064" max="2064" width="1.42578125" style="388" customWidth="1"/>
    <col min="2065" max="2065" width="10" style="388" customWidth="1"/>
    <col min="2066" max="2068" width="6.140625" style="388" customWidth="1"/>
    <col min="2069" max="2069" width="7.85546875" style="388" customWidth="1"/>
    <col min="2070" max="2070" width="34.140625" style="388" customWidth="1"/>
    <col min="2071" max="2072" width="25.5703125" style="388" customWidth="1"/>
    <col min="2073" max="2304" width="10.28515625" style="388"/>
    <col min="2305" max="2305" width="17.85546875" style="388" customWidth="1"/>
    <col min="2306" max="2306" width="38" style="388" customWidth="1"/>
    <col min="2307" max="2307" width="5.42578125" style="388" customWidth="1"/>
    <col min="2308" max="2308" width="45.5703125" style="388" customWidth="1"/>
    <col min="2309" max="2309" width="13.7109375" style="388" customWidth="1"/>
    <col min="2310" max="2310" width="33.140625" style="388" customWidth="1"/>
    <col min="2311" max="2311" width="28.5703125" style="388" customWidth="1"/>
    <col min="2312" max="2312" width="16.140625" style="388" customWidth="1"/>
    <col min="2313" max="2313" width="10.85546875" style="388" customWidth="1"/>
    <col min="2314" max="2314" width="18.85546875" style="388" customWidth="1"/>
    <col min="2315" max="2318" width="5.85546875" style="388" customWidth="1"/>
    <col min="2319" max="2319" width="7.7109375" style="388" customWidth="1"/>
    <col min="2320" max="2320" width="1.42578125" style="388" customWidth="1"/>
    <col min="2321" max="2321" width="10" style="388" customWidth="1"/>
    <col min="2322" max="2324" width="6.140625" style="388" customWidth="1"/>
    <col min="2325" max="2325" width="7.85546875" style="388" customWidth="1"/>
    <col min="2326" max="2326" width="34.140625" style="388" customWidth="1"/>
    <col min="2327" max="2328" width="25.5703125" style="388" customWidth="1"/>
    <col min="2329" max="2560" width="10.28515625" style="388"/>
    <col min="2561" max="2561" width="17.85546875" style="388" customWidth="1"/>
    <col min="2562" max="2562" width="38" style="388" customWidth="1"/>
    <col min="2563" max="2563" width="5.42578125" style="388" customWidth="1"/>
    <col min="2564" max="2564" width="45.5703125" style="388" customWidth="1"/>
    <col min="2565" max="2565" width="13.7109375" style="388" customWidth="1"/>
    <col min="2566" max="2566" width="33.140625" style="388" customWidth="1"/>
    <col min="2567" max="2567" width="28.5703125" style="388" customWidth="1"/>
    <col min="2568" max="2568" width="16.140625" style="388" customWidth="1"/>
    <col min="2569" max="2569" width="10.85546875" style="388" customWidth="1"/>
    <col min="2570" max="2570" width="18.85546875" style="388" customWidth="1"/>
    <col min="2571" max="2574" width="5.85546875" style="388" customWidth="1"/>
    <col min="2575" max="2575" width="7.7109375" style="388" customWidth="1"/>
    <col min="2576" max="2576" width="1.42578125" style="388" customWidth="1"/>
    <col min="2577" max="2577" width="10" style="388" customWidth="1"/>
    <col min="2578" max="2580" width="6.140625" style="388" customWidth="1"/>
    <col min="2581" max="2581" width="7.85546875" style="388" customWidth="1"/>
    <col min="2582" max="2582" width="34.140625" style="388" customWidth="1"/>
    <col min="2583" max="2584" width="25.5703125" style="388" customWidth="1"/>
    <col min="2585" max="2816" width="10.28515625" style="388"/>
    <col min="2817" max="2817" width="17.85546875" style="388" customWidth="1"/>
    <col min="2818" max="2818" width="38" style="388" customWidth="1"/>
    <col min="2819" max="2819" width="5.42578125" style="388" customWidth="1"/>
    <col min="2820" max="2820" width="45.5703125" style="388" customWidth="1"/>
    <col min="2821" max="2821" width="13.7109375" style="388" customWidth="1"/>
    <col min="2822" max="2822" width="33.140625" style="388" customWidth="1"/>
    <col min="2823" max="2823" width="28.5703125" style="388" customWidth="1"/>
    <col min="2824" max="2824" width="16.140625" style="388" customWidth="1"/>
    <col min="2825" max="2825" width="10.85546875" style="388" customWidth="1"/>
    <col min="2826" max="2826" width="18.85546875" style="388" customWidth="1"/>
    <col min="2827" max="2830" width="5.85546875" style="388" customWidth="1"/>
    <col min="2831" max="2831" width="7.7109375" style="388" customWidth="1"/>
    <col min="2832" max="2832" width="1.42578125" style="388" customWidth="1"/>
    <col min="2833" max="2833" width="10" style="388" customWidth="1"/>
    <col min="2834" max="2836" width="6.140625" style="388" customWidth="1"/>
    <col min="2837" max="2837" width="7.85546875" style="388" customWidth="1"/>
    <col min="2838" max="2838" width="34.140625" style="388" customWidth="1"/>
    <col min="2839" max="2840" width="25.5703125" style="388" customWidth="1"/>
    <col min="2841" max="3072" width="10.28515625" style="388"/>
    <col min="3073" max="3073" width="17.85546875" style="388" customWidth="1"/>
    <col min="3074" max="3074" width="38" style="388" customWidth="1"/>
    <col min="3075" max="3075" width="5.42578125" style="388" customWidth="1"/>
    <col min="3076" max="3076" width="45.5703125" style="388" customWidth="1"/>
    <col min="3077" max="3077" width="13.7109375" style="388" customWidth="1"/>
    <col min="3078" max="3078" width="33.140625" style="388" customWidth="1"/>
    <col min="3079" max="3079" width="28.5703125" style="388" customWidth="1"/>
    <col min="3080" max="3080" width="16.140625" style="388" customWidth="1"/>
    <col min="3081" max="3081" width="10.85546875" style="388" customWidth="1"/>
    <col min="3082" max="3082" width="18.85546875" style="388" customWidth="1"/>
    <col min="3083" max="3086" width="5.85546875" style="388" customWidth="1"/>
    <col min="3087" max="3087" width="7.7109375" style="388" customWidth="1"/>
    <col min="3088" max="3088" width="1.42578125" style="388" customWidth="1"/>
    <col min="3089" max="3089" width="10" style="388" customWidth="1"/>
    <col min="3090" max="3092" width="6.140625" style="388" customWidth="1"/>
    <col min="3093" max="3093" width="7.85546875" style="388" customWidth="1"/>
    <col min="3094" max="3094" width="34.140625" style="388" customWidth="1"/>
    <col min="3095" max="3096" width="25.5703125" style="388" customWidth="1"/>
    <col min="3097" max="3328" width="10.28515625" style="388"/>
    <col min="3329" max="3329" width="17.85546875" style="388" customWidth="1"/>
    <col min="3330" max="3330" width="38" style="388" customWidth="1"/>
    <col min="3331" max="3331" width="5.42578125" style="388" customWidth="1"/>
    <col min="3332" max="3332" width="45.5703125" style="388" customWidth="1"/>
    <col min="3333" max="3333" width="13.7109375" style="388" customWidth="1"/>
    <col min="3334" max="3334" width="33.140625" style="388" customWidth="1"/>
    <col min="3335" max="3335" width="28.5703125" style="388" customWidth="1"/>
    <col min="3336" max="3336" width="16.140625" style="388" customWidth="1"/>
    <col min="3337" max="3337" width="10.85546875" style="388" customWidth="1"/>
    <col min="3338" max="3338" width="18.85546875" style="388" customWidth="1"/>
    <col min="3339" max="3342" width="5.85546875" style="388" customWidth="1"/>
    <col min="3343" max="3343" width="7.7109375" style="388" customWidth="1"/>
    <col min="3344" max="3344" width="1.42578125" style="388" customWidth="1"/>
    <col min="3345" max="3345" width="10" style="388" customWidth="1"/>
    <col min="3346" max="3348" width="6.140625" style="388" customWidth="1"/>
    <col min="3349" max="3349" width="7.85546875" style="388" customWidth="1"/>
    <col min="3350" max="3350" width="34.140625" style="388" customWidth="1"/>
    <col min="3351" max="3352" width="25.5703125" style="388" customWidth="1"/>
    <col min="3353" max="3584" width="10.28515625" style="388"/>
    <col min="3585" max="3585" width="17.85546875" style="388" customWidth="1"/>
    <col min="3586" max="3586" width="38" style="388" customWidth="1"/>
    <col min="3587" max="3587" width="5.42578125" style="388" customWidth="1"/>
    <col min="3588" max="3588" width="45.5703125" style="388" customWidth="1"/>
    <col min="3589" max="3589" width="13.7109375" style="388" customWidth="1"/>
    <col min="3590" max="3590" width="33.140625" style="388" customWidth="1"/>
    <col min="3591" max="3591" width="28.5703125" style="388" customWidth="1"/>
    <col min="3592" max="3592" width="16.140625" style="388" customWidth="1"/>
    <col min="3593" max="3593" width="10.85546875" style="388" customWidth="1"/>
    <col min="3594" max="3594" width="18.85546875" style="388" customWidth="1"/>
    <col min="3595" max="3598" width="5.85546875" style="388" customWidth="1"/>
    <col min="3599" max="3599" width="7.7109375" style="388" customWidth="1"/>
    <col min="3600" max="3600" width="1.42578125" style="388" customWidth="1"/>
    <col min="3601" max="3601" width="10" style="388" customWidth="1"/>
    <col min="3602" max="3604" width="6.140625" style="388" customWidth="1"/>
    <col min="3605" max="3605" width="7.85546875" style="388" customWidth="1"/>
    <col min="3606" max="3606" width="34.140625" style="388" customWidth="1"/>
    <col min="3607" max="3608" width="25.5703125" style="388" customWidth="1"/>
    <col min="3609" max="3840" width="10.28515625" style="388"/>
    <col min="3841" max="3841" width="17.85546875" style="388" customWidth="1"/>
    <col min="3842" max="3842" width="38" style="388" customWidth="1"/>
    <col min="3843" max="3843" width="5.42578125" style="388" customWidth="1"/>
    <col min="3844" max="3844" width="45.5703125" style="388" customWidth="1"/>
    <col min="3845" max="3845" width="13.7109375" style="388" customWidth="1"/>
    <col min="3846" max="3846" width="33.140625" style="388" customWidth="1"/>
    <col min="3847" max="3847" width="28.5703125" style="388" customWidth="1"/>
    <col min="3848" max="3848" width="16.140625" style="388" customWidth="1"/>
    <col min="3849" max="3849" width="10.85546875" style="388" customWidth="1"/>
    <col min="3850" max="3850" width="18.85546875" style="388" customWidth="1"/>
    <col min="3851" max="3854" width="5.85546875" style="388" customWidth="1"/>
    <col min="3855" max="3855" width="7.7109375" style="388" customWidth="1"/>
    <col min="3856" max="3856" width="1.42578125" style="388" customWidth="1"/>
    <col min="3857" max="3857" width="10" style="388" customWidth="1"/>
    <col min="3858" max="3860" width="6.140625" style="388" customWidth="1"/>
    <col min="3861" max="3861" width="7.85546875" style="388" customWidth="1"/>
    <col min="3862" max="3862" width="34.140625" style="388" customWidth="1"/>
    <col min="3863" max="3864" width="25.5703125" style="388" customWidth="1"/>
    <col min="3865" max="4096" width="10.28515625" style="388"/>
    <col min="4097" max="4097" width="17.85546875" style="388" customWidth="1"/>
    <col min="4098" max="4098" width="38" style="388" customWidth="1"/>
    <col min="4099" max="4099" width="5.42578125" style="388" customWidth="1"/>
    <col min="4100" max="4100" width="45.5703125" style="388" customWidth="1"/>
    <col min="4101" max="4101" width="13.7109375" style="388" customWidth="1"/>
    <col min="4102" max="4102" width="33.140625" style="388" customWidth="1"/>
    <col min="4103" max="4103" width="28.5703125" style="388" customWidth="1"/>
    <col min="4104" max="4104" width="16.140625" style="388" customWidth="1"/>
    <col min="4105" max="4105" width="10.85546875" style="388" customWidth="1"/>
    <col min="4106" max="4106" width="18.85546875" style="388" customWidth="1"/>
    <col min="4107" max="4110" width="5.85546875" style="388" customWidth="1"/>
    <col min="4111" max="4111" width="7.7109375" style="388" customWidth="1"/>
    <col min="4112" max="4112" width="1.42578125" style="388" customWidth="1"/>
    <col min="4113" max="4113" width="10" style="388" customWidth="1"/>
    <col min="4114" max="4116" width="6.140625" style="388" customWidth="1"/>
    <col min="4117" max="4117" width="7.85546875" style="388" customWidth="1"/>
    <col min="4118" max="4118" width="34.140625" style="388" customWidth="1"/>
    <col min="4119" max="4120" width="25.5703125" style="388" customWidth="1"/>
    <col min="4121" max="4352" width="10.28515625" style="388"/>
    <col min="4353" max="4353" width="17.85546875" style="388" customWidth="1"/>
    <col min="4354" max="4354" width="38" style="388" customWidth="1"/>
    <col min="4355" max="4355" width="5.42578125" style="388" customWidth="1"/>
    <col min="4356" max="4356" width="45.5703125" style="388" customWidth="1"/>
    <col min="4357" max="4357" width="13.7109375" style="388" customWidth="1"/>
    <col min="4358" max="4358" width="33.140625" style="388" customWidth="1"/>
    <col min="4359" max="4359" width="28.5703125" style="388" customWidth="1"/>
    <col min="4360" max="4360" width="16.140625" style="388" customWidth="1"/>
    <col min="4361" max="4361" width="10.85546875" style="388" customWidth="1"/>
    <col min="4362" max="4362" width="18.85546875" style="388" customWidth="1"/>
    <col min="4363" max="4366" width="5.85546875" style="388" customWidth="1"/>
    <col min="4367" max="4367" width="7.7109375" style="388" customWidth="1"/>
    <col min="4368" max="4368" width="1.42578125" style="388" customWidth="1"/>
    <col min="4369" max="4369" width="10" style="388" customWidth="1"/>
    <col min="4370" max="4372" width="6.140625" style="388" customWidth="1"/>
    <col min="4373" max="4373" width="7.85546875" style="388" customWidth="1"/>
    <col min="4374" max="4374" width="34.140625" style="388" customWidth="1"/>
    <col min="4375" max="4376" width="25.5703125" style="388" customWidth="1"/>
    <col min="4377" max="4608" width="10.28515625" style="388"/>
    <col min="4609" max="4609" width="17.85546875" style="388" customWidth="1"/>
    <col min="4610" max="4610" width="38" style="388" customWidth="1"/>
    <col min="4611" max="4611" width="5.42578125" style="388" customWidth="1"/>
    <col min="4612" max="4612" width="45.5703125" style="388" customWidth="1"/>
    <col min="4613" max="4613" width="13.7109375" style="388" customWidth="1"/>
    <col min="4614" max="4614" width="33.140625" style="388" customWidth="1"/>
    <col min="4615" max="4615" width="28.5703125" style="388" customWidth="1"/>
    <col min="4616" max="4616" width="16.140625" style="388" customWidth="1"/>
    <col min="4617" max="4617" width="10.85546875" style="388" customWidth="1"/>
    <col min="4618" max="4618" width="18.85546875" style="388" customWidth="1"/>
    <col min="4619" max="4622" width="5.85546875" style="388" customWidth="1"/>
    <col min="4623" max="4623" width="7.7109375" style="388" customWidth="1"/>
    <col min="4624" max="4624" width="1.42578125" style="388" customWidth="1"/>
    <col min="4625" max="4625" width="10" style="388" customWidth="1"/>
    <col min="4626" max="4628" width="6.140625" style="388" customWidth="1"/>
    <col min="4629" max="4629" width="7.85546875" style="388" customWidth="1"/>
    <col min="4630" max="4630" width="34.140625" style="388" customWidth="1"/>
    <col min="4631" max="4632" width="25.5703125" style="388" customWidth="1"/>
    <col min="4633" max="4864" width="10.28515625" style="388"/>
    <col min="4865" max="4865" width="17.85546875" style="388" customWidth="1"/>
    <col min="4866" max="4866" width="38" style="388" customWidth="1"/>
    <col min="4867" max="4867" width="5.42578125" style="388" customWidth="1"/>
    <col min="4868" max="4868" width="45.5703125" style="388" customWidth="1"/>
    <col min="4869" max="4869" width="13.7109375" style="388" customWidth="1"/>
    <col min="4870" max="4870" width="33.140625" style="388" customWidth="1"/>
    <col min="4871" max="4871" width="28.5703125" style="388" customWidth="1"/>
    <col min="4872" max="4872" width="16.140625" style="388" customWidth="1"/>
    <col min="4873" max="4873" width="10.85546875" style="388" customWidth="1"/>
    <col min="4874" max="4874" width="18.85546875" style="388" customWidth="1"/>
    <col min="4875" max="4878" width="5.85546875" style="388" customWidth="1"/>
    <col min="4879" max="4879" width="7.7109375" style="388" customWidth="1"/>
    <col min="4880" max="4880" width="1.42578125" style="388" customWidth="1"/>
    <col min="4881" max="4881" width="10" style="388" customWidth="1"/>
    <col min="4882" max="4884" width="6.140625" style="388" customWidth="1"/>
    <col min="4885" max="4885" width="7.85546875" style="388" customWidth="1"/>
    <col min="4886" max="4886" width="34.140625" style="388" customWidth="1"/>
    <col min="4887" max="4888" width="25.5703125" style="388" customWidth="1"/>
    <col min="4889" max="5120" width="10.28515625" style="388"/>
    <col min="5121" max="5121" width="17.85546875" style="388" customWidth="1"/>
    <col min="5122" max="5122" width="38" style="388" customWidth="1"/>
    <col min="5123" max="5123" width="5.42578125" style="388" customWidth="1"/>
    <col min="5124" max="5124" width="45.5703125" style="388" customWidth="1"/>
    <col min="5125" max="5125" width="13.7109375" style="388" customWidth="1"/>
    <col min="5126" max="5126" width="33.140625" style="388" customWidth="1"/>
    <col min="5127" max="5127" width="28.5703125" style="388" customWidth="1"/>
    <col min="5128" max="5128" width="16.140625" style="388" customWidth="1"/>
    <col min="5129" max="5129" width="10.85546875" style="388" customWidth="1"/>
    <col min="5130" max="5130" width="18.85546875" style="388" customWidth="1"/>
    <col min="5131" max="5134" width="5.85546875" style="388" customWidth="1"/>
    <col min="5135" max="5135" width="7.7109375" style="388" customWidth="1"/>
    <col min="5136" max="5136" width="1.42578125" style="388" customWidth="1"/>
    <col min="5137" max="5137" width="10" style="388" customWidth="1"/>
    <col min="5138" max="5140" width="6.140625" style="388" customWidth="1"/>
    <col min="5141" max="5141" width="7.85546875" style="388" customWidth="1"/>
    <col min="5142" max="5142" width="34.140625" style="388" customWidth="1"/>
    <col min="5143" max="5144" width="25.5703125" style="388" customWidth="1"/>
    <col min="5145" max="5376" width="10.28515625" style="388"/>
    <col min="5377" max="5377" width="17.85546875" style="388" customWidth="1"/>
    <col min="5378" max="5378" width="38" style="388" customWidth="1"/>
    <col min="5379" max="5379" width="5.42578125" style="388" customWidth="1"/>
    <col min="5380" max="5380" width="45.5703125" style="388" customWidth="1"/>
    <col min="5381" max="5381" width="13.7109375" style="388" customWidth="1"/>
    <col min="5382" max="5382" width="33.140625" style="388" customWidth="1"/>
    <col min="5383" max="5383" width="28.5703125" style="388" customWidth="1"/>
    <col min="5384" max="5384" width="16.140625" style="388" customWidth="1"/>
    <col min="5385" max="5385" width="10.85546875" style="388" customWidth="1"/>
    <col min="5386" max="5386" width="18.85546875" style="388" customWidth="1"/>
    <col min="5387" max="5390" width="5.85546875" style="388" customWidth="1"/>
    <col min="5391" max="5391" width="7.7109375" style="388" customWidth="1"/>
    <col min="5392" max="5392" width="1.42578125" style="388" customWidth="1"/>
    <col min="5393" max="5393" width="10" style="388" customWidth="1"/>
    <col min="5394" max="5396" width="6.140625" style="388" customWidth="1"/>
    <col min="5397" max="5397" width="7.85546875" style="388" customWidth="1"/>
    <col min="5398" max="5398" width="34.140625" style="388" customWidth="1"/>
    <col min="5399" max="5400" width="25.5703125" style="388" customWidth="1"/>
    <col min="5401" max="5632" width="10.28515625" style="388"/>
    <col min="5633" max="5633" width="17.85546875" style="388" customWidth="1"/>
    <col min="5634" max="5634" width="38" style="388" customWidth="1"/>
    <col min="5635" max="5635" width="5.42578125" style="388" customWidth="1"/>
    <col min="5636" max="5636" width="45.5703125" style="388" customWidth="1"/>
    <col min="5637" max="5637" width="13.7109375" style="388" customWidth="1"/>
    <col min="5638" max="5638" width="33.140625" style="388" customWidth="1"/>
    <col min="5639" max="5639" width="28.5703125" style="388" customWidth="1"/>
    <col min="5640" max="5640" width="16.140625" style="388" customWidth="1"/>
    <col min="5641" max="5641" width="10.85546875" style="388" customWidth="1"/>
    <col min="5642" max="5642" width="18.85546875" style="388" customWidth="1"/>
    <col min="5643" max="5646" width="5.85546875" style="388" customWidth="1"/>
    <col min="5647" max="5647" width="7.7109375" style="388" customWidth="1"/>
    <col min="5648" max="5648" width="1.42578125" style="388" customWidth="1"/>
    <col min="5649" max="5649" width="10" style="388" customWidth="1"/>
    <col min="5650" max="5652" width="6.140625" style="388" customWidth="1"/>
    <col min="5653" max="5653" width="7.85546875" style="388" customWidth="1"/>
    <col min="5654" max="5654" width="34.140625" style="388" customWidth="1"/>
    <col min="5655" max="5656" width="25.5703125" style="388" customWidth="1"/>
    <col min="5657" max="5888" width="10.28515625" style="388"/>
    <col min="5889" max="5889" width="17.85546875" style="388" customWidth="1"/>
    <col min="5890" max="5890" width="38" style="388" customWidth="1"/>
    <col min="5891" max="5891" width="5.42578125" style="388" customWidth="1"/>
    <col min="5892" max="5892" width="45.5703125" style="388" customWidth="1"/>
    <col min="5893" max="5893" width="13.7109375" style="388" customWidth="1"/>
    <col min="5894" max="5894" width="33.140625" style="388" customWidth="1"/>
    <col min="5895" max="5895" width="28.5703125" style="388" customWidth="1"/>
    <col min="5896" max="5896" width="16.140625" style="388" customWidth="1"/>
    <col min="5897" max="5897" width="10.85546875" style="388" customWidth="1"/>
    <col min="5898" max="5898" width="18.85546875" style="388" customWidth="1"/>
    <col min="5899" max="5902" width="5.85546875" style="388" customWidth="1"/>
    <col min="5903" max="5903" width="7.7109375" style="388" customWidth="1"/>
    <col min="5904" max="5904" width="1.42578125" style="388" customWidth="1"/>
    <col min="5905" max="5905" width="10" style="388" customWidth="1"/>
    <col min="5906" max="5908" width="6.140625" style="388" customWidth="1"/>
    <col min="5909" max="5909" width="7.85546875" style="388" customWidth="1"/>
    <col min="5910" max="5910" width="34.140625" style="388" customWidth="1"/>
    <col min="5911" max="5912" width="25.5703125" style="388" customWidth="1"/>
    <col min="5913" max="6144" width="10.28515625" style="388"/>
    <col min="6145" max="6145" width="17.85546875" style="388" customWidth="1"/>
    <col min="6146" max="6146" width="38" style="388" customWidth="1"/>
    <col min="6147" max="6147" width="5.42578125" style="388" customWidth="1"/>
    <col min="6148" max="6148" width="45.5703125" style="388" customWidth="1"/>
    <col min="6149" max="6149" width="13.7109375" style="388" customWidth="1"/>
    <col min="6150" max="6150" width="33.140625" style="388" customWidth="1"/>
    <col min="6151" max="6151" width="28.5703125" style="388" customWidth="1"/>
    <col min="6152" max="6152" width="16.140625" style="388" customWidth="1"/>
    <col min="6153" max="6153" width="10.85546875" style="388" customWidth="1"/>
    <col min="6154" max="6154" width="18.85546875" style="388" customWidth="1"/>
    <col min="6155" max="6158" width="5.85546875" style="388" customWidth="1"/>
    <col min="6159" max="6159" width="7.7109375" style="388" customWidth="1"/>
    <col min="6160" max="6160" width="1.42578125" style="388" customWidth="1"/>
    <col min="6161" max="6161" width="10" style="388" customWidth="1"/>
    <col min="6162" max="6164" width="6.140625" style="388" customWidth="1"/>
    <col min="6165" max="6165" width="7.85546875" style="388" customWidth="1"/>
    <col min="6166" max="6166" width="34.140625" style="388" customWidth="1"/>
    <col min="6167" max="6168" width="25.5703125" style="388" customWidth="1"/>
    <col min="6169" max="6400" width="10.28515625" style="388"/>
    <col min="6401" max="6401" width="17.85546875" style="388" customWidth="1"/>
    <col min="6402" max="6402" width="38" style="388" customWidth="1"/>
    <col min="6403" max="6403" width="5.42578125" style="388" customWidth="1"/>
    <col min="6404" max="6404" width="45.5703125" style="388" customWidth="1"/>
    <col min="6405" max="6405" width="13.7109375" style="388" customWidth="1"/>
    <col min="6406" max="6406" width="33.140625" style="388" customWidth="1"/>
    <col min="6407" max="6407" width="28.5703125" style="388" customWidth="1"/>
    <col min="6408" max="6408" width="16.140625" style="388" customWidth="1"/>
    <col min="6409" max="6409" width="10.85546875" style="388" customWidth="1"/>
    <col min="6410" max="6410" width="18.85546875" style="388" customWidth="1"/>
    <col min="6411" max="6414" width="5.85546875" style="388" customWidth="1"/>
    <col min="6415" max="6415" width="7.7109375" style="388" customWidth="1"/>
    <col min="6416" max="6416" width="1.42578125" style="388" customWidth="1"/>
    <col min="6417" max="6417" width="10" style="388" customWidth="1"/>
    <col min="6418" max="6420" width="6.140625" style="388" customWidth="1"/>
    <col min="6421" max="6421" width="7.85546875" style="388" customWidth="1"/>
    <col min="6422" max="6422" width="34.140625" style="388" customWidth="1"/>
    <col min="6423" max="6424" width="25.5703125" style="388" customWidth="1"/>
    <col min="6425" max="6656" width="10.28515625" style="388"/>
    <col min="6657" max="6657" width="17.85546875" style="388" customWidth="1"/>
    <col min="6658" max="6658" width="38" style="388" customWidth="1"/>
    <col min="6659" max="6659" width="5.42578125" style="388" customWidth="1"/>
    <col min="6660" max="6660" width="45.5703125" style="388" customWidth="1"/>
    <col min="6661" max="6661" width="13.7109375" style="388" customWidth="1"/>
    <col min="6662" max="6662" width="33.140625" style="388" customWidth="1"/>
    <col min="6663" max="6663" width="28.5703125" style="388" customWidth="1"/>
    <col min="6664" max="6664" width="16.140625" style="388" customWidth="1"/>
    <col min="6665" max="6665" width="10.85546875" style="388" customWidth="1"/>
    <col min="6666" max="6666" width="18.85546875" style="388" customWidth="1"/>
    <col min="6667" max="6670" width="5.85546875" style="388" customWidth="1"/>
    <col min="6671" max="6671" width="7.7109375" style="388" customWidth="1"/>
    <col min="6672" max="6672" width="1.42578125" style="388" customWidth="1"/>
    <col min="6673" max="6673" width="10" style="388" customWidth="1"/>
    <col min="6674" max="6676" width="6.140625" style="388" customWidth="1"/>
    <col min="6677" max="6677" width="7.85546875" style="388" customWidth="1"/>
    <col min="6678" max="6678" width="34.140625" style="388" customWidth="1"/>
    <col min="6679" max="6680" width="25.5703125" style="388" customWidth="1"/>
    <col min="6681" max="6912" width="10.28515625" style="388"/>
    <col min="6913" max="6913" width="17.85546875" style="388" customWidth="1"/>
    <col min="6914" max="6914" width="38" style="388" customWidth="1"/>
    <col min="6915" max="6915" width="5.42578125" style="388" customWidth="1"/>
    <col min="6916" max="6916" width="45.5703125" style="388" customWidth="1"/>
    <col min="6917" max="6917" width="13.7109375" style="388" customWidth="1"/>
    <col min="6918" max="6918" width="33.140625" style="388" customWidth="1"/>
    <col min="6919" max="6919" width="28.5703125" style="388" customWidth="1"/>
    <col min="6920" max="6920" width="16.140625" style="388" customWidth="1"/>
    <col min="6921" max="6921" width="10.85546875" style="388" customWidth="1"/>
    <col min="6922" max="6922" width="18.85546875" style="388" customWidth="1"/>
    <col min="6923" max="6926" width="5.85546875" style="388" customWidth="1"/>
    <col min="6927" max="6927" width="7.7109375" style="388" customWidth="1"/>
    <col min="6928" max="6928" width="1.42578125" style="388" customWidth="1"/>
    <col min="6929" max="6929" width="10" style="388" customWidth="1"/>
    <col min="6930" max="6932" width="6.140625" style="388" customWidth="1"/>
    <col min="6933" max="6933" width="7.85546875" style="388" customWidth="1"/>
    <col min="6934" max="6934" width="34.140625" style="388" customWidth="1"/>
    <col min="6935" max="6936" width="25.5703125" style="388" customWidth="1"/>
    <col min="6937" max="7168" width="10.28515625" style="388"/>
    <col min="7169" max="7169" width="17.85546875" style="388" customWidth="1"/>
    <col min="7170" max="7170" width="38" style="388" customWidth="1"/>
    <col min="7171" max="7171" width="5.42578125" style="388" customWidth="1"/>
    <col min="7172" max="7172" width="45.5703125" style="388" customWidth="1"/>
    <col min="7173" max="7173" width="13.7109375" style="388" customWidth="1"/>
    <col min="7174" max="7174" width="33.140625" style="388" customWidth="1"/>
    <col min="7175" max="7175" width="28.5703125" style="388" customWidth="1"/>
    <col min="7176" max="7176" width="16.140625" style="388" customWidth="1"/>
    <col min="7177" max="7177" width="10.85546875" style="388" customWidth="1"/>
    <col min="7178" max="7178" width="18.85546875" style="388" customWidth="1"/>
    <col min="7179" max="7182" width="5.85546875" style="388" customWidth="1"/>
    <col min="7183" max="7183" width="7.7109375" style="388" customWidth="1"/>
    <col min="7184" max="7184" width="1.42578125" style="388" customWidth="1"/>
    <col min="7185" max="7185" width="10" style="388" customWidth="1"/>
    <col min="7186" max="7188" width="6.140625" style="388" customWidth="1"/>
    <col min="7189" max="7189" width="7.85546875" style="388" customWidth="1"/>
    <col min="7190" max="7190" width="34.140625" style="388" customWidth="1"/>
    <col min="7191" max="7192" width="25.5703125" style="388" customWidth="1"/>
    <col min="7193" max="7424" width="10.28515625" style="388"/>
    <col min="7425" max="7425" width="17.85546875" style="388" customWidth="1"/>
    <col min="7426" max="7426" width="38" style="388" customWidth="1"/>
    <col min="7427" max="7427" width="5.42578125" style="388" customWidth="1"/>
    <col min="7428" max="7428" width="45.5703125" style="388" customWidth="1"/>
    <col min="7429" max="7429" width="13.7109375" style="388" customWidth="1"/>
    <col min="7430" max="7430" width="33.140625" style="388" customWidth="1"/>
    <col min="7431" max="7431" width="28.5703125" style="388" customWidth="1"/>
    <col min="7432" max="7432" width="16.140625" style="388" customWidth="1"/>
    <col min="7433" max="7433" width="10.85546875" style="388" customWidth="1"/>
    <col min="7434" max="7434" width="18.85546875" style="388" customWidth="1"/>
    <col min="7435" max="7438" width="5.85546875" style="388" customWidth="1"/>
    <col min="7439" max="7439" width="7.7109375" style="388" customWidth="1"/>
    <col min="7440" max="7440" width="1.42578125" style="388" customWidth="1"/>
    <col min="7441" max="7441" width="10" style="388" customWidth="1"/>
    <col min="7442" max="7444" width="6.140625" style="388" customWidth="1"/>
    <col min="7445" max="7445" width="7.85546875" style="388" customWidth="1"/>
    <col min="7446" max="7446" width="34.140625" style="388" customWidth="1"/>
    <col min="7447" max="7448" width="25.5703125" style="388" customWidth="1"/>
    <col min="7449" max="7680" width="10.28515625" style="388"/>
    <col min="7681" max="7681" width="17.85546875" style="388" customWidth="1"/>
    <col min="7682" max="7682" width="38" style="388" customWidth="1"/>
    <col min="7683" max="7683" width="5.42578125" style="388" customWidth="1"/>
    <col min="7684" max="7684" width="45.5703125" style="388" customWidth="1"/>
    <col min="7685" max="7685" width="13.7109375" style="388" customWidth="1"/>
    <col min="7686" max="7686" width="33.140625" style="388" customWidth="1"/>
    <col min="7687" max="7687" width="28.5703125" style="388" customWidth="1"/>
    <col min="7688" max="7688" width="16.140625" style="388" customWidth="1"/>
    <col min="7689" max="7689" width="10.85546875" style="388" customWidth="1"/>
    <col min="7690" max="7690" width="18.85546875" style="388" customWidth="1"/>
    <col min="7691" max="7694" width="5.85546875" style="388" customWidth="1"/>
    <col min="7695" max="7695" width="7.7109375" style="388" customWidth="1"/>
    <col min="7696" max="7696" width="1.42578125" style="388" customWidth="1"/>
    <col min="7697" max="7697" width="10" style="388" customWidth="1"/>
    <col min="7698" max="7700" width="6.140625" style="388" customWidth="1"/>
    <col min="7701" max="7701" width="7.85546875" style="388" customWidth="1"/>
    <col min="7702" max="7702" width="34.140625" style="388" customWidth="1"/>
    <col min="7703" max="7704" width="25.5703125" style="388" customWidth="1"/>
    <col min="7705" max="7936" width="10.28515625" style="388"/>
    <col min="7937" max="7937" width="17.85546875" style="388" customWidth="1"/>
    <col min="7938" max="7938" width="38" style="388" customWidth="1"/>
    <col min="7939" max="7939" width="5.42578125" style="388" customWidth="1"/>
    <col min="7940" max="7940" width="45.5703125" style="388" customWidth="1"/>
    <col min="7941" max="7941" width="13.7109375" style="388" customWidth="1"/>
    <col min="7942" max="7942" width="33.140625" style="388" customWidth="1"/>
    <col min="7943" max="7943" width="28.5703125" style="388" customWidth="1"/>
    <col min="7944" max="7944" width="16.140625" style="388" customWidth="1"/>
    <col min="7945" max="7945" width="10.85546875" style="388" customWidth="1"/>
    <col min="7946" max="7946" width="18.85546875" style="388" customWidth="1"/>
    <col min="7947" max="7950" width="5.85546875" style="388" customWidth="1"/>
    <col min="7951" max="7951" width="7.7109375" style="388" customWidth="1"/>
    <col min="7952" max="7952" width="1.42578125" style="388" customWidth="1"/>
    <col min="7953" max="7953" width="10" style="388" customWidth="1"/>
    <col min="7954" max="7956" width="6.140625" style="388" customWidth="1"/>
    <col min="7957" max="7957" width="7.85546875" style="388" customWidth="1"/>
    <col min="7958" max="7958" width="34.140625" style="388" customWidth="1"/>
    <col min="7959" max="7960" width="25.5703125" style="388" customWidth="1"/>
    <col min="7961" max="8192" width="10.28515625" style="388"/>
    <col min="8193" max="8193" width="17.85546875" style="388" customWidth="1"/>
    <col min="8194" max="8194" width="38" style="388" customWidth="1"/>
    <col min="8195" max="8195" width="5.42578125" style="388" customWidth="1"/>
    <col min="8196" max="8196" width="45.5703125" style="388" customWidth="1"/>
    <col min="8197" max="8197" width="13.7109375" style="388" customWidth="1"/>
    <col min="8198" max="8198" width="33.140625" style="388" customWidth="1"/>
    <col min="8199" max="8199" width="28.5703125" style="388" customWidth="1"/>
    <col min="8200" max="8200" width="16.140625" style="388" customWidth="1"/>
    <col min="8201" max="8201" width="10.85546875" style="388" customWidth="1"/>
    <col min="8202" max="8202" width="18.85546875" style="388" customWidth="1"/>
    <col min="8203" max="8206" width="5.85546875" style="388" customWidth="1"/>
    <col min="8207" max="8207" width="7.7109375" style="388" customWidth="1"/>
    <col min="8208" max="8208" width="1.42578125" style="388" customWidth="1"/>
    <col min="8209" max="8209" width="10" style="388" customWidth="1"/>
    <col min="8210" max="8212" width="6.140625" style="388" customWidth="1"/>
    <col min="8213" max="8213" width="7.85546875" style="388" customWidth="1"/>
    <col min="8214" max="8214" width="34.140625" style="388" customWidth="1"/>
    <col min="8215" max="8216" width="25.5703125" style="388" customWidth="1"/>
    <col min="8217" max="8448" width="10.28515625" style="388"/>
    <col min="8449" max="8449" width="17.85546875" style="388" customWidth="1"/>
    <col min="8450" max="8450" width="38" style="388" customWidth="1"/>
    <col min="8451" max="8451" width="5.42578125" style="388" customWidth="1"/>
    <col min="8452" max="8452" width="45.5703125" style="388" customWidth="1"/>
    <col min="8453" max="8453" width="13.7109375" style="388" customWidth="1"/>
    <col min="8454" max="8454" width="33.140625" style="388" customWidth="1"/>
    <col min="8455" max="8455" width="28.5703125" style="388" customWidth="1"/>
    <col min="8456" max="8456" width="16.140625" style="388" customWidth="1"/>
    <col min="8457" max="8457" width="10.85546875" style="388" customWidth="1"/>
    <col min="8458" max="8458" width="18.85546875" style="388" customWidth="1"/>
    <col min="8459" max="8462" width="5.85546875" style="388" customWidth="1"/>
    <col min="8463" max="8463" width="7.7109375" style="388" customWidth="1"/>
    <col min="8464" max="8464" width="1.42578125" style="388" customWidth="1"/>
    <col min="8465" max="8465" width="10" style="388" customWidth="1"/>
    <col min="8466" max="8468" width="6.140625" style="388" customWidth="1"/>
    <col min="8469" max="8469" width="7.85546875" style="388" customWidth="1"/>
    <col min="8470" max="8470" width="34.140625" style="388" customWidth="1"/>
    <col min="8471" max="8472" width="25.5703125" style="388" customWidth="1"/>
    <col min="8473" max="8704" width="10.28515625" style="388"/>
    <col min="8705" max="8705" width="17.85546875" style="388" customWidth="1"/>
    <col min="8706" max="8706" width="38" style="388" customWidth="1"/>
    <col min="8707" max="8707" width="5.42578125" style="388" customWidth="1"/>
    <col min="8708" max="8708" width="45.5703125" style="388" customWidth="1"/>
    <col min="8709" max="8709" width="13.7109375" style="388" customWidth="1"/>
    <col min="8710" max="8710" width="33.140625" style="388" customWidth="1"/>
    <col min="8711" max="8711" width="28.5703125" style="388" customWidth="1"/>
    <col min="8712" max="8712" width="16.140625" style="388" customWidth="1"/>
    <col min="8713" max="8713" width="10.85546875" style="388" customWidth="1"/>
    <col min="8714" max="8714" width="18.85546875" style="388" customWidth="1"/>
    <col min="8715" max="8718" width="5.85546875" style="388" customWidth="1"/>
    <col min="8719" max="8719" width="7.7109375" style="388" customWidth="1"/>
    <col min="8720" max="8720" width="1.42578125" style="388" customWidth="1"/>
    <col min="8721" max="8721" width="10" style="388" customWidth="1"/>
    <col min="8722" max="8724" width="6.140625" style="388" customWidth="1"/>
    <col min="8725" max="8725" width="7.85546875" style="388" customWidth="1"/>
    <col min="8726" max="8726" width="34.140625" style="388" customWidth="1"/>
    <col min="8727" max="8728" width="25.5703125" style="388" customWidth="1"/>
    <col min="8729" max="8960" width="10.28515625" style="388"/>
    <col min="8961" max="8961" width="17.85546875" style="388" customWidth="1"/>
    <col min="8962" max="8962" width="38" style="388" customWidth="1"/>
    <col min="8963" max="8963" width="5.42578125" style="388" customWidth="1"/>
    <col min="8964" max="8964" width="45.5703125" style="388" customWidth="1"/>
    <col min="8965" max="8965" width="13.7109375" style="388" customWidth="1"/>
    <col min="8966" max="8966" width="33.140625" style="388" customWidth="1"/>
    <col min="8967" max="8967" width="28.5703125" style="388" customWidth="1"/>
    <col min="8968" max="8968" width="16.140625" style="388" customWidth="1"/>
    <col min="8969" max="8969" width="10.85546875" style="388" customWidth="1"/>
    <col min="8970" max="8970" width="18.85546875" style="388" customWidth="1"/>
    <col min="8971" max="8974" width="5.85546875" style="388" customWidth="1"/>
    <col min="8975" max="8975" width="7.7109375" style="388" customWidth="1"/>
    <col min="8976" max="8976" width="1.42578125" style="388" customWidth="1"/>
    <col min="8977" max="8977" width="10" style="388" customWidth="1"/>
    <col min="8978" max="8980" width="6.140625" style="388" customWidth="1"/>
    <col min="8981" max="8981" width="7.85546875" style="388" customWidth="1"/>
    <col min="8982" max="8982" width="34.140625" style="388" customWidth="1"/>
    <col min="8983" max="8984" width="25.5703125" style="388" customWidth="1"/>
    <col min="8985" max="9216" width="10.28515625" style="388"/>
    <col min="9217" max="9217" width="17.85546875" style="388" customWidth="1"/>
    <col min="9218" max="9218" width="38" style="388" customWidth="1"/>
    <col min="9219" max="9219" width="5.42578125" style="388" customWidth="1"/>
    <col min="9220" max="9220" width="45.5703125" style="388" customWidth="1"/>
    <col min="9221" max="9221" width="13.7109375" style="388" customWidth="1"/>
    <col min="9222" max="9222" width="33.140625" style="388" customWidth="1"/>
    <col min="9223" max="9223" width="28.5703125" style="388" customWidth="1"/>
    <col min="9224" max="9224" width="16.140625" style="388" customWidth="1"/>
    <col min="9225" max="9225" width="10.85546875" style="388" customWidth="1"/>
    <col min="9226" max="9226" width="18.85546875" style="388" customWidth="1"/>
    <col min="9227" max="9230" width="5.85546875" style="388" customWidth="1"/>
    <col min="9231" max="9231" width="7.7109375" style="388" customWidth="1"/>
    <col min="9232" max="9232" width="1.42578125" style="388" customWidth="1"/>
    <col min="9233" max="9233" width="10" style="388" customWidth="1"/>
    <col min="9234" max="9236" width="6.140625" style="388" customWidth="1"/>
    <col min="9237" max="9237" width="7.85546875" style="388" customWidth="1"/>
    <col min="9238" max="9238" width="34.140625" style="388" customWidth="1"/>
    <col min="9239" max="9240" width="25.5703125" style="388" customWidth="1"/>
    <col min="9241" max="9472" width="10.28515625" style="388"/>
    <col min="9473" max="9473" width="17.85546875" style="388" customWidth="1"/>
    <col min="9474" max="9474" width="38" style="388" customWidth="1"/>
    <col min="9475" max="9475" width="5.42578125" style="388" customWidth="1"/>
    <col min="9476" max="9476" width="45.5703125" style="388" customWidth="1"/>
    <col min="9477" max="9477" width="13.7109375" style="388" customWidth="1"/>
    <col min="9478" max="9478" width="33.140625" style="388" customWidth="1"/>
    <col min="9479" max="9479" width="28.5703125" style="388" customWidth="1"/>
    <col min="9480" max="9480" width="16.140625" style="388" customWidth="1"/>
    <col min="9481" max="9481" width="10.85546875" style="388" customWidth="1"/>
    <col min="9482" max="9482" width="18.85546875" style="388" customWidth="1"/>
    <col min="9483" max="9486" width="5.85546875" style="388" customWidth="1"/>
    <col min="9487" max="9487" width="7.7109375" style="388" customWidth="1"/>
    <col min="9488" max="9488" width="1.42578125" style="388" customWidth="1"/>
    <col min="9489" max="9489" width="10" style="388" customWidth="1"/>
    <col min="9490" max="9492" width="6.140625" style="388" customWidth="1"/>
    <col min="9493" max="9493" width="7.85546875" style="388" customWidth="1"/>
    <col min="9494" max="9494" width="34.140625" style="388" customWidth="1"/>
    <col min="9495" max="9496" width="25.5703125" style="388" customWidth="1"/>
    <col min="9497" max="9728" width="10.28515625" style="388"/>
    <col min="9729" max="9729" width="17.85546875" style="388" customWidth="1"/>
    <col min="9730" max="9730" width="38" style="388" customWidth="1"/>
    <col min="9731" max="9731" width="5.42578125" style="388" customWidth="1"/>
    <col min="9732" max="9732" width="45.5703125" style="388" customWidth="1"/>
    <col min="9733" max="9733" width="13.7109375" style="388" customWidth="1"/>
    <col min="9734" max="9734" width="33.140625" style="388" customWidth="1"/>
    <col min="9735" max="9735" width="28.5703125" style="388" customWidth="1"/>
    <col min="9736" max="9736" width="16.140625" style="388" customWidth="1"/>
    <col min="9737" max="9737" width="10.85546875" style="388" customWidth="1"/>
    <col min="9738" max="9738" width="18.85546875" style="388" customWidth="1"/>
    <col min="9739" max="9742" width="5.85546875" style="388" customWidth="1"/>
    <col min="9743" max="9743" width="7.7109375" style="388" customWidth="1"/>
    <col min="9744" max="9744" width="1.42578125" style="388" customWidth="1"/>
    <col min="9745" max="9745" width="10" style="388" customWidth="1"/>
    <col min="9746" max="9748" width="6.140625" style="388" customWidth="1"/>
    <col min="9749" max="9749" width="7.85546875" style="388" customWidth="1"/>
    <col min="9750" max="9750" width="34.140625" style="388" customWidth="1"/>
    <col min="9751" max="9752" width="25.5703125" style="388" customWidth="1"/>
    <col min="9753" max="9984" width="10.28515625" style="388"/>
    <col min="9985" max="9985" width="17.85546875" style="388" customWidth="1"/>
    <col min="9986" max="9986" width="38" style="388" customWidth="1"/>
    <col min="9987" max="9987" width="5.42578125" style="388" customWidth="1"/>
    <col min="9988" max="9988" width="45.5703125" style="388" customWidth="1"/>
    <col min="9989" max="9989" width="13.7109375" style="388" customWidth="1"/>
    <col min="9990" max="9990" width="33.140625" style="388" customWidth="1"/>
    <col min="9991" max="9991" width="28.5703125" style="388" customWidth="1"/>
    <col min="9992" max="9992" width="16.140625" style="388" customWidth="1"/>
    <col min="9993" max="9993" width="10.85546875" style="388" customWidth="1"/>
    <col min="9994" max="9994" width="18.85546875" style="388" customWidth="1"/>
    <col min="9995" max="9998" width="5.85546875" style="388" customWidth="1"/>
    <col min="9999" max="9999" width="7.7109375" style="388" customWidth="1"/>
    <col min="10000" max="10000" width="1.42578125" style="388" customWidth="1"/>
    <col min="10001" max="10001" width="10" style="388" customWidth="1"/>
    <col min="10002" max="10004" width="6.140625" style="388" customWidth="1"/>
    <col min="10005" max="10005" width="7.85546875" style="388" customWidth="1"/>
    <col min="10006" max="10006" width="34.140625" style="388" customWidth="1"/>
    <col min="10007" max="10008" width="25.5703125" style="388" customWidth="1"/>
    <col min="10009" max="10240" width="10.28515625" style="388"/>
    <col min="10241" max="10241" width="17.85546875" style="388" customWidth="1"/>
    <col min="10242" max="10242" width="38" style="388" customWidth="1"/>
    <col min="10243" max="10243" width="5.42578125" style="388" customWidth="1"/>
    <col min="10244" max="10244" width="45.5703125" style="388" customWidth="1"/>
    <col min="10245" max="10245" width="13.7109375" style="388" customWidth="1"/>
    <col min="10246" max="10246" width="33.140625" style="388" customWidth="1"/>
    <col min="10247" max="10247" width="28.5703125" style="388" customWidth="1"/>
    <col min="10248" max="10248" width="16.140625" style="388" customWidth="1"/>
    <col min="10249" max="10249" width="10.85546875" style="388" customWidth="1"/>
    <col min="10250" max="10250" width="18.85546875" style="388" customWidth="1"/>
    <col min="10251" max="10254" width="5.85546875" style="388" customWidth="1"/>
    <col min="10255" max="10255" width="7.7109375" style="388" customWidth="1"/>
    <col min="10256" max="10256" width="1.42578125" style="388" customWidth="1"/>
    <col min="10257" max="10257" width="10" style="388" customWidth="1"/>
    <col min="10258" max="10260" width="6.140625" style="388" customWidth="1"/>
    <col min="10261" max="10261" width="7.85546875" style="388" customWidth="1"/>
    <col min="10262" max="10262" width="34.140625" style="388" customWidth="1"/>
    <col min="10263" max="10264" width="25.5703125" style="388" customWidth="1"/>
    <col min="10265" max="10496" width="10.28515625" style="388"/>
    <col min="10497" max="10497" width="17.85546875" style="388" customWidth="1"/>
    <col min="10498" max="10498" width="38" style="388" customWidth="1"/>
    <col min="10499" max="10499" width="5.42578125" style="388" customWidth="1"/>
    <col min="10500" max="10500" width="45.5703125" style="388" customWidth="1"/>
    <col min="10501" max="10501" width="13.7109375" style="388" customWidth="1"/>
    <col min="10502" max="10502" width="33.140625" style="388" customWidth="1"/>
    <col min="10503" max="10503" width="28.5703125" style="388" customWidth="1"/>
    <col min="10504" max="10504" width="16.140625" style="388" customWidth="1"/>
    <col min="10505" max="10505" width="10.85546875" style="388" customWidth="1"/>
    <col min="10506" max="10506" width="18.85546875" style="388" customWidth="1"/>
    <col min="10507" max="10510" width="5.85546875" style="388" customWidth="1"/>
    <col min="10511" max="10511" width="7.7109375" style="388" customWidth="1"/>
    <col min="10512" max="10512" width="1.42578125" style="388" customWidth="1"/>
    <col min="10513" max="10513" width="10" style="388" customWidth="1"/>
    <col min="10514" max="10516" width="6.140625" style="388" customWidth="1"/>
    <col min="10517" max="10517" width="7.85546875" style="388" customWidth="1"/>
    <col min="10518" max="10518" width="34.140625" style="388" customWidth="1"/>
    <col min="10519" max="10520" width="25.5703125" style="388" customWidth="1"/>
    <col min="10521" max="10752" width="10.28515625" style="388"/>
    <col min="10753" max="10753" width="17.85546875" style="388" customWidth="1"/>
    <col min="10754" max="10754" width="38" style="388" customWidth="1"/>
    <col min="10755" max="10755" width="5.42578125" style="388" customWidth="1"/>
    <col min="10756" max="10756" width="45.5703125" style="388" customWidth="1"/>
    <col min="10757" max="10757" width="13.7109375" style="388" customWidth="1"/>
    <col min="10758" max="10758" width="33.140625" style="388" customWidth="1"/>
    <col min="10759" max="10759" width="28.5703125" style="388" customWidth="1"/>
    <col min="10760" max="10760" width="16.140625" style="388" customWidth="1"/>
    <col min="10761" max="10761" width="10.85546875" style="388" customWidth="1"/>
    <col min="10762" max="10762" width="18.85546875" style="388" customWidth="1"/>
    <col min="10763" max="10766" width="5.85546875" style="388" customWidth="1"/>
    <col min="10767" max="10767" width="7.7109375" style="388" customWidth="1"/>
    <col min="10768" max="10768" width="1.42578125" style="388" customWidth="1"/>
    <col min="10769" max="10769" width="10" style="388" customWidth="1"/>
    <col min="10770" max="10772" width="6.140625" style="388" customWidth="1"/>
    <col min="10773" max="10773" width="7.85546875" style="388" customWidth="1"/>
    <col min="10774" max="10774" width="34.140625" style="388" customWidth="1"/>
    <col min="10775" max="10776" width="25.5703125" style="388" customWidth="1"/>
    <col min="10777" max="11008" width="10.28515625" style="388"/>
    <col min="11009" max="11009" width="17.85546875" style="388" customWidth="1"/>
    <col min="11010" max="11010" width="38" style="388" customWidth="1"/>
    <col min="11011" max="11011" width="5.42578125" style="388" customWidth="1"/>
    <col min="11012" max="11012" width="45.5703125" style="388" customWidth="1"/>
    <col min="11013" max="11013" width="13.7109375" style="388" customWidth="1"/>
    <col min="11014" max="11014" width="33.140625" style="388" customWidth="1"/>
    <col min="11015" max="11015" width="28.5703125" style="388" customWidth="1"/>
    <col min="11016" max="11016" width="16.140625" style="388" customWidth="1"/>
    <col min="11017" max="11017" width="10.85546875" style="388" customWidth="1"/>
    <col min="11018" max="11018" width="18.85546875" style="388" customWidth="1"/>
    <col min="11019" max="11022" width="5.85546875" style="388" customWidth="1"/>
    <col min="11023" max="11023" width="7.7109375" style="388" customWidth="1"/>
    <col min="11024" max="11024" width="1.42578125" style="388" customWidth="1"/>
    <col min="11025" max="11025" width="10" style="388" customWidth="1"/>
    <col min="11026" max="11028" width="6.140625" style="388" customWidth="1"/>
    <col min="11029" max="11029" width="7.85546875" style="388" customWidth="1"/>
    <col min="11030" max="11030" width="34.140625" style="388" customWidth="1"/>
    <col min="11031" max="11032" width="25.5703125" style="388" customWidth="1"/>
    <col min="11033" max="11264" width="10.28515625" style="388"/>
    <col min="11265" max="11265" width="17.85546875" style="388" customWidth="1"/>
    <col min="11266" max="11266" width="38" style="388" customWidth="1"/>
    <col min="11267" max="11267" width="5.42578125" style="388" customWidth="1"/>
    <col min="11268" max="11268" width="45.5703125" style="388" customWidth="1"/>
    <col min="11269" max="11269" width="13.7109375" style="388" customWidth="1"/>
    <col min="11270" max="11270" width="33.140625" style="388" customWidth="1"/>
    <col min="11271" max="11271" width="28.5703125" style="388" customWidth="1"/>
    <col min="11272" max="11272" width="16.140625" style="388" customWidth="1"/>
    <col min="11273" max="11273" width="10.85546875" style="388" customWidth="1"/>
    <col min="11274" max="11274" width="18.85546875" style="388" customWidth="1"/>
    <col min="11275" max="11278" width="5.85546875" style="388" customWidth="1"/>
    <col min="11279" max="11279" width="7.7109375" style="388" customWidth="1"/>
    <col min="11280" max="11280" width="1.42578125" style="388" customWidth="1"/>
    <col min="11281" max="11281" width="10" style="388" customWidth="1"/>
    <col min="11282" max="11284" width="6.140625" style="388" customWidth="1"/>
    <col min="11285" max="11285" width="7.85546875" style="388" customWidth="1"/>
    <col min="11286" max="11286" width="34.140625" style="388" customWidth="1"/>
    <col min="11287" max="11288" width="25.5703125" style="388" customWidth="1"/>
    <col min="11289" max="11520" width="10.28515625" style="388"/>
    <col min="11521" max="11521" width="17.85546875" style="388" customWidth="1"/>
    <col min="11522" max="11522" width="38" style="388" customWidth="1"/>
    <col min="11523" max="11523" width="5.42578125" style="388" customWidth="1"/>
    <col min="11524" max="11524" width="45.5703125" style="388" customWidth="1"/>
    <col min="11525" max="11525" width="13.7109375" style="388" customWidth="1"/>
    <col min="11526" max="11526" width="33.140625" style="388" customWidth="1"/>
    <col min="11527" max="11527" width="28.5703125" style="388" customWidth="1"/>
    <col min="11528" max="11528" width="16.140625" style="388" customWidth="1"/>
    <col min="11529" max="11529" width="10.85546875" style="388" customWidth="1"/>
    <col min="11530" max="11530" width="18.85546875" style="388" customWidth="1"/>
    <col min="11531" max="11534" width="5.85546875" style="388" customWidth="1"/>
    <col min="11535" max="11535" width="7.7109375" style="388" customWidth="1"/>
    <col min="11536" max="11536" width="1.42578125" style="388" customWidth="1"/>
    <col min="11537" max="11537" width="10" style="388" customWidth="1"/>
    <col min="11538" max="11540" width="6.140625" style="388" customWidth="1"/>
    <col min="11541" max="11541" width="7.85546875" style="388" customWidth="1"/>
    <col min="11542" max="11542" width="34.140625" style="388" customWidth="1"/>
    <col min="11543" max="11544" width="25.5703125" style="388" customWidth="1"/>
    <col min="11545" max="11776" width="10.28515625" style="388"/>
    <col min="11777" max="11777" width="17.85546875" style="388" customWidth="1"/>
    <col min="11778" max="11778" width="38" style="388" customWidth="1"/>
    <col min="11779" max="11779" width="5.42578125" style="388" customWidth="1"/>
    <col min="11780" max="11780" width="45.5703125" style="388" customWidth="1"/>
    <col min="11781" max="11781" width="13.7109375" style="388" customWidth="1"/>
    <col min="11782" max="11782" width="33.140625" style="388" customWidth="1"/>
    <col min="11783" max="11783" width="28.5703125" style="388" customWidth="1"/>
    <col min="11784" max="11784" width="16.140625" style="388" customWidth="1"/>
    <col min="11785" max="11785" width="10.85546875" style="388" customWidth="1"/>
    <col min="11786" max="11786" width="18.85546875" style="388" customWidth="1"/>
    <col min="11787" max="11790" width="5.85546875" style="388" customWidth="1"/>
    <col min="11791" max="11791" width="7.7109375" style="388" customWidth="1"/>
    <col min="11792" max="11792" width="1.42578125" style="388" customWidth="1"/>
    <col min="11793" max="11793" width="10" style="388" customWidth="1"/>
    <col min="11794" max="11796" width="6.140625" style="388" customWidth="1"/>
    <col min="11797" max="11797" width="7.85546875" style="388" customWidth="1"/>
    <col min="11798" max="11798" width="34.140625" style="388" customWidth="1"/>
    <col min="11799" max="11800" width="25.5703125" style="388" customWidth="1"/>
    <col min="11801" max="12032" width="10.28515625" style="388"/>
    <col min="12033" max="12033" width="17.85546875" style="388" customWidth="1"/>
    <col min="12034" max="12034" width="38" style="388" customWidth="1"/>
    <col min="12035" max="12035" width="5.42578125" style="388" customWidth="1"/>
    <col min="12036" max="12036" width="45.5703125" style="388" customWidth="1"/>
    <col min="12037" max="12037" width="13.7109375" style="388" customWidth="1"/>
    <col min="12038" max="12038" width="33.140625" style="388" customWidth="1"/>
    <col min="12039" max="12039" width="28.5703125" style="388" customWidth="1"/>
    <col min="12040" max="12040" width="16.140625" style="388" customWidth="1"/>
    <col min="12041" max="12041" width="10.85546875" style="388" customWidth="1"/>
    <col min="12042" max="12042" width="18.85546875" style="388" customWidth="1"/>
    <col min="12043" max="12046" width="5.85546875" style="388" customWidth="1"/>
    <col min="12047" max="12047" width="7.7109375" style="388" customWidth="1"/>
    <col min="12048" max="12048" width="1.42578125" style="388" customWidth="1"/>
    <col min="12049" max="12049" width="10" style="388" customWidth="1"/>
    <col min="12050" max="12052" width="6.140625" style="388" customWidth="1"/>
    <col min="12053" max="12053" width="7.85546875" style="388" customWidth="1"/>
    <col min="12054" max="12054" width="34.140625" style="388" customWidth="1"/>
    <col min="12055" max="12056" width="25.5703125" style="388" customWidth="1"/>
    <col min="12057" max="12288" width="10.28515625" style="388"/>
    <col min="12289" max="12289" width="17.85546875" style="388" customWidth="1"/>
    <col min="12290" max="12290" width="38" style="388" customWidth="1"/>
    <col min="12291" max="12291" width="5.42578125" style="388" customWidth="1"/>
    <col min="12292" max="12292" width="45.5703125" style="388" customWidth="1"/>
    <col min="12293" max="12293" width="13.7109375" style="388" customWidth="1"/>
    <col min="12294" max="12294" width="33.140625" style="388" customWidth="1"/>
    <col min="12295" max="12295" width="28.5703125" style="388" customWidth="1"/>
    <col min="12296" max="12296" width="16.140625" style="388" customWidth="1"/>
    <col min="12297" max="12297" width="10.85546875" style="388" customWidth="1"/>
    <col min="12298" max="12298" width="18.85546875" style="388" customWidth="1"/>
    <col min="12299" max="12302" width="5.85546875" style="388" customWidth="1"/>
    <col min="12303" max="12303" width="7.7109375" style="388" customWidth="1"/>
    <col min="12304" max="12304" width="1.42578125" style="388" customWidth="1"/>
    <col min="12305" max="12305" width="10" style="388" customWidth="1"/>
    <col min="12306" max="12308" width="6.140625" style="388" customWidth="1"/>
    <col min="12309" max="12309" width="7.85546875" style="388" customWidth="1"/>
    <col min="12310" max="12310" width="34.140625" style="388" customWidth="1"/>
    <col min="12311" max="12312" width="25.5703125" style="388" customWidth="1"/>
    <col min="12313" max="12544" width="10.28515625" style="388"/>
    <col min="12545" max="12545" width="17.85546875" style="388" customWidth="1"/>
    <col min="12546" max="12546" width="38" style="388" customWidth="1"/>
    <col min="12547" max="12547" width="5.42578125" style="388" customWidth="1"/>
    <col min="12548" max="12548" width="45.5703125" style="388" customWidth="1"/>
    <col min="12549" max="12549" width="13.7109375" style="388" customWidth="1"/>
    <col min="12550" max="12550" width="33.140625" style="388" customWidth="1"/>
    <col min="12551" max="12551" width="28.5703125" style="388" customWidth="1"/>
    <col min="12552" max="12552" width="16.140625" style="388" customWidth="1"/>
    <col min="12553" max="12553" width="10.85546875" style="388" customWidth="1"/>
    <col min="12554" max="12554" width="18.85546875" style="388" customWidth="1"/>
    <col min="12555" max="12558" width="5.85546875" style="388" customWidth="1"/>
    <col min="12559" max="12559" width="7.7109375" style="388" customWidth="1"/>
    <col min="12560" max="12560" width="1.42578125" style="388" customWidth="1"/>
    <col min="12561" max="12561" width="10" style="388" customWidth="1"/>
    <col min="12562" max="12564" width="6.140625" style="388" customWidth="1"/>
    <col min="12565" max="12565" width="7.85546875" style="388" customWidth="1"/>
    <col min="12566" max="12566" width="34.140625" style="388" customWidth="1"/>
    <col min="12567" max="12568" width="25.5703125" style="388" customWidth="1"/>
    <col min="12569" max="12800" width="10.28515625" style="388"/>
    <col min="12801" max="12801" width="17.85546875" style="388" customWidth="1"/>
    <col min="12802" max="12802" width="38" style="388" customWidth="1"/>
    <col min="12803" max="12803" width="5.42578125" style="388" customWidth="1"/>
    <col min="12804" max="12804" width="45.5703125" style="388" customWidth="1"/>
    <col min="12805" max="12805" width="13.7109375" style="388" customWidth="1"/>
    <col min="12806" max="12806" width="33.140625" style="388" customWidth="1"/>
    <col min="12807" max="12807" width="28.5703125" style="388" customWidth="1"/>
    <col min="12808" max="12808" width="16.140625" style="388" customWidth="1"/>
    <col min="12809" max="12809" width="10.85546875" style="388" customWidth="1"/>
    <col min="12810" max="12810" width="18.85546875" style="388" customWidth="1"/>
    <col min="12811" max="12814" width="5.85546875" style="388" customWidth="1"/>
    <col min="12815" max="12815" width="7.7109375" style="388" customWidth="1"/>
    <col min="12816" max="12816" width="1.42578125" style="388" customWidth="1"/>
    <col min="12817" max="12817" width="10" style="388" customWidth="1"/>
    <col min="12818" max="12820" width="6.140625" style="388" customWidth="1"/>
    <col min="12821" max="12821" width="7.85546875" style="388" customWidth="1"/>
    <col min="12822" max="12822" width="34.140625" style="388" customWidth="1"/>
    <col min="12823" max="12824" width="25.5703125" style="388" customWidth="1"/>
    <col min="12825" max="13056" width="10.28515625" style="388"/>
    <col min="13057" max="13057" width="17.85546875" style="388" customWidth="1"/>
    <col min="13058" max="13058" width="38" style="388" customWidth="1"/>
    <col min="13059" max="13059" width="5.42578125" style="388" customWidth="1"/>
    <col min="13060" max="13060" width="45.5703125" style="388" customWidth="1"/>
    <col min="13061" max="13061" width="13.7109375" style="388" customWidth="1"/>
    <col min="13062" max="13062" width="33.140625" style="388" customWidth="1"/>
    <col min="13063" max="13063" width="28.5703125" style="388" customWidth="1"/>
    <col min="13064" max="13064" width="16.140625" style="388" customWidth="1"/>
    <col min="13065" max="13065" width="10.85546875" style="388" customWidth="1"/>
    <col min="13066" max="13066" width="18.85546875" style="388" customWidth="1"/>
    <col min="13067" max="13070" width="5.85546875" style="388" customWidth="1"/>
    <col min="13071" max="13071" width="7.7109375" style="388" customWidth="1"/>
    <col min="13072" max="13072" width="1.42578125" style="388" customWidth="1"/>
    <col min="13073" max="13073" width="10" style="388" customWidth="1"/>
    <col min="13074" max="13076" width="6.140625" style="388" customWidth="1"/>
    <col min="13077" max="13077" width="7.85546875" style="388" customWidth="1"/>
    <col min="13078" max="13078" width="34.140625" style="388" customWidth="1"/>
    <col min="13079" max="13080" width="25.5703125" style="388" customWidth="1"/>
    <col min="13081" max="13312" width="10.28515625" style="388"/>
    <col min="13313" max="13313" width="17.85546875" style="388" customWidth="1"/>
    <col min="13314" max="13314" width="38" style="388" customWidth="1"/>
    <col min="13315" max="13315" width="5.42578125" style="388" customWidth="1"/>
    <col min="13316" max="13316" width="45.5703125" style="388" customWidth="1"/>
    <col min="13317" max="13317" width="13.7109375" style="388" customWidth="1"/>
    <col min="13318" max="13318" width="33.140625" style="388" customWidth="1"/>
    <col min="13319" max="13319" width="28.5703125" style="388" customWidth="1"/>
    <col min="13320" max="13320" width="16.140625" style="388" customWidth="1"/>
    <col min="13321" max="13321" width="10.85546875" style="388" customWidth="1"/>
    <col min="13322" max="13322" width="18.85546875" style="388" customWidth="1"/>
    <col min="13323" max="13326" width="5.85546875" style="388" customWidth="1"/>
    <col min="13327" max="13327" width="7.7109375" style="388" customWidth="1"/>
    <col min="13328" max="13328" width="1.42578125" style="388" customWidth="1"/>
    <col min="13329" max="13329" width="10" style="388" customWidth="1"/>
    <col min="13330" max="13332" width="6.140625" style="388" customWidth="1"/>
    <col min="13333" max="13333" width="7.85546875" style="388" customWidth="1"/>
    <col min="13334" max="13334" width="34.140625" style="388" customWidth="1"/>
    <col min="13335" max="13336" width="25.5703125" style="388" customWidth="1"/>
    <col min="13337" max="13568" width="10.28515625" style="388"/>
    <col min="13569" max="13569" width="17.85546875" style="388" customWidth="1"/>
    <col min="13570" max="13570" width="38" style="388" customWidth="1"/>
    <col min="13571" max="13571" width="5.42578125" style="388" customWidth="1"/>
    <col min="13572" max="13572" width="45.5703125" style="388" customWidth="1"/>
    <col min="13573" max="13573" width="13.7109375" style="388" customWidth="1"/>
    <col min="13574" max="13574" width="33.140625" style="388" customWidth="1"/>
    <col min="13575" max="13575" width="28.5703125" style="388" customWidth="1"/>
    <col min="13576" max="13576" width="16.140625" style="388" customWidth="1"/>
    <col min="13577" max="13577" width="10.85546875" style="388" customWidth="1"/>
    <col min="13578" max="13578" width="18.85546875" style="388" customWidth="1"/>
    <col min="13579" max="13582" width="5.85546875" style="388" customWidth="1"/>
    <col min="13583" max="13583" width="7.7109375" style="388" customWidth="1"/>
    <col min="13584" max="13584" width="1.42578125" style="388" customWidth="1"/>
    <col min="13585" max="13585" width="10" style="388" customWidth="1"/>
    <col min="13586" max="13588" width="6.140625" style="388" customWidth="1"/>
    <col min="13589" max="13589" width="7.85546875" style="388" customWidth="1"/>
    <col min="13590" max="13590" width="34.140625" style="388" customWidth="1"/>
    <col min="13591" max="13592" width="25.5703125" style="388" customWidth="1"/>
    <col min="13593" max="13824" width="10.28515625" style="388"/>
    <col min="13825" max="13825" width="17.85546875" style="388" customWidth="1"/>
    <col min="13826" max="13826" width="38" style="388" customWidth="1"/>
    <col min="13827" max="13827" width="5.42578125" style="388" customWidth="1"/>
    <col min="13828" max="13828" width="45.5703125" style="388" customWidth="1"/>
    <col min="13829" max="13829" width="13.7109375" style="388" customWidth="1"/>
    <col min="13830" max="13830" width="33.140625" style="388" customWidth="1"/>
    <col min="13831" max="13831" width="28.5703125" style="388" customWidth="1"/>
    <col min="13832" max="13832" width="16.140625" style="388" customWidth="1"/>
    <col min="13833" max="13833" width="10.85546875" style="388" customWidth="1"/>
    <col min="13834" max="13834" width="18.85546875" style="388" customWidth="1"/>
    <col min="13835" max="13838" width="5.85546875" style="388" customWidth="1"/>
    <col min="13839" max="13839" width="7.7109375" style="388" customWidth="1"/>
    <col min="13840" max="13840" width="1.42578125" style="388" customWidth="1"/>
    <col min="13841" max="13841" width="10" style="388" customWidth="1"/>
    <col min="13842" max="13844" width="6.140625" style="388" customWidth="1"/>
    <col min="13845" max="13845" width="7.85546875" style="388" customWidth="1"/>
    <col min="13846" max="13846" width="34.140625" style="388" customWidth="1"/>
    <col min="13847" max="13848" width="25.5703125" style="388" customWidth="1"/>
    <col min="13849" max="14080" width="10.28515625" style="388"/>
    <col min="14081" max="14081" width="17.85546875" style="388" customWidth="1"/>
    <col min="14082" max="14082" width="38" style="388" customWidth="1"/>
    <col min="14083" max="14083" width="5.42578125" style="388" customWidth="1"/>
    <col min="14084" max="14084" width="45.5703125" style="388" customWidth="1"/>
    <col min="14085" max="14085" width="13.7109375" style="388" customWidth="1"/>
    <col min="14086" max="14086" width="33.140625" style="388" customWidth="1"/>
    <col min="14087" max="14087" width="28.5703125" style="388" customWidth="1"/>
    <col min="14088" max="14088" width="16.140625" style="388" customWidth="1"/>
    <col min="14089" max="14089" width="10.85546875" style="388" customWidth="1"/>
    <col min="14090" max="14090" width="18.85546875" style="388" customWidth="1"/>
    <col min="14091" max="14094" width="5.85546875" style="388" customWidth="1"/>
    <col min="14095" max="14095" width="7.7109375" style="388" customWidth="1"/>
    <col min="14096" max="14096" width="1.42578125" style="388" customWidth="1"/>
    <col min="14097" max="14097" width="10" style="388" customWidth="1"/>
    <col min="14098" max="14100" width="6.140625" style="388" customWidth="1"/>
    <col min="14101" max="14101" width="7.85546875" style="388" customWidth="1"/>
    <col min="14102" max="14102" width="34.140625" style="388" customWidth="1"/>
    <col min="14103" max="14104" width="25.5703125" style="388" customWidth="1"/>
    <col min="14105" max="14336" width="10.28515625" style="388"/>
    <col min="14337" max="14337" width="17.85546875" style="388" customWidth="1"/>
    <col min="14338" max="14338" width="38" style="388" customWidth="1"/>
    <col min="14339" max="14339" width="5.42578125" style="388" customWidth="1"/>
    <col min="14340" max="14340" width="45.5703125" style="388" customWidth="1"/>
    <col min="14341" max="14341" width="13.7109375" style="388" customWidth="1"/>
    <col min="14342" max="14342" width="33.140625" style="388" customWidth="1"/>
    <col min="14343" max="14343" width="28.5703125" style="388" customWidth="1"/>
    <col min="14344" max="14344" width="16.140625" style="388" customWidth="1"/>
    <col min="14345" max="14345" width="10.85546875" style="388" customWidth="1"/>
    <col min="14346" max="14346" width="18.85546875" style="388" customWidth="1"/>
    <col min="14347" max="14350" width="5.85546875" style="388" customWidth="1"/>
    <col min="14351" max="14351" width="7.7109375" style="388" customWidth="1"/>
    <col min="14352" max="14352" width="1.42578125" style="388" customWidth="1"/>
    <col min="14353" max="14353" width="10" style="388" customWidth="1"/>
    <col min="14354" max="14356" width="6.140625" style="388" customWidth="1"/>
    <col min="14357" max="14357" width="7.85546875" style="388" customWidth="1"/>
    <col min="14358" max="14358" width="34.140625" style="388" customWidth="1"/>
    <col min="14359" max="14360" width="25.5703125" style="388" customWidth="1"/>
    <col min="14361" max="14592" width="10.28515625" style="388"/>
    <col min="14593" max="14593" width="17.85546875" style="388" customWidth="1"/>
    <col min="14594" max="14594" width="38" style="388" customWidth="1"/>
    <col min="14595" max="14595" width="5.42578125" style="388" customWidth="1"/>
    <col min="14596" max="14596" width="45.5703125" style="388" customWidth="1"/>
    <col min="14597" max="14597" width="13.7109375" style="388" customWidth="1"/>
    <col min="14598" max="14598" width="33.140625" style="388" customWidth="1"/>
    <col min="14599" max="14599" width="28.5703125" style="388" customWidth="1"/>
    <col min="14600" max="14600" width="16.140625" style="388" customWidth="1"/>
    <col min="14601" max="14601" width="10.85546875" style="388" customWidth="1"/>
    <col min="14602" max="14602" width="18.85546875" style="388" customWidth="1"/>
    <col min="14603" max="14606" width="5.85546875" style="388" customWidth="1"/>
    <col min="14607" max="14607" width="7.7109375" style="388" customWidth="1"/>
    <col min="14608" max="14608" width="1.42578125" style="388" customWidth="1"/>
    <col min="14609" max="14609" width="10" style="388" customWidth="1"/>
    <col min="14610" max="14612" width="6.140625" style="388" customWidth="1"/>
    <col min="14613" max="14613" width="7.85546875" style="388" customWidth="1"/>
    <col min="14614" max="14614" width="34.140625" style="388" customWidth="1"/>
    <col min="14615" max="14616" width="25.5703125" style="388" customWidth="1"/>
    <col min="14617" max="14848" width="10.28515625" style="388"/>
    <col min="14849" max="14849" width="17.85546875" style="388" customWidth="1"/>
    <col min="14850" max="14850" width="38" style="388" customWidth="1"/>
    <col min="14851" max="14851" width="5.42578125" style="388" customWidth="1"/>
    <col min="14852" max="14852" width="45.5703125" style="388" customWidth="1"/>
    <col min="14853" max="14853" width="13.7109375" style="388" customWidth="1"/>
    <col min="14854" max="14854" width="33.140625" style="388" customWidth="1"/>
    <col min="14855" max="14855" width="28.5703125" style="388" customWidth="1"/>
    <col min="14856" max="14856" width="16.140625" style="388" customWidth="1"/>
    <col min="14857" max="14857" width="10.85546875" style="388" customWidth="1"/>
    <col min="14858" max="14858" width="18.85546875" style="388" customWidth="1"/>
    <col min="14859" max="14862" width="5.85546875" style="388" customWidth="1"/>
    <col min="14863" max="14863" width="7.7109375" style="388" customWidth="1"/>
    <col min="14864" max="14864" width="1.42578125" style="388" customWidth="1"/>
    <col min="14865" max="14865" width="10" style="388" customWidth="1"/>
    <col min="14866" max="14868" width="6.140625" style="388" customWidth="1"/>
    <col min="14869" max="14869" width="7.85546875" style="388" customWidth="1"/>
    <col min="14870" max="14870" width="34.140625" style="388" customWidth="1"/>
    <col min="14871" max="14872" width="25.5703125" style="388" customWidth="1"/>
    <col min="14873" max="15104" width="10.28515625" style="388"/>
    <col min="15105" max="15105" width="17.85546875" style="388" customWidth="1"/>
    <col min="15106" max="15106" width="38" style="388" customWidth="1"/>
    <col min="15107" max="15107" width="5.42578125" style="388" customWidth="1"/>
    <col min="15108" max="15108" width="45.5703125" style="388" customWidth="1"/>
    <col min="15109" max="15109" width="13.7109375" style="388" customWidth="1"/>
    <col min="15110" max="15110" width="33.140625" style="388" customWidth="1"/>
    <col min="15111" max="15111" width="28.5703125" style="388" customWidth="1"/>
    <col min="15112" max="15112" width="16.140625" style="388" customWidth="1"/>
    <col min="15113" max="15113" width="10.85546875" style="388" customWidth="1"/>
    <col min="15114" max="15114" width="18.85546875" style="388" customWidth="1"/>
    <col min="15115" max="15118" width="5.85546875" style="388" customWidth="1"/>
    <col min="15119" max="15119" width="7.7109375" style="388" customWidth="1"/>
    <col min="15120" max="15120" width="1.42578125" style="388" customWidth="1"/>
    <col min="15121" max="15121" width="10" style="388" customWidth="1"/>
    <col min="15122" max="15124" width="6.140625" style="388" customWidth="1"/>
    <col min="15125" max="15125" width="7.85546875" style="388" customWidth="1"/>
    <col min="15126" max="15126" width="34.140625" style="388" customWidth="1"/>
    <col min="15127" max="15128" width="25.5703125" style="388" customWidth="1"/>
    <col min="15129" max="15360" width="10.28515625" style="388"/>
    <col min="15361" max="15361" width="17.85546875" style="388" customWidth="1"/>
    <col min="15362" max="15362" width="38" style="388" customWidth="1"/>
    <col min="15363" max="15363" width="5.42578125" style="388" customWidth="1"/>
    <col min="15364" max="15364" width="45.5703125" style="388" customWidth="1"/>
    <col min="15365" max="15365" width="13.7109375" style="388" customWidth="1"/>
    <col min="15366" max="15366" width="33.140625" style="388" customWidth="1"/>
    <col min="15367" max="15367" width="28.5703125" style="388" customWidth="1"/>
    <col min="15368" max="15368" width="16.140625" style="388" customWidth="1"/>
    <col min="15369" max="15369" width="10.85546875" style="388" customWidth="1"/>
    <col min="15370" max="15370" width="18.85546875" style="388" customWidth="1"/>
    <col min="15371" max="15374" width="5.85546875" style="388" customWidth="1"/>
    <col min="15375" max="15375" width="7.7109375" style="388" customWidth="1"/>
    <col min="15376" max="15376" width="1.42578125" style="388" customWidth="1"/>
    <col min="15377" max="15377" width="10" style="388" customWidth="1"/>
    <col min="15378" max="15380" width="6.140625" style="388" customWidth="1"/>
    <col min="15381" max="15381" width="7.85546875" style="388" customWidth="1"/>
    <col min="15382" max="15382" width="34.140625" style="388" customWidth="1"/>
    <col min="15383" max="15384" width="25.5703125" style="388" customWidth="1"/>
    <col min="15385" max="15616" width="10.28515625" style="388"/>
    <col min="15617" max="15617" width="17.85546875" style="388" customWidth="1"/>
    <col min="15618" max="15618" width="38" style="388" customWidth="1"/>
    <col min="15619" max="15619" width="5.42578125" style="388" customWidth="1"/>
    <col min="15620" max="15620" width="45.5703125" style="388" customWidth="1"/>
    <col min="15621" max="15621" width="13.7109375" style="388" customWidth="1"/>
    <col min="15622" max="15622" width="33.140625" style="388" customWidth="1"/>
    <col min="15623" max="15623" width="28.5703125" style="388" customWidth="1"/>
    <col min="15624" max="15624" width="16.140625" style="388" customWidth="1"/>
    <col min="15625" max="15625" width="10.85546875" style="388" customWidth="1"/>
    <col min="15626" max="15626" width="18.85546875" style="388" customWidth="1"/>
    <col min="15627" max="15630" width="5.85546875" style="388" customWidth="1"/>
    <col min="15631" max="15631" width="7.7109375" style="388" customWidth="1"/>
    <col min="15632" max="15632" width="1.42578125" style="388" customWidth="1"/>
    <col min="15633" max="15633" width="10" style="388" customWidth="1"/>
    <col min="15634" max="15636" width="6.140625" style="388" customWidth="1"/>
    <col min="15637" max="15637" width="7.85546875" style="388" customWidth="1"/>
    <col min="15638" max="15638" width="34.140625" style="388" customWidth="1"/>
    <col min="15639" max="15640" width="25.5703125" style="388" customWidth="1"/>
    <col min="15641" max="15872" width="10.28515625" style="388"/>
    <col min="15873" max="15873" width="17.85546875" style="388" customWidth="1"/>
    <col min="15874" max="15874" width="38" style="388" customWidth="1"/>
    <col min="15875" max="15875" width="5.42578125" style="388" customWidth="1"/>
    <col min="15876" max="15876" width="45.5703125" style="388" customWidth="1"/>
    <col min="15877" max="15877" width="13.7109375" style="388" customWidth="1"/>
    <col min="15878" max="15878" width="33.140625" style="388" customWidth="1"/>
    <col min="15879" max="15879" width="28.5703125" style="388" customWidth="1"/>
    <col min="15880" max="15880" width="16.140625" style="388" customWidth="1"/>
    <col min="15881" max="15881" width="10.85546875" style="388" customWidth="1"/>
    <col min="15882" max="15882" width="18.85546875" style="388" customWidth="1"/>
    <col min="15883" max="15886" width="5.85546875" style="388" customWidth="1"/>
    <col min="15887" max="15887" width="7.7109375" style="388" customWidth="1"/>
    <col min="15888" max="15888" width="1.42578125" style="388" customWidth="1"/>
    <col min="15889" max="15889" width="10" style="388" customWidth="1"/>
    <col min="15890" max="15892" width="6.140625" style="388" customWidth="1"/>
    <col min="15893" max="15893" width="7.85546875" style="388" customWidth="1"/>
    <col min="15894" max="15894" width="34.140625" style="388" customWidth="1"/>
    <col min="15895" max="15896" width="25.5703125" style="388" customWidth="1"/>
    <col min="15897" max="16128" width="10.28515625" style="388"/>
    <col min="16129" max="16129" width="17.85546875" style="388" customWidth="1"/>
    <col min="16130" max="16130" width="38" style="388" customWidth="1"/>
    <col min="16131" max="16131" width="5.42578125" style="388" customWidth="1"/>
    <col min="16132" max="16132" width="45.5703125" style="388" customWidth="1"/>
    <col min="16133" max="16133" width="13.7109375" style="388" customWidth="1"/>
    <col min="16134" max="16134" width="33.140625" style="388" customWidth="1"/>
    <col min="16135" max="16135" width="28.5703125" style="388" customWidth="1"/>
    <col min="16136" max="16136" width="16.140625" style="388" customWidth="1"/>
    <col min="16137" max="16137" width="10.85546875" style="388" customWidth="1"/>
    <col min="16138" max="16138" width="18.85546875" style="388" customWidth="1"/>
    <col min="16139" max="16142" width="5.85546875" style="388" customWidth="1"/>
    <col min="16143" max="16143" width="7.7109375" style="388" customWidth="1"/>
    <col min="16144" max="16144" width="1.42578125" style="388" customWidth="1"/>
    <col min="16145" max="16145" width="10" style="388" customWidth="1"/>
    <col min="16146" max="16148" width="6.140625" style="388" customWidth="1"/>
    <col min="16149" max="16149" width="7.85546875" style="388" customWidth="1"/>
    <col min="16150" max="16150" width="34.140625" style="388" customWidth="1"/>
    <col min="16151" max="16152" width="25.5703125" style="388" customWidth="1"/>
    <col min="16153" max="16384" width="10.28515625" style="388"/>
  </cols>
  <sheetData>
    <row r="1" spans="1:27" ht="38.25" customHeight="1" x14ac:dyDescent="0.25">
      <c r="A1" s="387"/>
      <c r="B1" s="387"/>
      <c r="C1" s="387"/>
      <c r="D1" s="387"/>
      <c r="E1" s="387"/>
      <c r="F1" s="387"/>
      <c r="G1" s="387"/>
      <c r="H1" s="387"/>
      <c r="I1" s="387"/>
      <c r="J1" s="387"/>
      <c r="K1" s="387"/>
      <c r="L1" s="387"/>
      <c r="M1" s="387"/>
      <c r="N1" s="387"/>
      <c r="O1" s="387"/>
      <c r="P1" s="387"/>
      <c r="Q1" s="387"/>
      <c r="R1" s="387"/>
      <c r="S1" s="387"/>
      <c r="T1" s="387"/>
      <c r="U1" s="387"/>
      <c r="V1" s="387"/>
    </row>
    <row r="2" spans="1:27" ht="32.25" customHeight="1" x14ac:dyDescent="0.25">
      <c r="A2" s="599"/>
      <c r="B2" s="600" t="s">
        <v>0</v>
      </c>
      <c r="C2" s="600"/>
      <c r="D2" s="600"/>
      <c r="E2" s="600"/>
      <c r="F2" s="600"/>
      <c r="G2" s="600"/>
      <c r="H2" s="600"/>
      <c r="I2" s="600"/>
      <c r="J2" s="600"/>
      <c r="K2" s="600"/>
      <c r="L2" s="600"/>
      <c r="M2" s="600"/>
      <c r="N2" s="600"/>
      <c r="O2" s="600"/>
      <c r="P2" s="600"/>
      <c r="Q2" s="600"/>
      <c r="R2" s="600"/>
      <c r="S2" s="600"/>
      <c r="T2" s="600"/>
      <c r="U2" s="600"/>
      <c r="V2" s="600"/>
      <c r="W2" s="600"/>
      <c r="X2" s="601" t="s">
        <v>1</v>
      </c>
    </row>
    <row r="3" spans="1:27" ht="21" customHeight="1" x14ac:dyDescent="0.25">
      <c r="A3" s="599"/>
      <c r="B3" s="394" t="s">
        <v>2</v>
      </c>
      <c r="C3" s="394"/>
      <c r="D3" s="394"/>
      <c r="E3" s="394"/>
      <c r="F3" s="394"/>
      <c r="G3" s="394"/>
      <c r="H3" s="394"/>
      <c r="I3" s="394"/>
      <c r="J3" s="394"/>
      <c r="K3" s="394"/>
      <c r="L3" s="394"/>
      <c r="M3" s="394"/>
      <c r="N3" s="394"/>
      <c r="O3" s="394"/>
      <c r="P3" s="394"/>
      <c r="Q3" s="394"/>
      <c r="R3" s="394"/>
      <c r="S3" s="394"/>
      <c r="T3" s="394"/>
      <c r="U3" s="394"/>
      <c r="V3" s="394"/>
      <c r="W3" s="394"/>
      <c r="X3" s="601" t="s">
        <v>3</v>
      </c>
    </row>
    <row r="4" spans="1:27" ht="23.1" customHeight="1" x14ac:dyDescent="0.25">
      <c r="A4" s="599"/>
      <c r="B4" s="397" t="s">
        <v>4</v>
      </c>
      <c r="C4" s="397"/>
      <c r="D4" s="397"/>
      <c r="E4" s="397"/>
      <c r="F4" s="397"/>
      <c r="G4" s="397"/>
      <c r="H4" s="397"/>
      <c r="I4" s="397"/>
      <c r="J4" s="397"/>
      <c r="K4" s="397"/>
      <c r="L4" s="397"/>
      <c r="M4" s="397"/>
      <c r="N4" s="397"/>
      <c r="O4" s="397"/>
      <c r="P4" s="397"/>
      <c r="Q4" s="397"/>
      <c r="R4" s="397"/>
      <c r="S4" s="397"/>
      <c r="T4" s="397"/>
      <c r="U4" s="397"/>
      <c r="V4" s="397"/>
      <c r="W4" s="397"/>
      <c r="X4" s="602" t="s">
        <v>5</v>
      </c>
    </row>
    <row r="5" spans="1:27" ht="15.75" customHeight="1" x14ac:dyDescent="0.25">
      <c r="A5" s="599"/>
      <c r="B5" s="397"/>
      <c r="C5" s="397"/>
      <c r="D5" s="397"/>
      <c r="E5" s="397"/>
      <c r="F5" s="397"/>
      <c r="G5" s="397"/>
      <c r="H5" s="397"/>
      <c r="I5" s="397"/>
      <c r="J5" s="397"/>
      <c r="K5" s="397"/>
      <c r="L5" s="397"/>
      <c r="M5" s="397"/>
      <c r="N5" s="397"/>
      <c r="O5" s="397"/>
      <c r="P5" s="397"/>
      <c r="Q5" s="397"/>
      <c r="R5" s="397"/>
      <c r="S5" s="397"/>
      <c r="T5" s="397"/>
      <c r="U5" s="397"/>
      <c r="V5" s="397"/>
      <c r="W5" s="397"/>
      <c r="X5" s="601" t="s">
        <v>6</v>
      </c>
    </row>
    <row r="6" spans="1:27" ht="6.75" customHeight="1" x14ac:dyDescent="0.25">
      <c r="A6" s="603"/>
      <c r="B6" s="603"/>
      <c r="C6" s="603"/>
      <c r="D6" s="603"/>
      <c r="E6" s="603"/>
      <c r="F6" s="603"/>
      <c r="G6" s="603"/>
      <c r="H6" s="603"/>
      <c r="I6" s="603"/>
      <c r="J6" s="603"/>
      <c r="K6" s="603"/>
      <c r="L6" s="603"/>
      <c r="M6" s="603"/>
      <c r="N6" s="603"/>
      <c r="O6" s="603"/>
      <c r="P6" s="603"/>
      <c r="Q6" s="603"/>
      <c r="R6" s="603"/>
      <c r="S6" s="603"/>
      <c r="T6" s="603"/>
      <c r="U6" s="603"/>
      <c r="V6" s="603"/>
      <c r="W6" s="603"/>
      <c r="X6" s="603"/>
    </row>
    <row r="7" spans="1:27" ht="15.95" customHeight="1" x14ac:dyDescent="0.25">
      <c r="A7" s="438" t="s">
        <v>7</v>
      </c>
      <c r="B7" s="604" t="s">
        <v>190</v>
      </c>
      <c r="C7" s="604"/>
      <c r="D7" s="604"/>
      <c r="E7" s="604"/>
      <c r="F7" s="604"/>
      <c r="G7" s="604"/>
      <c r="H7" s="604"/>
      <c r="I7" s="604"/>
      <c r="J7" s="604"/>
      <c r="K7" s="604"/>
      <c r="L7" s="604"/>
      <c r="M7" s="604"/>
      <c r="N7" s="604"/>
      <c r="O7" s="604"/>
      <c r="P7" s="604"/>
      <c r="Q7" s="604"/>
      <c r="R7" s="604"/>
      <c r="S7" s="604"/>
      <c r="T7" s="604"/>
      <c r="U7" s="604"/>
      <c r="V7" s="604"/>
      <c r="W7" s="604"/>
      <c r="X7" s="604"/>
    </row>
    <row r="8" spans="1:27" ht="5.25" customHeight="1" x14ac:dyDescent="0.25">
      <c r="A8" s="605"/>
      <c r="B8" s="605"/>
      <c r="C8" s="605"/>
      <c r="D8" s="606"/>
      <c r="E8" s="605"/>
      <c r="F8" s="605"/>
      <c r="G8" s="605"/>
      <c r="H8" s="605"/>
      <c r="I8" s="605"/>
      <c r="J8" s="605"/>
      <c r="K8" s="605"/>
      <c r="L8" s="605"/>
      <c r="M8" s="605"/>
      <c r="N8" s="605"/>
      <c r="O8" s="605"/>
      <c r="P8" s="605"/>
      <c r="Q8" s="605"/>
      <c r="R8" s="605"/>
      <c r="S8" s="605"/>
      <c r="T8" s="605"/>
      <c r="U8" s="605"/>
      <c r="V8" s="605"/>
      <c r="W8" s="452"/>
      <c r="X8" s="452"/>
    </row>
    <row r="9" spans="1:27" ht="36" customHeight="1" x14ac:dyDescent="0.25">
      <c r="A9" s="607" t="s">
        <v>8</v>
      </c>
      <c r="B9" s="607" t="s">
        <v>9</v>
      </c>
      <c r="C9" s="607" t="s">
        <v>10</v>
      </c>
      <c r="D9" s="608" t="s">
        <v>11</v>
      </c>
      <c r="E9" s="607" t="s">
        <v>12</v>
      </c>
      <c r="F9" s="607" t="s">
        <v>13</v>
      </c>
      <c r="G9" s="607" t="s">
        <v>14</v>
      </c>
      <c r="H9" s="607" t="s">
        <v>15</v>
      </c>
      <c r="I9" s="607" t="s">
        <v>16</v>
      </c>
      <c r="J9" s="607" t="s">
        <v>17</v>
      </c>
      <c r="K9" s="609" t="s">
        <v>18</v>
      </c>
      <c r="L9" s="609"/>
      <c r="M9" s="609"/>
      <c r="N9" s="609"/>
      <c r="O9" s="609"/>
      <c r="P9" s="607"/>
      <c r="Q9" s="607" t="s">
        <v>19</v>
      </c>
      <c r="R9" s="607"/>
      <c r="S9" s="607"/>
      <c r="T9" s="607"/>
      <c r="U9" s="607"/>
      <c r="V9" s="607" t="s">
        <v>20</v>
      </c>
      <c r="W9" s="607" t="s">
        <v>21</v>
      </c>
      <c r="X9" s="607" t="s">
        <v>22</v>
      </c>
    </row>
    <row r="10" spans="1:27" ht="47.25" customHeight="1" x14ac:dyDescent="0.25">
      <c r="A10" s="607"/>
      <c r="B10" s="607"/>
      <c r="C10" s="607"/>
      <c r="D10" s="608"/>
      <c r="E10" s="607"/>
      <c r="F10" s="607"/>
      <c r="G10" s="607"/>
      <c r="H10" s="607"/>
      <c r="I10" s="607"/>
      <c r="J10" s="607"/>
      <c r="K10" s="610" t="s">
        <v>23</v>
      </c>
      <c r="L10" s="610" t="s">
        <v>24</v>
      </c>
      <c r="M10" s="610" t="s">
        <v>25</v>
      </c>
      <c r="N10" s="610" t="s">
        <v>26</v>
      </c>
      <c r="O10" s="610" t="s">
        <v>27</v>
      </c>
      <c r="P10" s="607"/>
      <c r="Q10" s="610" t="s">
        <v>28</v>
      </c>
      <c r="R10" s="610" t="s">
        <v>24</v>
      </c>
      <c r="S10" s="610" t="s">
        <v>25</v>
      </c>
      <c r="T10" s="610" t="s">
        <v>26</v>
      </c>
      <c r="U10" s="610" t="s">
        <v>27</v>
      </c>
      <c r="V10" s="607"/>
      <c r="W10" s="607"/>
      <c r="X10" s="607"/>
    </row>
    <row r="11" spans="1:27" ht="315.95" customHeight="1" x14ac:dyDescent="0.25">
      <c r="A11" s="611" t="s">
        <v>191</v>
      </c>
      <c r="B11" s="612" t="s">
        <v>192</v>
      </c>
      <c r="C11" s="613">
        <v>1</v>
      </c>
      <c r="D11" s="614" t="s">
        <v>665</v>
      </c>
      <c r="E11" s="615" t="s">
        <v>753</v>
      </c>
      <c r="F11" s="613" t="s">
        <v>193</v>
      </c>
      <c r="G11" s="616" t="s">
        <v>194</v>
      </c>
      <c r="H11" s="616" t="s">
        <v>195</v>
      </c>
      <c r="I11" s="613" t="s">
        <v>196</v>
      </c>
      <c r="J11" s="613" t="s">
        <v>210</v>
      </c>
      <c r="K11" s="617">
        <v>7560</v>
      </c>
      <c r="L11" s="617">
        <v>7875</v>
      </c>
      <c r="M11" s="617">
        <v>7875</v>
      </c>
      <c r="N11" s="617">
        <v>8190</v>
      </c>
      <c r="O11" s="617">
        <f>SUM(K11:N11)</f>
        <v>31500</v>
      </c>
      <c r="P11" s="607"/>
      <c r="Q11" s="618">
        <v>4230</v>
      </c>
      <c r="R11" s="618">
        <f>3049+1843+2166</f>
        <v>7058</v>
      </c>
      <c r="S11" s="618">
        <f>3369+3356+4373</f>
        <v>11098</v>
      </c>
      <c r="T11" s="619">
        <f>4248+5810+3431</f>
        <v>13489</v>
      </c>
      <c r="U11" s="618">
        <f>SUM(Q11:T11)</f>
        <v>35875</v>
      </c>
      <c r="V11" s="620" t="s">
        <v>983</v>
      </c>
      <c r="W11" s="621" t="s">
        <v>754</v>
      </c>
      <c r="X11" s="621" t="s">
        <v>755</v>
      </c>
      <c r="Y11" s="622">
        <f>U11/O11</f>
        <v>1.1388888888888888</v>
      </c>
      <c r="Z11" s="623">
        <f>K11+L11</f>
        <v>15435</v>
      </c>
      <c r="AA11" s="622">
        <f>Z11/O11</f>
        <v>0.49</v>
      </c>
    </row>
    <row r="12" spans="1:27" ht="131.1" customHeight="1" x14ac:dyDescent="0.25">
      <c r="A12" s="611"/>
      <c r="B12" s="612"/>
      <c r="C12" s="613">
        <v>2</v>
      </c>
      <c r="D12" s="614" t="s">
        <v>197</v>
      </c>
      <c r="E12" s="615"/>
      <c r="F12" s="613" t="s">
        <v>198</v>
      </c>
      <c r="G12" s="616" t="s">
        <v>199</v>
      </c>
      <c r="H12" s="616" t="s">
        <v>200</v>
      </c>
      <c r="I12" s="613" t="s">
        <v>196</v>
      </c>
      <c r="J12" s="613" t="s">
        <v>201</v>
      </c>
      <c r="K12" s="616">
        <v>0.1</v>
      </c>
      <c r="L12" s="616">
        <v>0.2</v>
      </c>
      <c r="M12" s="616">
        <v>0.3</v>
      </c>
      <c r="N12" s="616">
        <v>0.4</v>
      </c>
      <c r="O12" s="616">
        <f t="shared" ref="O12:O16" si="0">SUM(K12:N12)</f>
        <v>1</v>
      </c>
      <c r="P12" s="607"/>
      <c r="Q12" s="624">
        <v>0</v>
      </c>
      <c r="R12" s="624">
        <v>0</v>
      </c>
      <c r="S12" s="624">
        <v>0.4</v>
      </c>
      <c r="T12" s="624">
        <v>0.6</v>
      </c>
      <c r="U12" s="624">
        <f>+SUM(Q12:T12)</f>
        <v>1</v>
      </c>
      <c r="V12" s="620" t="s">
        <v>984</v>
      </c>
      <c r="W12" s="621" t="s">
        <v>756</v>
      </c>
      <c r="X12" s="621"/>
    </row>
    <row r="13" spans="1:27" ht="261.95" customHeight="1" x14ac:dyDescent="0.25">
      <c r="A13" s="611"/>
      <c r="B13" s="614" t="s">
        <v>202</v>
      </c>
      <c r="C13" s="613">
        <v>1</v>
      </c>
      <c r="D13" s="70" t="s">
        <v>203</v>
      </c>
      <c r="E13" s="615"/>
      <c r="F13" s="613" t="s">
        <v>204</v>
      </c>
      <c r="G13" s="613" t="s">
        <v>205</v>
      </c>
      <c r="H13" s="616" t="s">
        <v>200</v>
      </c>
      <c r="I13" s="613" t="s">
        <v>196</v>
      </c>
      <c r="J13" s="613" t="s">
        <v>206</v>
      </c>
      <c r="K13" s="616">
        <v>0</v>
      </c>
      <c r="L13" s="616">
        <v>0.2</v>
      </c>
      <c r="M13" s="616">
        <v>0.4</v>
      </c>
      <c r="N13" s="616">
        <v>0.4</v>
      </c>
      <c r="O13" s="616">
        <f t="shared" si="0"/>
        <v>1</v>
      </c>
      <c r="P13" s="607"/>
      <c r="Q13" s="624">
        <v>0</v>
      </c>
      <c r="R13" s="624">
        <v>0.2</v>
      </c>
      <c r="S13" s="624">
        <v>0.5</v>
      </c>
      <c r="T13" s="625">
        <v>0.22</v>
      </c>
      <c r="U13" s="626">
        <f t="shared" ref="U13:U16" si="1">+SUM(Q13:T13)</f>
        <v>0.91999999999999993</v>
      </c>
      <c r="V13" s="627" t="s">
        <v>985</v>
      </c>
      <c r="W13" s="628" t="s">
        <v>986</v>
      </c>
      <c r="X13" s="628" t="s">
        <v>987</v>
      </c>
    </row>
    <row r="14" spans="1:27" ht="251.1" customHeight="1" x14ac:dyDescent="0.25">
      <c r="A14" s="611"/>
      <c r="B14" s="614" t="s">
        <v>207</v>
      </c>
      <c r="C14" s="613">
        <v>1</v>
      </c>
      <c r="D14" s="70" t="s">
        <v>988</v>
      </c>
      <c r="E14" s="615"/>
      <c r="F14" s="629" t="s">
        <v>208</v>
      </c>
      <c r="G14" s="613" t="s">
        <v>209</v>
      </c>
      <c r="H14" s="616" t="s">
        <v>195</v>
      </c>
      <c r="I14" s="613" t="s">
        <v>196</v>
      </c>
      <c r="J14" s="613" t="s">
        <v>210</v>
      </c>
      <c r="K14" s="617">
        <v>1875</v>
      </c>
      <c r="L14" s="617">
        <v>1875</v>
      </c>
      <c r="M14" s="617">
        <v>1875</v>
      </c>
      <c r="N14" s="630">
        <v>6091</v>
      </c>
      <c r="O14" s="617">
        <f t="shared" si="0"/>
        <v>11716</v>
      </c>
      <c r="P14" s="607"/>
      <c r="Q14" s="613">
        <v>2806</v>
      </c>
      <c r="R14" s="613">
        <f>811+880+934</f>
        <v>2625</v>
      </c>
      <c r="S14" s="613">
        <v>3588</v>
      </c>
      <c r="T14" s="619">
        <f>1209+1220+1077</f>
        <v>3506</v>
      </c>
      <c r="U14" s="631">
        <f t="shared" si="1"/>
        <v>12525</v>
      </c>
      <c r="V14" s="620" t="s">
        <v>989</v>
      </c>
      <c r="W14" s="632"/>
      <c r="X14" s="632"/>
      <c r="Y14" s="622">
        <f>U14/O14</f>
        <v>1.0690508706043018</v>
      </c>
      <c r="Z14" s="633"/>
    </row>
    <row r="15" spans="1:27" ht="266.10000000000002" customHeight="1" x14ac:dyDescent="0.25">
      <c r="A15" s="611"/>
      <c r="B15" s="614" t="s">
        <v>211</v>
      </c>
      <c r="C15" s="613">
        <v>1</v>
      </c>
      <c r="D15" s="70" t="s">
        <v>990</v>
      </c>
      <c r="E15" s="615"/>
      <c r="F15" s="629" t="s">
        <v>212</v>
      </c>
      <c r="G15" s="613" t="s">
        <v>213</v>
      </c>
      <c r="H15" s="616" t="s">
        <v>195</v>
      </c>
      <c r="I15" s="613" t="s">
        <v>196</v>
      </c>
      <c r="J15" s="613" t="s">
        <v>210</v>
      </c>
      <c r="K15" s="617">
        <v>1870</v>
      </c>
      <c r="L15" s="617">
        <v>1830</v>
      </c>
      <c r="M15" s="617">
        <v>2109</v>
      </c>
      <c r="N15" s="630">
        <v>5498</v>
      </c>
      <c r="O15" s="617">
        <f>SUM(K15:N15)</f>
        <v>11307</v>
      </c>
      <c r="P15" s="607"/>
      <c r="Q15" s="634">
        <v>2598</v>
      </c>
      <c r="R15" s="618">
        <f>918+861+833</f>
        <v>2612</v>
      </c>
      <c r="S15" s="618">
        <v>3378</v>
      </c>
      <c r="T15" s="619">
        <f>1273+1287+1047</f>
        <v>3607</v>
      </c>
      <c r="U15" s="631">
        <f t="shared" si="1"/>
        <v>12195</v>
      </c>
      <c r="V15" s="620" t="s">
        <v>991</v>
      </c>
      <c r="W15" s="635"/>
      <c r="X15" s="636"/>
      <c r="Y15" s="637"/>
      <c r="Z15" s="633">
        <f>U15/O15</f>
        <v>1.0785354205359512</v>
      </c>
    </row>
    <row r="16" spans="1:27" ht="200.25" customHeight="1" x14ac:dyDescent="0.25">
      <c r="A16" s="611"/>
      <c r="B16" s="612" t="s">
        <v>214</v>
      </c>
      <c r="C16" s="613">
        <v>1</v>
      </c>
      <c r="D16" s="614" t="s">
        <v>215</v>
      </c>
      <c r="E16" s="615"/>
      <c r="F16" s="613" t="s">
        <v>216</v>
      </c>
      <c r="G16" s="616" t="s">
        <v>217</v>
      </c>
      <c r="H16" s="616" t="s">
        <v>195</v>
      </c>
      <c r="I16" s="613" t="s">
        <v>196</v>
      </c>
      <c r="J16" s="613" t="s">
        <v>218</v>
      </c>
      <c r="K16" s="617">
        <v>100</v>
      </c>
      <c r="L16" s="617">
        <v>300</v>
      </c>
      <c r="M16" s="617">
        <v>300</v>
      </c>
      <c r="N16" s="617">
        <v>1300</v>
      </c>
      <c r="O16" s="617">
        <f t="shared" si="0"/>
        <v>2000</v>
      </c>
      <c r="P16" s="607"/>
      <c r="Q16" s="618">
        <v>0</v>
      </c>
      <c r="R16" s="618">
        <v>435</v>
      </c>
      <c r="S16" s="618">
        <v>801</v>
      </c>
      <c r="T16" s="619">
        <f>518+499+255</f>
        <v>1272</v>
      </c>
      <c r="U16" s="631">
        <f t="shared" si="1"/>
        <v>2508</v>
      </c>
      <c r="V16" s="627" t="s">
        <v>992</v>
      </c>
      <c r="W16" s="620"/>
      <c r="X16" s="620"/>
    </row>
    <row r="17" spans="1:25" ht="182.25" customHeight="1" x14ac:dyDescent="0.25">
      <c r="A17" s="611"/>
      <c r="B17" s="612"/>
      <c r="C17" s="613">
        <v>2</v>
      </c>
      <c r="D17" s="614" t="s">
        <v>219</v>
      </c>
      <c r="E17" s="615"/>
      <c r="F17" s="613" t="s">
        <v>220</v>
      </c>
      <c r="G17" s="613" t="s">
        <v>221</v>
      </c>
      <c r="H17" s="616" t="s">
        <v>195</v>
      </c>
      <c r="I17" s="613" t="s">
        <v>196</v>
      </c>
      <c r="J17" s="613" t="s">
        <v>222</v>
      </c>
      <c r="K17" s="617">
        <v>20</v>
      </c>
      <c r="L17" s="617">
        <v>20</v>
      </c>
      <c r="M17" s="617">
        <v>20</v>
      </c>
      <c r="N17" s="617">
        <v>20</v>
      </c>
      <c r="O17" s="617">
        <v>20</v>
      </c>
      <c r="P17" s="607"/>
      <c r="Q17" s="618">
        <v>10</v>
      </c>
      <c r="R17" s="618">
        <v>7</v>
      </c>
      <c r="S17" s="618">
        <v>20</v>
      </c>
      <c r="T17" s="618">
        <v>9</v>
      </c>
      <c r="U17" s="638">
        <v>20</v>
      </c>
      <c r="V17" s="627" t="s">
        <v>993</v>
      </c>
      <c r="W17" s="620" t="s">
        <v>725</v>
      </c>
      <c r="X17" s="636"/>
    </row>
    <row r="18" spans="1:25" ht="266.10000000000002" customHeight="1" x14ac:dyDescent="0.25">
      <c r="A18" s="611"/>
      <c r="B18" s="612"/>
      <c r="C18" s="613">
        <v>3</v>
      </c>
      <c r="D18" s="614" t="s">
        <v>223</v>
      </c>
      <c r="E18" s="615"/>
      <c r="F18" s="613" t="s">
        <v>224</v>
      </c>
      <c r="G18" s="613" t="s">
        <v>225</v>
      </c>
      <c r="H18" s="616" t="s">
        <v>195</v>
      </c>
      <c r="I18" s="613" t="s">
        <v>226</v>
      </c>
      <c r="J18" s="613" t="s">
        <v>994</v>
      </c>
      <c r="K18" s="617">
        <v>5</v>
      </c>
      <c r="L18" s="617">
        <v>10</v>
      </c>
      <c r="M18" s="617">
        <v>15</v>
      </c>
      <c r="N18" s="617">
        <v>15</v>
      </c>
      <c r="O18" s="617">
        <v>15</v>
      </c>
      <c r="P18" s="607"/>
      <c r="Q18" s="618">
        <v>13</v>
      </c>
      <c r="R18" s="618">
        <v>11</v>
      </c>
      <c r="S18" s="618">
        <v>14</v>
      </c>
      <c r="T18" s="618">
        <v>12</v>
      </c>
      <c r="U18" s="631">
        <v>17</v>
      </c>
      <c r="V18" s="627" t="s">
        <v>995</v>
      </c>
      <c r="W18" s="636"/>
      <c r="X18" s="636"/>
    </row>
    <row r="19" spans="1:25" ht="120" customHeight="1" x14ac:dyDescent="0.25">
      <c r="A19" s="611"/>
      <c r="B19" s="612" t="s">
        <v>227</v>
      </c>
      <c r="C19" s="613">
        <v>1</v>
      </c>
      <c r="D19" s="614" t="s">
        <v>666</v>
      </c>
      <c r="E19" s="615"/>
      <c r="F19" s="613" t="s">
        <v>228</v>
      </c>
      <c r="G19" s="616" t="s">
        <v>229</v>
      </c>
      <c r="H19" s="613" t="s">
        <v>195</v>
      </c>
      <c r="I19" s="613" t="s">
        <v>196</v>
      </c>
      <c r="J19" s="613" t="s">
        <v>230</v>
      </c>
      <c r="K19" s="617">
        <v>0</v>
      </c>
      <c r="L19" s="617">
        <v>1</v>
      </c>
      <c r="M19" s="617">
        <v>1</v>
      </c>
      <c r="N19" s="617">
        <v>1</v>
      </c>
      <c r="O19" s="617">
        <v>1</v>
      </c>
      <c r="P19" s="607"/>
      <c r="Q19" s="613">
        <v>1</v>
      </c>
      <c r="R19" s="613">
        <v>1</v>
      </c>
      <c r="S19" s="613">
        <v>1</v>
      </c>
      <c r="T19" s="613">
        <v>1</v>
      </c>
      <c r="U19" s="631">
        <v>1</v>
      </c>
      <c r="V19" s="620" t="s">
        <v>757</v>
      </c>
      <c r="W19" s="632"/>
      <c r="X19" s="632"/>
    </row>
    <row r="20" spans="1:25" ht="198.95" customHeight="1" x14ac:dyDescent="0.25">
      <c r="A20" s="611"/>
      <c r="B20" s="612"/>
      <c r="C20" s="613">
        <v>2</v>
      </c>
      <c r="D20" s="614" t="s">
        <v>231</v>
      </c>
      <c r="E20" s="615"/>
      <c r="F20" s="613" t="s">
        <v>232</v>
      </c>
      <c r="G20" s="616" t="s">
        <v>233</v>
      </c>
      <c r="H20" s="613" t="s">
        <v>200</v>
      </c>
      <c r="I20" s="613" t="s">
        <v>196</v>
      </c>
      <c r="J20" s="613" t="s">
        <v>234</v>
      </c>
      <c r="K20" s="617">
        <v>5</v>
      </c>
      <c r="L20" s="617">
        <v>5</v>
      </c>
      <c r="M20" s="617">
        <v>5</v>
      </c>
      <c r="N20" s="617">
        <v>5</v>
      </c>
      <c r="O20" s="617">
        <v>5</v>
      </c>
      <c r="P20" s="607"/>
      <c r="Q20" s="629">
        <v>0</v>
      </c>
      <c r="R20" s="613">
        <v>5</v>
      </c>
      <c r="S20" s="613">
        <v>5</v>
      </c>
      <c r="T20" s="613">
        <v>5</v>
      </c>
      <c r="U20" s="631">
        <v>5</v>
      </c>
      <c r="V20" s="627" t="s">
        <v>996</v>
      </c>
      <c r="W20" s="620"/>
      <c r="X20" s="620"/>
    </row>
    <row r="21" spans="1:25" s="433" customFormat="1" ht="27" customHeight="1" x14ac:dyDescent="0.2">
      <c r="A21" s="639" t="s">
        <v>31</v>
      </c>
      <c r="B21" s="640" t="s">
        <v>642</v>
      </c>
      <c r="C21" s="181" t="s">
        <v>32</v>
      </c>
      <c r="D21" s="182"/>
      <c r="E21" s="71" t="s">
        <v>33</v>
      </c>
      <c r="F21" s="72"/>
      <c r="G21" s="72"/>
      <c r="H21" s="72"/>
      <c r="I21" s="185" t="s">
        <v>34</v>
      </c>
      <c r="J21" s="187" t="s">
        <v>33</v>
      </c>
      <c r="K21" s="188"/>
      <c r="L21" s="188"/>
      <c r="M21" s="188"/>
      <c r="N21" s="188"/>
      <c r="O21" s="188"/>
      <c r="P21" s="188"/>
      <c r="Q21" s="188"/>
      <c r="R21" s="189"/>
      <c r="S21" s="190" t="s">
        <v>35</v>
      </c>
      <c r="T21" s="190"/>
      <c r="U21" s="190"/>
      <c r="V21" s="192" t="s">
        <v>36</v>
      </c>
      <c r="W21" s="192"/>
      <c r="X21" s="192"/>
      <c r="Y21" s="388"/>
    </row>
    <row r="22" spans="1:25" s="433" customFormat="1" ht="27" customHeight="1" x14ac:dyDescent="0.2">
      <c r="A22" s="607"/>
      <c r="B22" s="641" t="s">
        <v>722</v>
      </c>
      <c r="C22" s="181"/>
      <c r="D22" s="182"/>
      <c r="E22" s="73" t="s">
        <v>38</v>
      </c>
      <c r="F22" s="642" t="s">
        <v>997</v>
      </c>
      <c r="G22" s="642"/>
      <c r="H22" s="643"/>
      <c r="I22" s="186"/>
      <c r="J22" s="74" t="s">
        <v>103</v>
      </c>
      <c r="K22" s="178" t="s">
        <v>998</v>
      </c>
      <c r="L22" s="178"/>
      <c r="M22" s="178"/>
      <c r="N22" s="178"/>
      <c r="O22" s="178"/>
      <c r="P22" s="178"/>
      <c r="Q22" s="178"/>
      <c r="R22" s="179"/>
      <c r="S22" s="191"/>
      <c r="T22" s="191"/>
      <c r="U22" s="191"/>
      <c r="V22" s="180" t="s">
        <v>38</v>
      </c>
      <c r="W22" s="180"/>
      <c r="X22" s="180"/>
      <c r="Y22" s="388"/>
    </row>
    <row r="23" spans="1:25" s="433" customFormat="1" ht="27" customHeight="1" x14ac:dyDescent="0.2">
      <c r="A23" s="607"/>
      <c r="B23" s="641" t="s">
        <v>999</v>
      </c>
      <c r="C23" s="183"/>
      <c r="D23" s="184"/>
      <c r="E23" s="73" t="s">
        <v>39</v>
      </c>
      <c r="F23" s="178" t="s">
        <v>1000</v>
      </c>
      <c r="G23" s="178"/>
      <c r="H23" s="179"/>
      <c r="I23" s="186"/>
      <c r="J23" s="73" t="s">
        <v>189</v>
      </c>
      <c r="K23" s="178" t="s">
        <v>238</v>
      </c>
      <c r="L23" s="178"/>
      <c r="M23" s="178"/>
      <c r="N23" s="178"/>
      <c r="O23" s="178"/>
      <c r="P23" s="178"/>
      <c r="Q23" s="178"/>
      <c r="R23" s="179"/>
      <c r="S23" s="191"/>
      <c r="T23" s="191"/>
      <c r="U23" s="191"/>
      <c r="V23" s="180" t="s">
        <v>40</v>
      </c>
      <c r="W23" s="180"/>
      <c r="X23" s="180"/>
      <c r="Y23" s="388"/>
    </row>
  </sheetData>
  <mergeCells count="39">
    <mergeCell ref="V21:X21"/>
    <mergeCell ref="F22:H22"/>
    <mergeCell ref="K22:R22"/>
    <mergeCell ref="V22:X22"/>
    <mergeCell ref="F23:H23"/>
    <mergeCell ref="K23:R23"/>
    <mergeCell ref="V23:X23"/>
    <mergeCell ref="X9:X10"/>
    <mergeCell ref="A11:A20"/>
    <mergeCell ref="B11:B12"/>
    <mergeCell ref="B16:B18"/>
    <mergeCell ref="B19:B20"/>
    <mergeCell ref="A21:A23"/>
    <mergeCell ref="C21:D23"/>
    <mergeCell ref="I21:I23"/>
    <mergeCell ref="J21:R21"/>
    <mergeCell ref="S21:U23"/>
    <mergeCell ref="J9:J10"/>
    <mergeCell ref="K9:O9"/>
    <mergeCell ref="P9:P20"/>
    <mergeCell ref="Q9:U9"/>
    <mergeCell ref="V9:V10"/>
    <mergeCell ref="W9:W10"/>
    <mergeCell ref="B7:X7"/>
    <mergeCell ref="A9:A10"/>
    <mergeCell ref="B9:B10"/>
    <mergeCell ref="C9:C10"/>
    <mergeCell ref="D9:D10"/>
    <mergeCell ref="E9:E10"/>
    <mergeCell ref="F9:F10"/>
    <mergeCell ref="G9:G10"/>
    <mergeCell ref="H9:H10"/>
    <mergeCell ref="I9:I10"/>
    <mergeCell ref="A1:V1"/>
    <mergeCell ref="A2:A5"/>
    <mergeCell ref="B2:W2"/>
    <mergeCell ref="B3:W3"/>
    <mergeCell ref="B4:W5"/>
    <mergeCell ref="A6:X6"/>
  </mergeCells>
  <printOptions horizontalCentered="1"/>
  <pageMargins left="0.19685039370078741" right="0" top="0.39370078740157483" bottom="0" header="0.31496062992125984" footer="0.31496062992125984"/>
  <pageSetup paperSize="5" scale="57" orientation="landscape"/>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1A785-EACD-4E46-8AA6-EA7F1D217006}">
  <sheetPr>
    <pageSetUpPr fitToPage="1"/>
  </sheetPr>
  <dimension ref="A1:Y24"/>
  <sheetViews>
    <sheetView topLeftCell="A16" zoomScale="70" zoomScaleNormal="70" workbookViewId="0">
      <selection activeCell="V21" sqref="V21"/>
    </sheetView>
  </sheetViews>
  <sheetFormatPr baseColWidth="10" defaultColWidth="10.28515625" defaultRowHeight="12.75" x14ac:dyDescent="0.25"/>
  <cols>
    <col min="1" max="1" width="32" style="645" customWidth="1"/>
    <col min="2" max="2" width="42" style="645" customWidth="1"/>
    <col min="3" max="3" width="5.42578125" style="645" customWidth="1"/>
    <col min="4" max="4" width="39.7109375" style="717" customWidth="1"/>
    <col min="5" max="5" width="15.5703125" style="645" customWidth="1"/>
    <col min="6" max="6" width="23.5703125" style="645" customWidth="1"/>
    <col min="7" max="7" width="21.140625" style="645" customWidth="1"/>
    <col min="8" max="8" width="16.140625" style="645" customWidth="1"/>
    <col min="9" max="9" width="10.85546875" style="645" customWidth="1"/>
    <col min="10" max="10" width="18.85546875" style="645" customWidth="1"/>
    <col min="11" max="11" width="6.85546875" style="645" customWidth="1"/>
    <col min="12" max="14" width="5.85546875" style="645" customWidth="1"/>
    <col min="15" max="15" width="7.7109375" style="645" customWidth="1"/>
    <col min="16" max="16" width="1.42578125" style="718" customWidth="1"/>
    <col min="17" max="20" width="6.140625" style="645" customWidth="1"/>
    <col min="21" max="21" width="6.42578125" style="645" customWidth="1"/>
    <col min="22" max="22" width="71.140625" style="719" customWidth="1"/>
    <col min="23" max="23" width="17.7109375" style="645" customWidth="1"/>
    <col min="24" max="24" width="16.42578125" style="645" customWidth="1"/>
    <col min="25" max="16384" width="10.28515625" style="645"/>
  </cols>
  <sheetData>
    <row r="1" spans="1:24" ht="38.25" customHeight="1" thickBot="1" x14ac:dyDescent="0.3">
      <c r="A1" s="644"/>
      <c r="B1" s="644"/>
      <c r="C1" s="644"/>
      <c r="D1" s="644"/>
      <c r="E1" s="644"/>
      <c r="F1" s="644"/>
      <c r="G1" s="644"/>
      <c r="H1" s="644"/>
      <c r="I1" s="644"/>
      <c r="J1" s="644"/>
      <c r="K1" s="644"/>
      <c r="L1" s="644"/>
      <c r="M1" s="644"/>
      <c r="N1" s="644"/>
      <c r="O1" s="644"/>
      <c r="P1" s="644"/>
      <c r="Q1" s="644"/>
      <c r="R1" s="644"/>
      <c r="S1" s="644"/>
      <c r="T1" s="644"/>
      <c r="U1" s="644"/>
      <c r="V1" s="644"/>
    </row>
    <row r="2" spans="1:24" ht="32.25" customHeight="1" x14ac:dyDescent="0.25">
      <c r="A2" s="646"/>
      <c r="B2" s="647" t="s">
        <v>0</v>
      </c>
      <c r="C2" s="647"/>
      <c r="D2" s="647"/>
      <c r="E2" s="647"/>
      <c r="F2" s="647"/>
      <c r="G2" s="647"/>
      <c r="H2" s="647"/>
      <c r="I2" s="647"/>
      <c r="J2" s="647"/>
      <c r="K2" s="647"/>
      <c r="L2" s="647"/>
      <c r="M2" s="647"/>
      <c r="N2" s="647"/>
      <c r="O2" s="647"/>
      <c r="P2" s="647"/>
      <c r="Q2" s="647"/>
      <c r="R2" s="647"/>
      <c r="S2" s="647"/>
      <c r="T2" s="647"/>
      <c r="U2" s="647"/>
      <c r="V2" s="647"/>
      <c r="W2" s="648"/>
      <c r="X2" s="649" t="s">
        <v>1</v>
      </c>
    </row>
    <row r="3" spans="1:24" ht="21" customHeight="1" x14ac:dyDescent="0.25">
      <c r="A3" s="650"/>
      <c r="B3" s="651" t="s">
        <v>2</v>
      </c>
      <c r="C3" s="651"/>
      <c r="D3" s="651"/>
      <c r="E3" s="651"/>
      <c r="F3" s="651"/>
      <c r="G3" s="651"/>
      <c r="H3" s="651"/>
      <c r="I3" s="651"/>
      <c r="J3" s="651"/>
      <c r="K3" s="651"/>
      <c r="L3" s="651"/>
      <c r="M3" s="651"/>
      <c r="N3" s="651"/>
      <c r="O3" s="651"/>
      <c r="P3" s="651"/>
      <c r="Q3" s="651"/>
      <c r="R3" s="651"/>
      <c r="S3" s="651"/>
      <c r="T3" s="651"/>
      <c r="U3" s="651"/>
      <c r="V3" s="651"/>
      <c r="W3" s="652"/>
      <c r="X3" s="653" t="s">
        <v>3</v>
      </c>
    </row>
    <row r="4" spans="1:24" ht="23.1" customHeight="1" x14ac:dyDescent="0.25">
      <c r="A4" s="650"/>
      <c r="B4" s="654" t="s">
        <v>4</v>
      </c>
      <c r="C4" s="654"/>
      <c r="D4" s="654"/>
      <c r="E4" s="654"/>
      <c r="F4" s="654"/>
      <c r="G4" s="654"/>
      <c r="H4" s="654"/>
      <c r="I4" s="654"/>
      <c r="J4" s="654"/>
      <c r="K4" s="654"/>
      <c r="L4" s="654"/>
      <c r="M4" s="654"/>
      <c r="N4" s="654"/>
      <c r="O4" s="654"/>
      <c r="P4" s="654"/>
      <c r="Q4" s="654"/>
      <c r="R4" s="654"/>
      <c r="S4" s="654"/>
      <c r="T4" s="654"/>
      <c r="U4" s="654"/>
      <c r="V4" s="654"/>
      <c r="W4" s="655"/>
      <c r="X4" s="656" t="s">
        <v>5</v>
      </c>
    </row>
    <row r="5" spans="1:24" ht="15.75" customHeight="1" thickBot="1" x14ac:dyDescent="0.3">
      <c r="A5" s="657"/>
      <c r="B5" s="658"/>
      <c r="C5" s="658"/>
      <c r="D5" s="658"/>
      <c r="E5" s="658"/>
      <c r="F5" s="658"/>
      <c r="G5" s="658"/>
      <c r="H5" s="658"/>
      <c r="I5" s="658"/>
      <c r="J5" s="658"/>
      <c r="K5" s="658"/>
      <c r="L5" s="658"/>
      <c r="M5" s="658"/>
      <c r="N5" s="658"/>
      <c r="O5" s="658"/>
      <c r="P5" s="658"/>
      <c r="Q5" s="658"/>
      <c r="R5" s="658"/>
      <c r="S5" s="658"/>
      <c r="T5" s="658"/>
      <c r="U5" s="658"/>
      <c r="V5" s="658"/>
      <c r="W5" s="659"/>
      <c r="X5" s="660" t="s">
        <v>6</v>
      </c>
    </row>
    <row r="6" spans="1:24" ht="6.75" customHeight="1" thickBot="1" x14ac:dyDescent="0.3">
      <c r="A6" s="661"/>
      <c r="B6" s="662"/>
      <c r="C6" s="662"/>
      <c r="D6" s="662"/>
      <c r="E6" s="662"/>
      <c r="F6" s="662"/>
      <c r="G6" s="662"/>
      <c r="H6" s="662"/>
      <c r="I6" s="662"/>
      <c r="J6" s="662"/>
      <c r="K6" s="662"/>
      <c r="L6" s="662"/>
      <c r="M6" s="662"/>
      <c r="N6" s="662"/>
      <c r="O6" s="662"/>
      <c r="P6" s="662"/>
      <c r="Q6" s="662"/>
      <c r="R6" s="662"/>
      <c r="S6" s="662"/>
      <c r="T6" s="662"/>
      <c r="U6" s="662"/>
      <c r="V6" s="662"/>
      <c r="W6" s="662"/>
      <c r="X6" s="663"/>
    </row>
    <row r="7" spans="1:24" ht="15.95" customHeight="1" thickBot="1" x14ac:dyDescent="0.3">
      <c r="A7" s="664" t="s">
        <v>7</v>
      </c>
      <c r="B7" s="665" t="s">
        <v>240</v>
      </c>
      <c r="C7" s="666"/>
      <c r="D7" s="666"/>
      <c r="E7" s="666"/>
      <c r="F7" s="666"/>
      <c r="G7" s="666"/>
      <c r="H7" s="666"/>
      <c r="I7" s="666"/>
      <c r="J7" s="666"/>
      <c r="K7" s="666"/>
      <c r="L7" s="666"/>
      <c r="M7" s="666"/>
      <c r="N7" s="666"/>
      <c r="O7" s="666"/>
      <c r="P7" s="666"/>
      <c r="Q7" s="666"/>
      <c r="R7" s="666"/>
      <c r="S7" s="666"/>
      <c r="T7" s="666"/>
      <c r="U7" s="666"/>
      <c r="V7" s="666"/>
      <c r="W7" s="666"/>
      <c r="X7" s="667"/>
    </row>
    <row r="8" spans="1:24" ht="5.25" customHeight="1" x14ac:dyDescent="0.25">
      <c r="A8" s="668"/>
      <c r="B8" s="668"/>
      <c r="C8" s="668"/>
      <c r="D8" s="669"/>
      <c r="E8" s="668"/>
      <c r="F8" s="668"/>
      <c r="G8" s="668"/>
      <c r="H8" s="668"/>
      <c r="I8" s="668"/>
      <c r="J8" s="668"/>
      <c r="K8" s="668"/>
      <c r="L8" s="668"/>
      <c r="M8" s="668"/>
      <c r="N8" s="668"/>
      <c r="O8" s="668"/>
      <c r="P8" s="668"/>
      <c r="Q8" s="668"/>
      <c r="R8" s="668"/>
      <c r="S8" s="668"/>
      <c r="T8" s="668"/>
      <c r="U8" s="668"/>
      <c r="V8" s="670"/>
    </row>
    <row r="9" spans="1:24" ht="36" customHeight="1" x14ac:dyDescent="0.25">
      <c r="A9" s="607" t="s">
        <v>8</v>
      </c>
      <c r="B9" s="607" t="s">
        <v>9</v>
      </c>
      <c r="C9" s="607" t="s">
        <v>10</v>
      </c>
      <c r="D9" s="608" t="s">
        <v>11</v>
      </c>
      <c r="E9" s="607" t="s">
        <v>12</v>
      </c>
      <c r="F9" s="607" t="s">
        <v>13</v>
      </c>
      <c r="G9" s="607" t="s">
        <v>14</v>
      </c>
      <c r="H9" s="607" t="s">
        <v>15</v>
      </c>
      <c r="I9" s="607" t="s">
        <v>16</v>
      </c>
      <c r="J9" s="607" t="s">
        <v>17</v>
      </c>
      <c r="K9" s="609" t="s">
        <v>18</v>
      </c>
      <c r="L9" s="609"/>
      <c r="M9" s="609"/>
      <c r="N9" s="609"/>
      <c r="O9" s="609"/>
      <c r="P9" s="607"/>
      <c r="Q9" s="607" t="s">
        <v>19</v>
      </c>
      <c r="R9" s="607"/>
      <c r="S9" s="607"/>
      <c r="T9" s="607"/>
      <c r="U9" s="607"/>
      <c r="V9" s="671" t="s">
        <v>20</v>
      </c>
      <c r="W9" s="607" t="s">
        <v>21</v>
      </c>
      <c r="X9" s="607" t="s">
        <v>22</v>
      </c>
    </row>
    <row r="10" spans="1:24" ht="94.5" customHeight="1" x14ac:dyDescent="0.25">
      <c r="A10" s="607"/>
      <c r="B10" s="607"/>
      <c r="C10" s="607"/>
      <c r="D10" s="608"/>
      <c r="E10" s="607"/>
      <c r="F10" s="607"/>
      <c r="G10" s="607"/>
      <c r="H10" s="607"/>
      <c r="I10" s="607"/>
      <c r="J10" s="607"/>
      <c r="K10" s="672" t="s">
        <v>23</v>
      </c>
      <c r="L10" s="672" t="s">
        <v>24</v>
      </c>
      <c r="M10" s="672" t="s">
        <v>25</v>
      </c>
      <c r="N10" s="672" t="s">
        <v>26</v>
      </c>
      <c r="O10" s="672" t="s">
        <v>27</v>
      </c>
      <c r="P10" s="607"/>
      <c r="Q10" s="672" t="s">
        <v>28</v>
      </c>
      <c r="R10" s="672" t="s">
        <v>24</v>
      </c>
      <c r="S10" s="672" t="s">
        <v>25</v>
      </c>
      <c r="T10" s="672" t="s">
        <v>26</v>
      </c>
      <c r="U10" s="672" t="s">
        <v>27</v>
      </c>
      <c r="V10" s="671"/>
      <c r="W10" s="607"/>
      <c r="X10" s="607"/>
    </row>
    <row r="11" spans="1:24" ht="408.75" customHeight="1" x14ac:dyDescent="0.25">
      <c r="A11" s="673"/>
      <c r="B11" s="674" t="s">
        <v>241</v>
      </c>
      <c r="C11" s="675">
        <v>1</v>
      </c>
      <c r="D11" s="676" t="s">
        <v>242</v>
      </c>
      <c r="E11" s="677"/>
      <c r="F11" s="613" t="s">
        <v>243</v>
      </c>
      <c r="G11" s="613" t="s">
        <v>244</v>
      </c>
      <c r="H11" s="616" t="s">
        <v>245</v>
      </c>
      <c r="I11" s="613" t="s">
        <v>226</v>
      </c>
      <c r="J11" s="678" t="s">
        <v>246</v>
      </c>
      <c r="K11" s="617">
        <v>20</v>
      </c>
      <c r="L11" s="617">
        <v>20</v>
      </c>
      <c r="M11" s="617">
        <v>20</v>
      </c>
      <c r="N11" s="617">
        <v>20</v>
      </c>
      <c r="O11" s="679">
        <v>20</v>
      </c>
      <c r="P11" s="607"/>
      <c r="Q11" s="678">
        <v>7</v>
      </c>
      <c r="R11" s="678">
        <v>20</v>
      </c>
      <c r="S11" s="678">
        <v>20</v>
      </c>
      <c r="T11" s="678">
        <v>20</v>
      </c>
      <c r="U11" s="678">
        <v>20</v>
      </c>
      <c r="V11" s="680" t="s">
        <v>1001</v>
      </c>
      <c r="W11" s="681"/>
      <c r="X11" s="681"/>
    </row>
    <row r="12" spans="1:24" ht="409.5" customHeight="1" x14ac:dyDescent="0.25">
      <c r="A12" s="673"/>
      <c r="B12" s="682" t="s">
        <v>247</v>
      </c>
      <c r="C12" s="613">
        <v>1</v>
      </c>
      <c r="D12" s="614" t="s">
        <v>248</v>
      </c>
      <c r="E12" s="677"/>
      <c r="F12" s="683" t="s">
        <v>249</v>
      </c>
      <c r="G12" s="613" t="s">
        <v>250</v>
      </c>
      <c r="H12" s="684" t="s">
        <v>245</v>
      </c>
      <c r="I12" s="613" t="s">
        <v>226</v>
      </c>
      <c r="J12" s="613" t="s">
        <v>251</v>
      </c>
      <c r="K12" s="617">
        <v>1</v>
      </c>
      <c r="L12" s="617">
        <v>1</v>
      </c>
      <c r="M12" s="617">
        <v>0</v>
      </c>
      <c r="N12" s="617">
        <v>0</v>
      </c>
      <c r="O12" s="679">
        <v>1</v>
      </c>
      <c r="P12" s="607"/>
      <c r="Q12" s="613">
        <v>0</v>
      </c>
      <c r="R12" s="613">
        <v>1</v>
      </c>
      <c r="S12" s="613">
        <v>1</v>
      </c>
      <c r="T12" s="613">
        <v>0</v>
      </c>
      <c r="U12" s="613">
        <v>1</v>
      </c>
      <c r="V12" s="685" t="s">
        <v>1002</v>
      </c>
      <c r="W12" s="686"/>
      <c r="X12" s="686"/>
    </row>
    <row r="13" spans="1:24" ht="219.75" customHeight="1" x14ac:dyDescent="0.25">
      <c r="A13" s="673"/>
      <c r="B13" s="687"/>
      <c r="C13" s="613">
        <v>2</v>
      </c>
      <c r="D13" s="614" t="s">
        <v>252</v>
      </c>
      <c r="E13" s="677"/>
      <c r="F13" s="613" t="s">
        <v>253</v>
      </c>
      <c r="G13" s="613" t="s">
        <v>254</v>
      </c>
      <c r="H13" s="616" t="s">
        <v>245</v>
      </c>
      <c r="I13" s="613" t="s">
        <v>226</v>
      </c>
      <c r="J13" s="613" t="s">
        <v>251</v>
      </c>
      <c r="K13" s="617">
        <v>0</v>
      </c>
      <c r="L13" s="617">
        <v>1</v>
      </c>
      <c r="M13" s="617">
        <v>1</v>
      </c>
      <c r="N13" s="617">
        <v>0</v>
      </c>
      <c r="O13" s="679">
        <v>1</v>
      </c>
      <c r="P13" s="607"/>
      <c r="Q13" s="613">
        <v>0</v>
      </c>
      <c r="R13" s="613">
        <v>0</v>
      </c>
      <c r="S13" s="613">
        <v>1</v>
      </c>
      <c r="T13" s="613">
        <v>1</v>
      </c>
      <c r="U13" s="613">
        <v>1</v>
      </c>
      <c r="V13" s="688" t="s">
        <v>1003</v>
      </c>
      <c r="W13" s="689"/>
      <c r="X13" s="689"/>
    </row>
    <row r="14" spans="1:24" ht="318" customHeight="1" x14ac:dyDescent="0.25">
      <c r="A14" s="673"/>
      <c r="B14" s="687"/>
      <c r="C14" s="613">
        <v>3</v>
      </c>
      <c r="D14" s="614" t="s">
        <v>255</v>
      </c>
      <c r="E14" s="677"/>
      <c r="F14" s="690" t="s">
        <v>1004</v>
      </c>
      <c r="G14" s="613" t="s">
        <v>256</v>
      </c>
      <c r="H14" s="616" t="s">
        <v>245</v>
      </c>
      <c r="I14" s="613" t="s">
        <v>226</v>
      </c>
      <c r="J14" s="613" t="s">
        <v>251</v>
      </c>
      <c r="K14" s="617">
        <v>0</v>
      </c>
      <c r="L14" s="617">
        <v>0</v>
      </c>
      <c r="M14" s="617">
        <v>1</v>
      </c>
      <c r="N14" s="617">
        <v>1</v>
      </c>
      <c r="O14" s="679">
        <v>1</v>
      </c>
      <c r="P14" s="607"/>
      <c r="Q14" s="617">
        <v>0</v>
      </c>
      <c r="R14" s="617">
        <v>0</v>
      </c>
      <c r="S14" s="617">
        <v>0</v>
      </c>
      <c r="T14" s="617">
        <v>1</v>
      </c>
      <c r="U14" s="613">
        <v>1</v>
      </c>
      <c r="V14" s="691" t="s">
        <v>1005</v>
      </c>
      <c r="W14" s="689"/>
      <c r="X14" s="689"/>
    </row>
    <row r="15" spans="1:24" ht="357.75" customHeight="1" x14ac:dyDescent="0.25">
      <c r="A15" s="673"/>
      <c r="B15" s="692"/>
      <c r="C15" s="613">
        <v>4</v>
      </c>
      <c r="D15" s="614" t="s">
        <v>257</v>
      </c>
      <c r="E15" s="677"/>
      <c r="F15" s="683" t="s">
        <v>258</v>
      </c>
      <c r="G15" s="613" t="s">
        <v>259</v>
      </c>
      <c r="H15" s="616" t="s">
        <v>245</v>
      </c>
      <c r="I15" s="613" t="s">
        <v>226</v>
      </c>
      <c r="J15" s="613" t="s">
        <v>251</v>
      </c>
      <c r="K15" s="617">
        <v>0</v>
      </c>
      <c r="L15" s="617">
        <v>0</v>
      </c>
      <c r="M15" s="617">
        <v>1</v>
      </c>
      <c r="N15" s="617">
        <v>1</v>
      </c>
      <c r="O15" s="679">
        <v>1</v>
      </c>
      <c r="P15" s="607"/>
      <c r="Q15" s="617">
        <v>0</v>
      </c>
      <c r="R15" s="617">
        <v>0</v>
      </c>
      <c r="S15" s="613">
        <v>0</v>
      </c>
      <c r="T15" s="613">
        <v>1</v>
      </c>
      <c r="U15" s="613">
        <v>1</v>
      </c>
      <c r="V15" s="693" t="s">
        <v>1006</v>
      </c>
      <c r="W15" s="689"/>
      <c r="X15" s="689"/>
    </row>
    <row r="16" spans="1:24" ht="386.25" customHeight="1" x14ac:dyDescent="0.25">
      <c r="A16" s="673"/>
      <c r="B16" s="682" t="s">
        <v>260</v>
      </c>
      <c r="C16" s="613">
        <v>1</v>
      </c>
      <c r="D16" s="614" t="s">
        <v>261</v>
      </c>
      <c r="E16" s="677"/>
      <c r="F16" s="694" t="s">
        <v>262</v>
      </c>
      <c r="G16" s="613" t="s">
        <v>263</v>
      </c>
      <c r="H16" s="695" t="s">
        <v>200</v>
      </c>
      <c r="I16" s="613" t="s">
        <v>226</v>
      </c>
      <c r="J16" s="613" t="s">
        <v>676</v>
      </c>
      <c r="K16" s="616">
        <v>0.1</v>
      </c>
      <c r="L16" s="616">
        <v>0.3</v>
      </c>
      <c r="M16" s="616">
        <v>0.3</v>
      </c>
      <c r="N16" s="616">
        <v>0.3</v>
      </c>
      <c r="O16" s="696">
        <f>SUM(K16:N16)</f>
        <v>1</v>
      </c>
      <c r="P16" s="607"/>
      <c r="Q16" s="616">
        <v>0.1</v>
      </c>
      <c r="R16" s="616">
        <v>0.25</v>
      </c>
      <c r="S16" s="616">
        <v>0.35</v>
      </c>
      <c r="T16" s="616">
        <v>0.3</v>
      </c>
      <c r="U16" s="697">
        <f>SUM(Q16:T16)</f>
        <v>1</v>
      </c>
      <c r="V16" s="698" t="s">
        <v>1007</v>
      </c>
      <c r="W16" s="686"/>
      <c r="X16" s="686"/>
    </row>
    <row r="17" spans="1:25" ht="339" customHeight="1" x14ac:dyDescent="0.25">
      <c r="A17" s="673"/>
      <c r="B17" s="692"/>
      <c r="C17" s="613">
        <v>2</v>
      </c>
      <c r="D17" s="614" t="s">
        <v>677</v>
      </c>
      <c r="E17" s="677"/>
      <c r="F17" s="699" t="s">
        <v>264</v>
      </c>
      <c r="G17" s="700" t="s">
        <v>678</v>
      </c>
      <c r="H17" s="701" t="s">
        <v>245</v>
      </c>
      <c r="I17" s="700" t="s">
        <v>226</v>
      </c>
      <c r="J17" s="700" t="s">
        <v>265</v>
      </c>
      <c r="K17" s="630">
        <v>1</v>
      </c>
      <c r="L17" s="630">
        <v>1</v>
      </c>
      <c r="M17" s="630">
        <v>1</v>
      </c>
      <c r="N17" s="630">
        <v>2</v>
      </c>
      <c r="O17" s="702">
        <v>5</v>
      </c>
      <c r="P17" s="607"/>
      <c r="Q17" s="613">
        <v>1</v>
      </c>
      <c r="R17" s="613">
        <v>1</v>
      </c>
      <c r="S17" s="613">
        <v>1</v>
      </c>
      <c r="T17" s="613">
        <v>1</v>
      </c>
      <c r="U17" s="613">
        <v>4</v>
      </c>
      <c r="V17" s="703" t="s">
        <v>1008</v>
      </c>
      <c r="W17" s="686"/>
      <c r="X17" s="686"/>
    </row>
    <row r="18" spans="1:25" ht="409.5" customHeight="1" x14ac:dyDescent="0.25">
      <c r="A18" s="673"/>
      <c r="B18" s="682" t="s">
        <v>266</v>
      </c>
      <c r="C18" s="613">
        <v>1</v>
      </c>
      <c r="D18" s="614" t="s">
        <v>267</v>
      </c>
      <c r="E18" s="677"/>
      <c r="F18" s="694" t="s">
        <v>268</v>
      </c>
      <c r="G18" s="613" t="s">
        <v>269</v>
      </c>
      <c r="H18" s="613" t="s">
        <v>200</v>
      </c>
      <c r="I18" s="613" t="s">
        <v>226</v>
      </c>
      <c r="J18" s="613" t="s">
        <v>270</v>
      </c>
      <c r="K18" s="616">
        <v>0</v>
      </c>
      <c r="L18" s="616">
        <v>0.5</v>
      </c>
      <c r="M18" s="616">
        <v>0</v>
      </c>
      <c r="N18" s="616">
        <v>0.5</v>
      </c>
      <c r="O18" s="696">
        <f>SUM(K18:N18)</f>
        <v>1</v>
      </c>
      <c r="P18" s="607"/>
      <c r="Q18" s="616">
        <v>0</v>
      </c>
      <c r="R18" s="616">
        <v>0.5</v>
      </c>
      <c r="S18" s="616">
        <v>0</v>
      </c>
      <c r="T18" s="616">
        <v>0.5</v>
      </c>
      <c r="U18" s="697">
        <f>SUM(Q18:T18)</f>
        <v>1</v>
      </c>
      <c r="V18" s="704" t="s">
        <v>1009</v>
      </c>
      <c r="W18" s="689"/>
      <c r="X18" s="689"/>
    </row>
    <row r="19" spans="1:25" ht="267.75" customHeight="1" x14ac:dyDescent="0.25">
      <c r="A19" s="673"/>
      <c r="B19" s="687"/>
      <c r="C19" s="613">
        <v>2</v>
      </c>
      <c r="D19" s="614" t="s">
        <v>271</v>
      </c>
      <c r="E19" s="677"/>
      <c r="F19" s="694" t="s">
        <v>268</v>
      </c>
      <c r="G19" s="613" t="s">
        <v>272</v>
      </c>
      <c r="H19" s="613" t="s">
        <v>200</v>
      </c>
      <c r="I19" s="613" t="s">
        <v>226</v>
      </c>
      <c r="J19" s="613" t="s">
        <v>270</v>
      </c>
      <c r="K19" s="616">
        <v>0</v>
      </c>
      <c r="L19" s="616">
        <v>0.5</v>
      </c>
      <c r="M19" s="616">
        <v>0</v>
      </c>
      <c r="N19" s="616">
        <v>0.5</v>
      </c>
      <c r="O19" s="696">
        <f>SUM(K19:N19)</f>
        <v>1</v>
      </c>
      <c r="P19" s="607"/>
      <c r="Q19" s="616">
        <v>0</v>
      </c>
      <c r="R19" s="616">
        <v>0.5</v>
      </c>
      <c r="S19" s="616">
        <v>0</v>
      </c>
      <c r="T19" s="616">
        <v>0.5</v>
      </c>
      <c r="U19" s="697">
        <f>SUM(Q19:T19)</f>
        <v>1</v>
      </c>
      <c r="V19" s="691" t="s">
        <v>1010</v>
      </c>
      <c r="W19" s="689"/>
      <c r="X19" s="689"/>
    </row>
    <row r="20" spans="1:25" ht="215.25" customHeight="1" x14ac:dyDescent="0.25">
      <c r="A20" s="673"/>
      <c r="B20" s="692"/>
      <c r="C20" s="613">
        <v>3</v>
      </c>
      <c r="D20" s="614" t="s">
        <v>273</v>
      </c>
      <c r="E20" s="677"/>
      <c r="F20" s="694" t="s">
        <v>268</v>
      </c>
      <c r="G20" s="613" t="s">
        <v>274</v>
      </c>
      <c r="H20" s="613" t="s">
        <v>200</v>
      </c>
      <c r="I20" s="613" t="s">
        <v>226</v>
      </c>
      <c r="J20" s="613" t="s">
        <v>270</v>
      </c>
      <c r="K20" s="616">
        <v>0</v>
      </c>
      <c r="L20" s="616">
        <v>0.5</v>
      </c>
      <c r="M20" s="616">
        <v>0</v>
      </c>
      <c r="N20" s="616">
        <v>0.5</v>
      </c>
      <c r="O20" s="696">
        <f>SUM(K20:N20)</f>
        <v>1</v>
      </c>
      <c r="P20" s="607"/>
      <c r="Q20" s="616">
        <v>0</v>
      </c>
      <c r="R20" s="616">
        <v>0.5</v>
      </c>
      <c r="S20" s="616">
        <v>0</v>
      </c>
      <c r="T20" s="616">
        <v>0.5</v>
      </c>
      <c r="U20" s="697">
        <f>SUM(Q20:T20)</f>
        <v>1</v>
      </c>
      <c r="V20" s="705" t="s">
        <v>1011</v>
      </c>
      <c r="W20" s="689"/>
      <c r="X20" s="689"/>
    </row>
    <row r="21" spans="1:25" ht="398.25" customHeight="1" x14ac:dyDescent="0.25">
      <c r="A21" s="673"/>
      <c r="B21" s="674" t="s">
        <v>275</v>
      </c>
      <c r="C21" s="706">
        <v>1</v>
      </c>
      <c r="D21" s="707" t="s">
        <v>276</v>
      </c>
      <c r="E21" s="677"/>
      <c r="F21" s="613" t="s">
        <v>277</v>
      </c>
      <c r="G21" s="613" t="s">
        <v>278</v>
      </c>
      <c r="H21" s="613" t="s">
        <v>245</v>
      </c>
      <c r="I21" s="613" t="s">
        <v>226</v>
      </c>
      <c r="J21" s="708" t="s">
        <v>279</v>
      </c>
      <c r="K21" s="617">
        <v>0</v>
      </c>
      <c r="L21" s="617">
        <v>0</v>
      </c>
      <c r="M21" s="617">
        <v>1</v>
      </c>
      <c r="N21" s="617">
        <v>1</v>
      </c>
      <c r="O21" s="679">
        <v>1</v>
      </c>
      <c r="P21" s="709"/>
      <c r="Q21" s="710">
        <v>0</v>
      </c>
      <c r="R21" s="711">
        <v>0</v>
      </c>
      <c r="S21" s="613">
        <v>0</v>
      </c>
      <c r="T21" s="613">
        <v>1</v>
      </c>
      <c r="U21" s="613">
        <v>1</v>
      </c>
      <c r="V21" s="705" t="s">
        <v>1012</v>
      </c>
      <c r="W21" s="712"/>
      <c r="X21" s="712"/>
    </row>
    <row r="22" spans="1:25" s="716" customFormat="1" ht="42" customHeight="1" x14ac:dyDescent="0.2">
      <c r="A22" s="607" t="s">
        <v>31</v>
      </c>
      <c r="B22" s="641" t="s">
        <v>235</v>
      </c>
      <c r="C22" s="194" t="s">
        <v>32</v>
      </c>
      <c r="D22" s="195"/>
      <c r="E22" s="73" t="s">
        <v>33</v>
      </c>
      <c r="F22" s="76"/>
      <c r="G22" s="76"/>
      <c r="H22" s="76"/>
      <c r="I22" s="186" t="s">
        <v>34</v>
      </c>
      <c r="J22" s="713" t="s">
        <v>33</v>
      </c>
      <c r="K22" s="714"/>
      <c r="L22" s="714"/>
      <c r="M22" s="714"/>
      <c r="N22" s="714"/>
      <c r="O22" s="714"/>
      <c r="P22" s="714"/>
      <c r="Q22" s="714"/>
      <c r="R22" s="715"/>
      <c r="S22" s="191" t="s">
        <v>35</v>
      </c>
      <c r="T22" s="191"/>
      <c r="U22" s="191"/>
      <c r="V22" s="180" t="s">
        <v>36</v>
      </c>
      <c r="W22" s="180"/>
      <c r="X22" s="180"/>
      <c r="Y22" s="645"/>
    </row>
    <row r="23" spans="1:25" s="716" customFormat="1" ht="27" customHeight="1" x14ac:dyDescent="0.2">
      <c r="A23" s="607"/>
      <c r="B23" s="641" t="s">
        <v>37</v>
      </c>
      <c r="C23" s="181"/>
      <c r="D23" s="182"/>
      <c r="E23" s="73" t="s">
        <v>38</v>
      </c>
      <c r="F23" s="178" t="s">
        <v>236</v>
      </c>
      <c r="G23" s="178"/>
      <c r="H23" s="179"/>
      <c r="I23" s="186"/>
      <c r="J23" s="74" t="s">
        <v>103</v>
      </c>
      <c r="K23" s="178" t="s">
        <v>237</v>
      </c>
      <c r="L23" s="178"/>
      <c r="M23" s="178"/>
      <c r="N23" s="178"/>
      <c r="O23" s="178"/>
      <c r="P23" s="178"/>
      <c r="Q23" s="178"/>
      <c r="R23" s="179"/>
      <c r="S23" s="191"/>
      <c r="T23" s="191"/>
      <c r="U23" s="191"/>
      <c r="V23" s="180" t="s">
        <v>38</v>
      </c>
      <c r="W23" s="180"/>
      <c r="X23" s="180"/>
      <c r="Y23" s="645"/>
    </row>
    <row r="24" spans="1:25" s="716" customFormat="1" ht="27" customHeight="1" x14ac:dyDescent="0.2">
      <c r="A24" s="607"/>
      <c r="B24" s="641" t="s">
        <v>999</v>
      </c>
      <c r="C24" s="183"/>
      <c r="D24" s="184"/>
      <c r="E24" s="73" t="s">
        <v>39</v>
      </c>
      <c r="F24" s="178" t="s">
        <v>238</v>
      </c>
      <c r="G24" s="178"/>
      <c r="H24" s="179"/>
      <c r="I24" s="186"/>
      <c r="J24" s="73" t="s">
        <v>189</v>
      </c>
      <c r="K24" s="178" t="s">
        <v>239</v>
      </c>
      <c r="L24" s="178"/>
      <c r="M24" s="178"/>
      <c r="N24" s="178"/>
      <c r="O24" s="178"/>
      <c r="P24" s="178"/>
      <c r="Q24" s="178"/>
      <c r="R24" s="179"/>
      <c r="S24" s="191"/>
      <c r="T24" s="191"/>
      <c r="U24" s="191"/>
      <c r="V24" s="180" t="s">
        <v>40</v>
      </c>
      <c r="W24" s="180"/>
      <c r="X24" s="180"/>
      <c r="Y24" s="645"/>
    </row>
  </sheetData>
  <mergeCells count="40">
    <mergeCell ref="K24:R24"/>
    <mergeCell ref="V24:X24"/>
    <mergeCell ref="A22:A24"/>
    <mergeCell ref="C22:D24"/>
    <mergeCell ref="I22:I24"/>
    <mergeCell ref="J22:R22"/>
    <mergeCell ref="S22:U24"/>
    <mergeCell ref="V22:X22"/>
    <mergeCell ref="F23:H23"/>
    <mergeCell ref="K23:R23"/>
    <mergeCell ref="V23:X23"/>
    <mergeCell ref="F24:H24"/>
    <mergeCell ref="X9:X10"/>
    <mergeCell ref="A11:A21"/>
    <mergeCell ref="E11:E21"/>
    <mergeCell ref="B12:B15"/>
    <mergeCell ref="B16:B17"/>
    <mergeCell ref="B18:B20"/>
    <mergeCell ref="J9:J10"/>
    <mergeCell ref="K9:O9"/>
    <mergeCell ref="P9:P20"/>
    <mergeCell ref="Q9:U9"/>
    <mergeCell ref="V9:V10"/>
    <mergeCell ref="W9:W10"/>
    <mergeCell ref="B7:X7"/>
    <mergeCell ref="A9:A10"/>
    <mergeCell ref="B9:B10"/>
    <mergeCell ref="C9:C10"/>
    <mergeCell ref="D9:D10"/>
    <mergeCell ref="E9:E10"/>
    <mergeCell ref="F9:F10"/>
    <mergeCell ref="G9:G10"/>
    <mergeCell ref="H9:H10"/>
    <mergeCell ref="I9:I10"/>
    <mergeCell ref="A1:V1"/>
    <mergeCell ref="A2:A5"/>
    <mergeCell ref="B2:W2"/>
    <mergeCell ref="B3:W3"/>
    <mergeCell ref="B4:W5"/>
    <mergeCell ref="A6:X6"/>
  </mergeCells>
  <printOptions horizontalCentered="1"/>
  <pageMargins left="0.19685039370078741" right="0" top="0.39370078740157483" bottom="0" header="0.31496062992125984" footer="0.31496062992125984"/>
  <pageSetup paperSize="9" scale="20"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AC62E0789CD1AA40B2151B2887ED7A0A" ma:contentTypeVersion="5" ma:contentTypeDescription="Crear nuevo documento." ma:contentTypeScope="" ma:versionID="c5bcec93ae75f7da3f08ed56f148e6de">
  <xsd:schema xmlns:xsd="http://www.w3.org/2001/XMLSchema" xmlns:xs="http://www.w3.org/2001/XMLSchema" xmlns:p="http://schemas.microsoft.com/office/2006/metadata/properties" xmlns:ns3="47c3c514-53f7-4c04-9095-87cc284cc10d" xmlns:ns4="720c7cc5-7ccb-4a6c-a06e-e3e21ce33173" targetNamespace="http://schemas.microsoft.com/office/2006/metadata/properties" ma:root="true" ma:fieldsID="7a4dc5478d9c60525b24f6440e9a1014" ns3:_="" ns4:_="">
    <xsd:import namespace="47c3c514-53f7-4c04-9095-87cc284cc10d"/>
    <xsd:import namespace="720c7cc5-7ccb-4a6c-a06e-e3e21ce33173"/>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c3c514-53f7-4c04-9095-87cc284cc1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20c7cc5-7ccb-4a6c-a06e-e3e21ce33173"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DAE59CA-0DE4-4365-916E-688A6297FE31}">
  <ds:schemaRefs>
    <ds:schemaRef ds:uri="http://purl.org/dc/terms/"/>
    <ds:schemaRef ds:uri="http://schemas.microsoft.com/office/2006/metadata/properties"/>
    <ds:schemaRef ds:uri="http://purl.org/dc/dcmitype/"/>
    <ds:schemaRef ds:uri="http://purl.org/dc/elements/1.1/"/>
    <ds:schemaRef ds:uri="http://schemas.openxmlformats.org/package/2006/metadata/core-properties"/>
    <ds:schemaRef ds:uri="720c7cc5-7ccb-4a6c-a06e-e3e21ce33173"/>
    <ds:schemaRef ds:uri="47c3c514-53f7-4c04-9095-87cc284cc10d"/>
    <ds:schemaRef ds:uri="http://schemas.microsoft.com/office/2006/documentManagement/typ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238FE1CC-AAED-42EA-83D0-2A782466F15D}">
  <ds:schemaRefs>
    <ds:schemaRef ds:uri="http://schemas.microsoft.com/sharepoint/v3/contenttype/forms"/>
  </ds:schemaRefs>
</ds:datastoreItem>
</file>

<file path=customXml/itemProps3.xml><?xml version="1.0" encoding="utf-8"?>
<ds:datastoreItem xmlns:ds="http://schemas.openxmlformats.org/officeDocument/2006/customXml" ds:itemID="{974537FE-5CBF-405A-9E1E-50136427DD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c3c514-53f7-4c04-9095-87cc284cc10d"/>
    <ds:schemaRef ds:uri="720c7cc5-7ccb-4a6c-a06e-e3e21ce331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5</vt:i4>
      </vt:variant>
    </vt:vector>
  </HeadingPairs>
  <TitlesOfParts>
    <vt:vector size="27" baseType="lpstr">
      <vt:lpstr>Direccionamiento Estrategico</vt:lpstr>
      <vt:lpstr>Comunicación Estratégica</vt:lpstr>
      <vt:lpstr>Planeación y Gestión</vt:lpstr>
      <vt:lpstr>Gestión del Conocimiento</vt:lpstr>
      <vt:lpstr>Prevención y Atención</vt:lpstr>
      <vt:lpstr>Transversalización</vt:lpstr>
      <vt:lpstr>Políticas Públicas</vt:lpstr>
      <vt:lpstr>Territorialización</vt:lpstr>
      <vt:lpstr>Promoción de la Participación</vt:lpstr>
      <vt:lpstr>Promoción de la Justicia</vt:lpstr>
      <vt:lpstr>Desarrollo de Capacidades</vt:lpstr>
      <vt:lpstr>SIDICU</vt:lpstr>
      <vt:lpstr>Gestión Administrativa</vt:lpstr>
      <vt:lpstr>Gestión Documental</vt:lpstr>
      <vt:lpstr>Gestión Financiera</vt:lpstr>
      <vt:lpstr>Gestión Tecnologica</vt:lpstr>
      <vt:lpstr>Gestión Jurídica</vt:lpstr>
      <vt:lpstr>Gestión Contractual</vt:lpstr>
      <vt:lpstr>Gestión Talento Humano</vt:lpstr>
      <vt:lpstr>Atención a la Ciudadania</vt:lpstr>
      <vt:lpstr>Seguimiento Evaluación y Contro</vt:lpstr>
      <vt:lpstr>Gestión Disciplinar</vt:lpstr>
      <vt:lpstr>'Gestión Tecnologica'!Área_de_impresión</vt:lpstr>
      <vt:lpstr>'Planeación y Gestión'!Área_de_impresión</vt:lpstr>
      <vt:lpstr>'Seguimiento Evaluación y Contro'!Área_de_impresión</vt:lpstr>
      <vt:lpstr>'Seguimiento Evaluación y Contro'!Títulos_a_imprimir</vt:lpstr>
      <vt:lpstr>SIDICU!Títulos_a_imprimir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Clara Rocio Rios Virgûez</dc:creator>
  <cp:lastModifiedBy>Daniel Avendaño</cp:lastModifiedBy>
  <dcterms:created xsi:type="dcterms:W3CDTF">2021-01-29T22:31:27Z</dcterms:created>
  <dcterms:modified xsi:type="dcterms:W3CDTF">2022-02-08T17:04:48Z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0x010100AC62E0789CD1AA40B2151B2887ED7A0A</vt:lpwstr>
  </property>
</Properties>
</file>