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o\Documents\AAAA2021\POAS 2021\3. Seguimiento III Trimestre 2021\"/>
    </mc:Choice>
  </mc:AlternateContent>
  <bookViews>
    <workbookView xWindow="-120" yWindow="-120" windowWidth="24240" windowHeight="13140" tabRatio="935"/>
  </bookViews>
  <sheets>
    <sheet name="Direccionamiento Estrategico" sheetId="1" r:id="rId1"/>
    <sheet name="Comunicacion Estrategica " sheetId="2" r:id="rId2"/>
    <sheet name="Planeacion y Gestión" sheetId="3" r:id="rId3"/>
    <sheet name="Gestión del Conocimiento" sheetId="4" r:id="rId4"/>
    <sheet name="Prevención y Atención a Mujeres" sheetId="5" r:id="rId5"/>
    <sheet name="Trasversalización de Enfoque G." sheetId="6" r:id="rId6"/>
    <sheet name="Gestión de Politicas Publicas" sheetId="7" r:id="rId7"/>
    <sheet name="Territorializaciòn PP" sheetId="8" r:id="rId8"/>
    <sheet name="Promocion del Acceso a la Justi" sheetId="9" r:id="rId9"/>
    <sheet name="Promociòn y Participacion " sheetId="10" r:id="rId10"/>
    <sheet name="Desarrollo de capacidades" sheetId="11" r:id="rId11"/>
    <sheet name="Gestión del Sistema de Cuidado" sheetId="12" r:id="rId12"/>
    <sheet name="Gestión Administrativa" sheetId="13" r:id="rId13"/>
    <sheet name="Gestiòn Documental" sheetId="14" r:id="rId14"/>
    <sheet name="Gestión Juridica" sheetId="23" r:id="rId15"/>
    <sheet name="Gestión Contractual " sheetId="18" r:id="rId16"/>
    <sheet name="Gestion Financiera" sheetId="15" r:id="rId17"/>
    <sheet name="Gestión Tecnologica" sheetId="16" r:id="rId18"/>
    <sheet name="Gestión Talento Humano" sheetId="19" r:id="rId19"/>
    <sheet name="Atención a la Ciudadania" sheetId="20" r:id="rId20"/>
    <sheet name="Seguimiento Evaluación y Contro" sheetId="21" r:id="rId21"/>
    <sheet name="Gestión Disciplinaría" sheetId="22" r:id="rId2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O14" i="1"/>
  <c r="O13" i="1"/>
  <c r="O12" i="1"/>
  <c r="O11" i="1"/>
  <c r="U22" i="12" l="1"/>
  <c r="O22" i="12"/>
  <c r="U21" i="12"/>
  <c r="O21" i="12"/>
  <c r="U20" i="12"/>
  <c r="O20" i="12"/>
  <c r="O19" i="12"/>
  <c r="U18" i="12"/>
  <c r="O18" i="12"/>
  <c r="U17" i="12"/>
  <c r="O17" i="12"/>
  <c r="U16" i="12"/>
  <c r="O16" i="12"/>
  <c r="U15" i="12"/>
  <c r="N15" i="12"/>
  <c r="M15" i="12"/>
  <c r="L15" i="12"/>
  <c r="K15" i="12"/>
  <c r="O15" i="12" s="1"/>
  <c r="H15" i="12"/>
  <c r="U14" i="12"/>
  <c r="O14" i="12"/>
  <c r="U12" i="12"/>
  <c r="O12" i="12"/>
  <c r="U10" i="12"/>
  <c r="O10" i="12"/>
  <c r="U12" i="11" l="1"/>
  <c r="O12" i="11"/>
  <c r="U11" i="11"/>
  <c r="O11" i="11"/>
  <c r="U10" i="11"/>
  <c r="O10" i="11"/>
  <c r="U14" i="21" l="1"/>
  <c r="O14" i="21"/>
  <c r="U13" i="21"/>
  <c r="O13" i="21"/>
  <c r="U12" i="21"/>
  <c r="S12" i="21"/>
  <c r="N12" i="21"/>
  <c r="M12" i="21"/>
  <c r="L12" i="21"/>
  <c r="K12" i="21"/>
  <c r="O12" i="21" s="1"/>
  <c r="U11" i="21"/>
  <c r="N11" i="21"/>
  <c r="M11" i="21"/>
  <c r="L11" i="21"/>
  <c r="K11" i="21"/>
  <c r="O11" i="21" s="1"/>
  <c r="U21" i="20" l="1"/>
  <c r="O21" i="20"/>
  <c r="U20" i="20"/>
  <c r="O20" i="20"/>
  <c r="U19" i="20"/>
  <c r="O19" i="20"/>
  <c r="U18" i="20"/>
  <c r="O18" i="20"/>
  <c r="U17" i="20"/>
  <c r="O17" i="20"/>
  <c r="U16" i="20"/>
  <c r="O16" i="20"/>
  <c r="U15" i="20"/>
  <c r="O15" i="20"/>
  <c r="U14" i="20"/>
  <c r="O14" i="20"/>
  <c r="U13" i="20"/>
  <c r="O13" i="20"/>
  <c r="U12" i="20"/>
  <c r="O12" i="20"/>
  <c r="U11" i="20"/>
  <c r="O11" i="20"/>
  <c r="U18" i="19" l="1"/>
  <c r="O18" i="19"/>
  <c r="U17" i="19"/>
  <c r="O17" i="19"/>
  <c r="U16" i="19"/>
  <c r="O16" i="19"/>
  <c r="U15" i="19"/>
  <c r="O15" i="19"/>
  <c r="U14" i="19"/>
  <c r="O14" i="19"/>
  <c r="U13" i="19"/>
  <c r="U12" i="19"/>
  <c r="O12" i="19"/>
  <c r="U11" i="19"/>
  <c r="O11" i="19"/>
  <c r="O18" i="16" l="1"/>
  <c r="O17" i="16"/>
  <c r="O16" i="16"/>
  <c r="S15" i="16"/>
  <c r="R15" i="16"/>
  <c r="O15" i="16"/>
  <c r="O14" i="16"/>
  <c r="O13" i="16"/>
  <c r="O12" i="16"/>
  <c r="O11" i="16"/>
  <c r="U15" i="15" l="1"/>
  <c r="O15" i="15"/>
  <c r="U14" i="15"/>
  <c r="O14" i="15"/>
  <c r="U13" i="15"/>
  <c r="O13" i="15"/>
  <c r="U12" i="15"/>
  <c r="O12" i="15"/>
  <c r="U11" i="15"/>
  <c r="O11" i="15"/>
  <c r="U18" i="18" l="1"/>
  <c r="O18" i="18"/>
  <c r="U17" i="18"/>
  <c r="O17" i="18"/>
  <c r="U16" i="18"/>
  <c r="O16" i="18"/>
  <c r="U15" i="18"/>
  <c r="O15" i="18"/>
  <c r="U14" i="18"/>
  <c r="O14" i="18"/>
  <c r="U13" i="18"/>
  <c r="O13" i="18"/>
  <c r="U12" i="18"/>
  <c r="O12" i="18"/>
  <c r="U11" i="18"/>
  <c r="O11" i="18"/>
  <c r="U17" i="23"/>
  <c r="U16" i="23"/>
  <c r="U15" i="23"/>
  <c r="U14" i="23"/>
  <c r="U13" i="23"/>
  <c r="U12" i="23"/>
  <c r="U11" i="23"/>
  <c r="U17" i="14" l="1"/>
  <c r="O17" i="14"/>
  <c r="U16" i="14"/>
  <c r="O16" i="14"/>
  <c r="U15" i="14"/>
  <c r="O15" i="14"/>
  <c r="U14" i="14"/>
  <c r="O14" i="14"/>
  <c r="U13" i="14"/>
  <c r="O13" i="14"/>
  <c r="U12" i="14"/>
  <c r="O12" i="14"/>
  <c r="U11" i="14"/>
  <c r="U14" i="13" l="1"/>
  <c r="O14" i="13"/>
  <c r="U13" i="13"/>
  <c r="O13" i="13"/>
  <c r="U12" i="13"/>
  <c r="O12" i="13"/>
  <c r="U11" i="13"/>
  <c r="O11" i="13"/>
  <c r="U20" i="10" l="1"/>
  <c r="O20" i="10"/>
  <c r="U19" i="10"/>
  <c r="O19" i="10"/>
  <c r="O18" i="10"/>
  <c r="U16" i="10"/>
  <c r="O16" i="10"/>
  <c r="U19" i="9"/>
  <c r="U18" i="9"/>
  <c r="O18" i="9"/>
  <c r="U17" i="9"/>
  <c r="U16" i="9"/>
  <c r="U15" i="9"/>
  <c r="U14" i="9"/>
  <c r="U13" i="9"/>
  <c r="U12" i="9"/>
  <c r="U11" i="9"/>
  <c r="U16" i="8"/>
  <c r="O16" i="8"/>
  <c r="U15" i="8"/>
  <c r="Z15" i="8" s="1"/>
  <c r="R15" i="8"/>
  <c r="O15" i="8"/>
  <c r="Y14" i="8"/>
  <c r="U14" i="8"/>
  <c r="R14" i="8"/>
  <c r="O14" i="8"/>
  <c r="Z14" i="8" s="1"/>
  <c r="U13" i="8"/>
  <c r="O13" i="8"/>
  <c r="U12" i="8"/>
  <c r="O12" i="8"/>
  <c r="AA11" i="8"/>
  <c r="Z11" i="8"/>
  <c r="S11" i="8"/>
  <c r="U11" i="8" s="1"/>
  <c r="Y11" i="8" s="1"/>
  <c r="R11" i="8"/>
  <c r="O11" i="8"/>
  <c r="U15" i="7" l="1"/>
  <c r="O15" i="7"/>
  <c r="U14" i="7"/>
  <c r="O14" i="7"/>
  <c r="U13" i="7"/>
  <c r="O13" i="7"/>
  <c r="U12" i="7"/>
  <c r="O12" i="7"/>
  <c r="U11" i="7"/>
  <c r="O11" i="7"/>
  <c r="U17" i="6" l="1"/>
  <c r="U16" i="6"/>
  <c r="U15" i="6"/>
  <c r="O15" i="6"/>
  <c r="U14" i="6"/>
  <c r="O14" i="6"/>
  <c r="U13" i="6"/>
  <c r="O13" i="6"/>
  <c r="U12" i="6"/>
  <c r="O12" i="6"/>
  <c r="U11" i="6"/>
  <c r="O11" i="6"/>
  <c r="O17" i="5" l="1"/>
  <c r="U13" i="4"/>
  <c r="O13" i="4"/>
  <c r="U12" i="4"/>
  <c r="O12" i="4"/>
  <c r="U11" i="4"/>
  <c r="O11" i="4"/>
  <c r="O18" i="3"/>
  <c r="O17" i="3"/>
  <c r="O15" i="3"/>
  <c r="O14" i="3"/>
  <c r="O13" i="3"/>
  <c r="O11" i="3"/>
  <c r="U20" i="2"/>
  <c r="O20" i="2"/>
  <c r="U19" i="2"/>
  <c r="O19" i="2"/>
  <c r="O18" i="2"/>
  <c r="U17" i="2"/>
  <c r="O17" i="2"/>
  <c r="U16" i="2"/>
  <c r="O16" i="2"/>
  <c r="U15" i="2"/>
  <c r="O15" i="2"/>
  <c r="U14" i="2"/>
  <c r="O14" i="2"/>
  <c r="U13" i="2"/>
  <c r="O13" i="2"/>
  <c r="U12" i="2"/>
  <c r="O12" i="2"/>
  <c r="U11" i="2"/>
  <c r="O11" i="2"/>
</calcChain>
</file>

<file path=xl/comments1.xml><?xml version="1.0" encoding="utf-8"?>
<comments xmlns="http://schemas.openxmlformats.org/spreadsheetml/2006/main">
  <authors>
    <author>ANDREA PAOLA BELLO VARGAS</author>
  </authors>
  <commentList>
    <comment ref="B17"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authors>
    <author>ANDREA PAOLA BELLO VARGAS</author>
  </authors>
  <commentList>
    <comment ref="B23"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authors>
    <author>ANDREA PAOLA BELLO VARGAS</author>
  </authors>
  <commentList>
    <comment ref="B28"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authors>
    <author>Cristina</author>
    <author>Tania Esteban</author>
    <author>ANDREA PAOLA BELLO VARGAS</author>
  </authors>
  <commentList>
    <comment ref="A10" authorId="0" shapeId="0">
      <text>
        <r>
          <rPr>
            <b/>
            <sz val="9"/>
            <color indexed="8"/>
            <rFont val="Tahoma"/>
            <family val="2"/>
          </rPr>
          <t>Cristina:</t>
        </r>
        <r>
          <rPr>
            <sz val="9"/>
            <color indexed="8"/>
            <rFont val="Tahoma"/>
            <family val="2"/>
          </rPr>
          <t xml:space="preserve">
</t>
        </r>
        <r>
          <rPr>
            <sz val="9"/>
            <color indexed="8"/>
            <rFont val="Tahoma"/>
            <family val="2"/>
          </rPr>
          <t xml:space="preserve">Se ajustó el texto de acuerdo con el objetivo remitido vía e mail 03/08/2020 en la Base de definición de objetivos estrategicos.  </t>
        </r>
      </text>
    </comment>
    <comment ref="V10" authorId="1" shapeId="0">
      <text>
        <r>
          <rPr>
            <b/>
            <sz val="10"/>
            <color rgb="FF000000"/>
            <rFont val="Tahoma"/>
            <family val="2"/>
          </rPr>
          <t>Tania Esteban:</t>
        </r>
        <r>
          <rPr>
            <sz val="10"/>
            <color rgb="FF000000"/>
            <rFont val="Tahoma"/>
            <family val="2"/>
          </rPr>
          <t xml:space="preserve">
</t>
        </r>
        <r>
          <rPr>
            <sz val="10"/>
            <color rgb="FF000000"/>
            <rFont val="Tahoma"/>
            <family val="2"/>
          </rPr>
          <t xml:space="preserve">sol acciones con externos y que sean gratuitos
</t>
        </r>
      </text>
    </comment>
    <comment ref="H15" authorId="0" shapeId="0">
      <text>
        <r>
          <rPr>
            <b/>
            <sz val="9"/>
            <color rgb="FF000000"/>
            <rFont val="Tahoma"/>
            <family val="2"/>
          </rPr>
          <t>Cristina:</t>
        </r>
        <r>
          <rPr>
            <sz val="9"/>
            <color rgb="FF000000"/>
            <rFont val="Tahoma"/>
            <family val="2"/>
          </rPr>
          <t xml:space="preserve">
</t>
        </r>
        <r>
          <rPr>
            <sz val="9"/>
            <color rgb="FF000000"/>
            <rFont val="Tahoma"/>
            <family val="2"/>
          </rPr>
          <t>12 UTA SIDICU + 4 Comisión con o sin Mecanismo de Participación</t>
        </r>
      </text>
    </comment>
    <comment ref="B24" authorId="2"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authors>
    <author>ANDREA PAOLA BELLO VARGAS</author>
  </authors>
  <commentList>
    <comment ref="B16"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4.xml><?xml version="1.0" encoding="utf-8"?>
<comments xmlns="http://schemas.openxmlformats.org/spreadsheetml/2006/main">
  <authors>
    <author>ANDREA PAOLA BELLO VARGAS</author>
  </authors>
  <commentList>
    <comment ref="B19"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authors>
    <author>ANDREA PAOLA BELLO VARGAS</author>
  </authors>
  <commentList>
    <comment ref="B19"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authors>
    <author>ANDREA PAOLA BELLO VARGAS</author>
  </authors>
  <commentList>
    <comment ref="B20"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7.xml><?xml version="1.0" encoding="utf-8"?>
<comments xmlns="http://schemas.openxmlformats.org/spreadsheetml/2006/main">
  <authors>
    <author>ANDREA PAOLA BELLO VARGAS</author>
  </authors>
  <commentList>
    <comment ref="B17"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8.xml><?xml version="1.0" encoding="utf-8"?>
<comments xmlns="http://schemas.openxmlformats.org/spreadsheetml/2006/main">
  <authors>
    <author>ANDREA PAOLA BELLO VARGAS</author>
  </authors>
  <commentList>
    <comment ref="B20"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9.xml><?xml version="1.0" encoding="utf-8"?>
<comments xmlns="http://schemas.openxmlformats.org/spreadsheetml/2006/main">
  <authors>
    <author>ANDREA PAOLA BELLO VARGAS</author>
  </authors>
  <commentList>
    <comment ref="B17"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authors>
    <author>ANDREA PAOLA BELLO VARGAS</author>
  </authors>
  <commentList>
    <comment ref="B22"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authors>
    <author>ANDREA PAOLA BELLO VARGAS</author>
  </authors>
  <commentList>
    <comment ref="B20"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authors>
    <author>ANDREA PAOLA BELLO VARGAS</author>
  </authors>
  <commentList>
    <comment ref="B15"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authors>
    <author>ANDREA PAOLA BELLO VARGAS</author>
  </authors>
  <commentList>
    <comment ref="B22"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6.xml><?xml version="1.0" encoding="utf-8"?>
<comments xmlns="http://schemas.openxmlformats.org/spreadsheetml/2006/main">
  <authors>
    <author>ANDREA PAOLA BELLO VARGAS</author>
  </authors>
  <commentList>
    <comment ref="B19" authorId="0" shapeId="0">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authors>
    <author>ANDREA PAOLA BELLO VARGAS</author>
  </authors>
  <commentList>
    <comment ref="B17" authorId="0" shapeId="0">
      <text>
        <r>
          <rPr>
            <b/>
            <sz val="9"/>
            <color rgb="FF000000"/>
            <rFont val="Tahoma"/>
            <family val="2"/>
          </rPr>
          <t>ANDREA PAOLA BELLO VARGAS:</t>
        </r>
        <r>
          <rPr>
            <sz val="9"/>
            <color rgb="FF000000"/>
            <rFont val="Tahoma"/>
            <family val="2"/>
          </rPr>
          <t xml:space="preserve">
</t>
        </r>
        <r>
          <rPr>
            <sz val="9"/>
            <color rgb="FF000000"/>
            <rFont val="Tahoma"/>
            <family val="2"/>
          </rPr>
          <t>Para  este caso, se debe anexar un documento  justificando técnicamente la modificación, ésta debe venir firmado por la responsable del proceso</t>
        </r>
      </text>
    </comment>
  </commentList>
</comments>
</file>

<file path=xl/comments8.xml><?xml version="1.0" encoding="utf-8"?>
<comments xmlns="http://schemas.openxmlformats.org/spreadsheetml/2006/main">
  <authors>
    <author>ANDREA PAOLA BELLO VARGAS</author>
  </authors>
  <commentList>
    <comment ref="B22"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authors>
    <author>ANDREA PAOLA BELLO VARGAS</author>
  </authors>
  <commentList>
    <comment ref="B22" authorId="0" shapeId="0">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<sst xmlns="http://schemas.openxmlformats.org/spreadsheetml/2006/main" count="2502" uniqueCount="1124">
  <si>
    <t>SECRETARIA DISTRITAL DE LA MUJER</t>
  </si>
  <si>
    <t>Código: DE-FO-06</t>
  </si>
  <si>
    <t xml:space="preserve">PLANEACIÓN Y GESTIÓN </t>
  </si>
  <si>
    <t>Versión: 06</t>
  </si>
  <si>
    <t>FORMULACIÓN Y SEGUIMIENTO PLANES OPERATIVOS ANUALES</t>
  </si>
  <si>
    <t>Fecha de Emisión: 18 de diciembre de 2020</t>
  </si>
  <si>
    <t>Pagina 1 de 1</t>
  </si>
  <si>
    <t xml:space="preserve">PROCESO </t>
  </si>
  <si>
    <t>OBJETIVO ESTRATEGICO</t>
  </si>
  <si>
    <t xml:space="preserve">META PROYECTO DE INVERSIÓN </t>
  </si>
  <si>
    <t>No.</t>
  </si>
  <si>
    <t>ACTIVIDADES ASOCIADAS A LA META</t>
  </si>
  <si>
    <t>ÁREA RESPONSABLE</t>
  </si>
  <si>
    <t xml:space="preserve"> INDICADOR </t>
  </si>
  <si>
    <t>FORMULA DEL INDICADOR</t>
  </si>
  <si>
    <t>MAGNITUD / UNIDAD DE MEDIDA</t>
  </si>
  <si>
    <t>TIPO DE INDICADOR</t>
  </si>
  <si>
    <t xml:space="preserve">MEDIOS DE VERIFICACIÓN </t>
  </si>
  <si>
    <t>PROGRAMACIÓN (Trimestral)</t>
  </si>
  <si>
    <t>AVANCE DE EJECUCIÓN
(Trimestral)</t>
  </si>
  <si>
    <t>DESCRIPCIÓN CUALITATIVA DEL AVANCE</t>
  </si>
  <si>
    <t>RETRASOS Y FACTORES LIMITANTES PARA EL CUMPLIMIENTO</t>
  </si>
  <si>
    <t>SOLUCIONES PROPUESTAS PARA RESOLVER LOS RETRASOS Y FACTORES LIMITANTES PARA EL CUMPLIMIENTO</t>
  </si>
  <si>
    <t>TRIM I</t>
  </si>
  <si>
    <t>TRIM II</t>
  </si>
  <si>
    <t>TRIM III</t>
  </si>
  <si>
    <t>TRIM IV</t>
  </si>
  <si>
    <t>TOTAL</t>
  </si>
  <si>
    <t>TIMR I</t>
  </si>
  <si>
    <t>Implementar buenas prácticas de gestión en la Secretaría Distrital de la Mujer.</t>
  </si>
  <si>
    <t>Resultado</t>
  </si>
  <si>
    <t xml:space="preserve">FECHA DE ELABORACIÓN
Seleccione con una (X) la información a presentar:  </t>
  </si>
  <si>
    <t>ELABORÓ</t>
  </si>
  <si>
    <t>Firma:</t>
  </si>
  <si>
    <t>APROBÓ</t>
  </si>
  <si>
    <t>REVISIÓN OFICINA ASESORA DE PLANEACIÓN</t>
  </si>
  <si>
    <t xml:space="preserve">VoBo. </t>
  </si>
  <si>
    <t xml:space="preserve">(___) Actualización: </t>
  </si>
  <si>
    <t>Nombre:</t>
  </si>
  <si>
    <t>(___)Seguimiento:</t>
  </si>
  <si>
    <t>Cargo:</t>
  </si>
  <si>
    <t>Cargo: Jefa Oficina Asesora de Planeación</t>
  </si>
  <si>
    <t>FORMULACIÓN Y SEGUIMIENTO PLANES OPERATIVOS POR PROCESO</t>
  </si>
  <si>
    <t>Fecha de Emisión: 15 de diciembre de 2020</t>
  </si>
  <si>
    <t>Construcción y publicación de información sobre la misionalidad, derechos de las mujeres, cultura no sexista y acciones desarrolladas por la SDMujer.</t>
  </si>
  <si>
    <t>Asesora de Despacho,  profesional especializada, contratistas periodistas y contratista redes sociales.</t>
  </si>
  <si>
    <t>Publicaciones en medios institucionales</t>
  </si>
  <si>
    <t>(No. de publicaciones  difundidas/No. de publicaciones redactadas) * 100</t>
  </si>
  <si>
    <t>Eficacia</t>
  </si>
  <si>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</si>
  <si>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</si>
  <si>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 xml:space="preserve">Notas de información de la SDMujer en medios de comunicación no institucionales </t>
  </si>
  <si>
    <t xml:space="preserve">(No. de notas publicadas en medios de comunicación / No de notas a publicar) *100    </t>
  </si>
  <si>
    <t>Enlaces web a notas publicadas</t>
  </si>
  <si>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</si>
  <si>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</si>
  <si>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</si>
  <si>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</si>
  <si>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</si>
  <si>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</si>
  <si>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</si>
  <si>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</si>
  <si>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</si>
  <si>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</si>
  <si>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</si>
  <si>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</si>
  <si>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</si>
  <si>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</si>
  <si>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</si>
  <si>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</si>
  <si>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</si>
  <si>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</si>
  <si>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</si>
  <si>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</si>
  <si>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</si>
  <si>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</si>
  <si>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</si>
  <si>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</si>
  <si>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t xml:space="preserve">Publicar las rendiciones de cuentas de la entidad en los canales de comunicación existentes </t>
  </si>
  <si>
    <t>Asesora de Despacho, contratistas audiovisuales y contratista redes sociales.</t>
  </si>
  <si>
    <t>Redición de cuentas publicadas en medios de comunicación de la Entidad</t>
  </si>
  <si>
    <t>No notas informativas de Rendición de Cuentas publicadas/ No de notas informativas de Rendición de Cuentas programadas * 100</t>
  </si>
  <si>
    <t>Medios informativos de la Entidad</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</si>
  <si>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</si>
  <si>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</si>
  <si>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</si>
  <si>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</si>
  <si>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t xml:space="preserve">Seguidores en canales digitales </t>
  </si>
  <si>
    <t xml:space="preserve">No de Seguidores en canales digitales </t>
  </si>
  <si>
    <t>Reporte de Redes</t>
  </si>
  <si>
    <t>Claudia Patricia López Herrera</t>
  </si>
  <si>
    <t xml:space="preserve">Nombre: Claudia M. Rincón Caicedo </t>
  </si>
  <si>
    <t xml:space="preserve">Soportar el 100% la implementación del Modelo Integrado de Planeación y Gestión </t>
  </si>
  <si>
    <t xml:space="preserve">Oficina Asesora de Planeación </t>
  </si>
  <si>
    <t>Gestión</t>
  </si>
  <si>
    <t>Ejecución del Plan de Acción del Plan Institucional de Gestión Ambiental - PIGA</t>
  </si>
  <si>
    <t>(No. de actividades ejecutadas del Plan de Acción del PIGA/ No. de actividades programadas del Plan de Acción del PIGA) * 100 * peso porcentual del periodo</t>
  </si>
  <si>
    <t>(No. Requerimientos atendidos / No. Requerimientos recibidos) * 100 * peso porcentual del periodo</t>
  </si>
  <si>
    <t>Solicitudes atendidas y entregadas oficialmente desde el correo instiucional o en las plataformas institucionales destinadas para ello.</t>
  </si>
  <si>
    <t>% Avance del PAAC</t>
  </si>
  <si>
    <t>(No. de actividades del plan implementadas / No. de actividades del plan programadas) * 100 * peso porcentual del periodo</t>
  </si>
  <si>
    <t>Desarrollar la metodología general de riesgos de la entidad</t>
  </si>
  <si>
    <t>Cantidad de seguimientos</t>
  </si>
  <si>
    <t>4 seguimientos al año</t>
  </si>
  <si>
    <t xml:space="preserve">Nombre: </t>
  </si>
  <si>
    <t>Contratista Oficina Asesora de Planeación</t>
  </si>
  <si>
    <t>Aumentar la generación, disponibilidad y análisis de información sobre la situación
de derechos de las mujeres en Bogotá, que permita una adecuada toma de
decisiones basada en evidencia con enfoques de género y diferencial.</t>
  </si>
  <si>
    <t xml:space="preserve"> Operar (1) un Sistema de Información sobre los derechos de las mujeres, con datos  proveniente de diferentes fuentes de información internas y externas</t>
  </si>
  <si>
    <t xml:space="preserve">Ofrecer información sobre la situación, posición o condición de las mujeres en el Distrito Capital en materia de sus derechos </t>
  </si>
  <si>
    <t xml:space="preserve">Dirección Gestión del Conocimiento
</t>
  </si>
  <si>
    <t>Radicados con solicitudes realizadas y radicados con respuestas ofrecidas</t>
  </si>
  <si>
    <t>Dirección Gestión del Conocimiento</t>
  </si>
  <si>
    <t>Informacion incorporada en la bateria de indicadores del OMEG</t>
  </si>
  <si>
    <t>(No. de requerimientos de información solicitados/ No. de necesidades de información identificadas) * 100</t>
  </si>
  <si>
    <t>Actas de reunión y/o
correos de solicitud de información.
Base de indicadores actualizados con la información gestionada</t>
  </si>
  <si>
    <t>Formular e Implementar una (1) estrategia metodológica que permita incluir la perspectiva de género y diferencial en la captura de la información</t>
  </si>
  <si>
    <t>Ofrecer asistencia técnica al interior de la entidad para cualificar la captura y análisis  de información con enfoque de genero, derechos de las mujeres y diferencial</t>
  </si>
  <si>
    <t>Asistencia técnica interna</t>
  </si>
  <si>
    <t>(No. de asistencias técnicas atendidas/No de asistenicas técnicas solicitadas) * (peso porcentual del periodo)</t>
  </si>
  <si>
    <t>Actas de reunión</t>
  </si>
  <si>
    <t>Formar 26.100 mujeres en sus derechos a través de procesos de desarrollo de capacidades en el uso TIC</t>
  </si>
  <si>
    <t>Nombre:  ANDREA RAMIREZ PISCO</t>
  </si>
  <si>
    <t>Cargo: DIRECTORA GESTION DEL CONOCIMIENTO</t>
  </si>
  <si>
    <t>Prevención y Atención Integral a Mujeres Víctimas de Violencias</t>
  </si>
  <si>
    <t>Contribuir con la prevención y atención de las violencias contra las mujeres en sus diferencias y diversidades en el Distrito Capital, en articulación con los demás sectores de la Administración distrital y las autoridades competentes.</t>
  </si>
  <si>
    <t>Fortalecer los 4 componentes del Sistema SOFIA / Implementar una estrategia de Prevención de Riesgo de feminicidio</t>
  </si>
  <si>
    <t>Consolidar y aprobar un plan de acciones afirmativas para mujeres en riesgo de feminicidio y las víctimas indirectas del delito.</t>
  </si>
  <si>
    <t>Dirección de Eliminación de Violencias contra las  Mujeres y Acceso a la Justicia - Equipo SOFIA Distrital</t>
  </si>
  <si>
    <t>Documento de plan de acciones afirmativas para mujeres en riesgo de feminicidio y las víctimas indirectas del delito consolidado y aprobado.</t>
  </si>
  <si>
    <t xml:space="preserve">(No. de documentos de plan de acciones afirmativas consolidados y aprobados/ No. de documentos de plan de acciones afirmativas programados ) </t>
  </si>
  <si>
    <t xml:space="preserve">Plan de acciones afirmativas para mujeres en riesgo de feminicidio y las víctimas indirectas del delito. </t>
  </si>
  <si>
    <t xml:space="preserve">Documento </t>
  </si>
  <si>
    <t xml:space="preserve">Realizar seguimiento al plan de acciones afirmativas para mujeres en riesgo de feminicidio y las víctimas indirectas del delito. </t>
  </si>
  <si>
    <t xml:space="preserve">Seguimientos realizados al plan de acciones afirmativas para mujeres en riesgo de feminicidio y las víctimas indirectas del delito. </t>
  </si>
  <si>
    <t xml:space="preserve">(No. de seguimientos realizados / No. de seguimientos programadas) </t>
  </si>
  <si>
    <t>Seguimiento de plan de acciones afimativas para mujeres en riesgo de feminicidio y las víctimas indirectas del delito.</t>
  </si>
  <si>
    <t>Actas, comunicaciones externas y documentos/matriz de seguimiento.</t>
  </si>
  <si>
    <t xml:space="preserve">Realizar seguimiento a la implementación del Sistema SOFIA en el marco de la mesa de trabajo SOFIA. </t>
  </si>
  <si>
    <t xml:space="preserve"> Seguimiento a la implementación del Sistema SOFIA en el marco de la mesa de trabajo SOFIA. </t>
  </si>
  <si>
    <t xml:space="preserve">(No. de sesiones directivas de la mesa SOFIA, para el seguimiento a la implementación del Sistema SOFIA ) </t>
  </si>
  <si>
    <t>Seguimientos a la implementación del Sistema SOFIA</t>
  </si>
  <si>
    <t>Actas y comunicaciones externas.</t>
  </si>
  <si>
    <t>Brindar asistencia técnico legal al sector salud para el fortalecimiento de capacidades institucionales en la atención a mujeres víctimas de violencia, con énfasis en violencia sexual y riesgo de feminicidio, en el marco del Sistema SOFIA</t>
  </si>
  <si>
    <t xml:space="preserve">Asistencia técnico legal con énfasis en violencia sexual y riesgo de feminicidio </t>
  </si>
  <si>
    <t>(Nº de asistencias técnicolegales realizadas/Nº de asistencias técnicolegales programadas) *100</t>
  </si>
  <si>
    <t>Asistencias técnico legales con énfasis en violencia sexual y riesgo de feminicidio</t>
  </si>
  <si>
    <t xml:space="preserve">GA-FO-25 Evidencia de reuniones internas y externas </t>
  </si>
  <si>
    <t>Realizar atención al 100% de personas (Mujeres víctimas de violencia y personas a cargo) acogidas en Casa Refugio</t>
  </si>
  <si>
    <t xml:space="preserve">Realizar jornadas de sensibilización y socialización de la ruta y protocolo de ingreso a las Casas Refugio </t>
  </si>
  <si>
    <t>Dirección de Eliminación de Violencias contra las  Mujeres y Acceso a la Justicia - Equipo Casas Refugio</t>
  </si>
  <si>
    <t xml:space="preserve">Jornadas  de sensibilización y socialización  de la ruta y protocolo de ingreso a las Casas Refugio </t>
  </si>
  <si>
    <t>Jornadas de sensibilización y socialización</t>
  </si>
  <si>
    <t>Dinamizar 20 consejos Locales de seguridad para las mujeres y sus respectivos planes locales de seguridad</t>
  </si>
  <si>
    <t>Realizar  la Secretaría Técnica de los Consejos Locales de Seguridad para las Mujeres.</t>
  </si>
  <si>
    <t>Dirección de Eliminación de Violencias contra las  Mujeres y Acceso a la Justicia - Equipo SOFIA Local</t>
  </si>
  <si>
    <t xml:space="preserve">Consejos Locales de Seguridad para las Mujeres con Secretaria Técnica </t>
  </si>
  <si>
    <t xml:space="preserve">20  Consejos Locales en donde se ha desarrollado la secretaria Técnica  trimestral </t>
  </si>
  <si>
    <t xml:space="preserve">Número de Consejos Locales de Seguridad para las Mujeres con Secretaria Técnica </t>
  </si>
  <si>
    <t>Evidencia de gestión, convocatoria y seguimiento de los Concejos Locales de Seguridad para las Mujeres o acta de las sesiones.</t>
  </si>
  <si>
    <t>Identificar por localidad acciones y necesidades para la formulación de los Planes Locales de Seguridad para las Mujeres.</t>
  </si>
  <si>
    <t xml:space="preserve">Planes Locales de Seguridad para las Mujeres por localdidad formulados y en ejecución </t>
  </si>
  <si>
    <t>(No. de acciones  y necesidades implementadas  / No. de acciones  y necesidades programadas ) *100</t>
  </si>
  <si>
    <t>Acciones incluidas en Planes Locales de Seguridad para las Mujeres</t>
  </si>
  <si>
    <t xml:space="preserve">Matriz de seguimiento </t>
  </si>
  <si>
    <t>Realizar 3000 atenciones a mujeres víctimas de violencias, a través de las duplas de atención psicosocial</t>
  </si>
  <si>
    <t>Brindar atención psicosocial individual y colectiva a mujeres víctimas de violencias, a través de la estrategia de Duplas de Atención Psicosocial</t>
  </si>
  <si>
    <t xml:space="preserve">Mujeres beneficiadas con atención psicosocial
</t>
  </si>
  <si>
    <t>(Nº de mujeres atendidas/Nº de mujeres que son remitidas para atención) *100</t>
  </si>
  <si>
    <t>Mujeres beneficiadas con atención psicosocial</t>
  </si>
  <si>
    <t>Producto</t>
  </si>
  <si>
    <t>Reporte SiMisional</t>
  </si>
  <si>
    <t>Realizar 60.000 atenciones efectivas a través de la Línea Púrpura Distrital</t>
  </si>
  <si>
    <t>Brindar atención psicosocial y socio jurídica a mujeres víctimas de violencias a través de la Línea Púrpura Distrital.</t>
  </si>
  <si>
    <t>Atenciones psicosociales y sociojuridicas a través de la Línea púrpura Distrital</t>
  </si>
  <si>
    <t>(Nº de atenciones psicosociales + Nº de atenciones sociojuridicas/Nº de atenciones psicosociales y sociojuridicas recibidas a través de Línea Púrpura Distrital) *100</t>
  </si>
  <si>
    <t>Implementar un protocolo de prevención, atención y seguimiento a casos de violencia en el transporte público</t>
  </si>
  <si>
    <t xml:space="preserve">Brindar atención psicojurídica a mujeres víctimas de violencias en el espacio y el transporte público. </t>
  </si>
  <si>
    <t>Mujeres víctimas de violencia en el espacio y el transporte público beneficiadas con atención psico jurídica</t>
  </si>
  <si>
    <t xml:space="preserve">Mujeres beneficiadas con atención psico jurídica. </t>
  </si>
  <si>
    <t xml:space="preserve">Nombre: Alexandra Quintero Benavides </t>
  </si>
  <si>
    <t>Cargo: Directora de Eliminación de Violencias contra las Mujeres y Acceso a la Justicia</t>
  </si>
  <si>
    <t>Dirección de Derechos y Diseño de Política</t>
  </si>
  <si>
    <t xml:space="preserve">Desarrollar la secretaría técnica de la CIM </t>
  </si>
  <si>
    <t xml:space="preserve">Sesiones de la Comisión Intersectorial de Mujeres con Secretaría técnica </t>
  </si>
  <si>
    <t xml:space="preserve">Sesiones de la UTA realizadas  </t>
  </si>
  <si>
    <t xml:space="preserve">1. Actas de la UTA  
2. Presentaciones UTA </t>
  </si>
  <si>
    <t>Apoyar técnicamente la implementación de los siete derechos de la PPMyEG a cargo de la DDDP</t>
  </si>
  <si>
    <t>Documentos y conceptualización de los siete Derechos de la PPMYEG a cargo de la DDDP</t>
  </si>
  <si>
    <t xml:space="preserve">1. Documentos de los derechos </t>
  </si>
  <si>
    <t>Realizar jornadas de socialización y/o sensibilización sobre la PPMyEG</t>
  </si>
  <si>
    <t xml:space="preserve">1. Una metodologia
2. Actas de la Jornadas 
3. Presentación y/o ayuda visual </t>
  </si>
  <si>
    <t>Realizar jornadas de socialización y/o sensibilización sobre la PPASP</t>
  </si>
  <si>
    <t>Realizar un informe semestral sobre el seguimiento de la PPMyEG</t>
  </si>
  <si>
    <t xml:space="preserve">Gestión </t>
  </si>
  <si>
    <t xml:space="preserve">1. Informes realizados </t>
  </si>
  <si>
    <t>Realizar un informe semestral sobre el seguimiento de la PPASP</t>
  </si>
  <si>
    <t>2. Implementar acciones afirmativas y estrategias con Enfoque Diferencial para las mujeres en toda su diversidad.</t>
  </si>
  <si>
    <t xml:space="preserve"> Elaborar e implementar 3 lineamientos con enfoque de derechos de las mujeres, de género y diferencial. 
</t>
  </si>
  <si>
    <t xml:space="preserve">Dirección de Enfoque Diferencial </t>
  </si>
  <si>
    <t xml:space="preserve">Cargo: </t>
  </si>
  <si>
    <t xml:space="preserve">Territorializar la Política Pública de Mujeres y Equidad de Género </t>
  </si>
  <si>
    <t>8. Territorializar la Política Pública de Mujeres y Equidad de Género y los programas, estrategias y servicios con énfasis en la garantía de los derechos de las mujeres.</t>
  </si>
  <si>
    <t>Vincular 138.000 mujeres a  procesos de información, sensibilización y campañas de difusión de sus derechos</t>
  </si>
  <si>
    <t xml:space="preserve">mujeres vinculadas a procesos de información y sensibilización en derechos </t>
  </si>
  <si>
    <t xml:space="preserve">No. de mujeres vinculadas a procesos de información y sensibilización en derechos </t>
  </si>
  <si>
    <t xml:space="preserve">Número </t>
  </si>
  <si>
    <t>producto</t>
  </si>
  <si>
    <t>listados de asistencia</t>
  </si>
  <si>
    <t xml:space="preserve"> Implementar una estrategia de difusión de derechos de las mujeres</t>
  </si>
  <si>
    <t xml:space="preserve"> estrategia de difusión de derechos implementada</t>
  </si>
  <si>
    <t>Acciones de difusión implementadas/ las programadas *100%</t>
  </si>
  <si>
    <t>porcentaje</t>
  </si>
  <si>
    <t xml:space="preserve">Estrategia diseñada y el reporte. Trimestral de seguimiento </t>
  </si>
  <si>
    <t>Adelantar 1 proceso de asistencia técnica y fortalecimiento a procesos organizativos de mujeres.</t>
  </si>
  <si>
    <t>Desarrollar un proceso de asistencia técnica y fortalecimiento a grupos, redes y organizaciones de mujeres</t>
  </si>
  <si>
    <t xml:space="preserve">Proceso de asistencia técnica y fortalecimiento desarrollado </t>
  </si>
  <si>
    <t>acciones de fortalecimiento y asistencia técnica implementadas / las acciones de fortalecimiento programas *100%</t>
  </si>
  <si>
    <t>informe trimestral de avance del proceso de asistencia.</t>
  </si>
  <si>
    <t>Realizar 35.550 orientaciones y asesorías socio jurídicas a mujeres víctimas de violencias</t>
  </si>
  <si>
    <t>Brindar 7500 orientaciones y asesorías socio jurídicas a mujeres víctimas de violencias a  a través del modelo de operación CIOM</t>
  </si>
  <si>
    <t xml:space="preserve">No. de orientaciones y asesorías sociojurídicas realizadas a través del modelo de atención de las CIOM </t>
  </si>
  <si>
    <t xml:space="preserve">No. de orientaciones y asesorías jurídicas realizadas </t>
  </si>
  <si>
    <t xml:space="preserve">reporte simisional </t>
  </si>
  <si>
    <t>Realizar 33500 orientaciones y acompañamientos psicosociales a mujeres</t>
  </si>
  <si>
    <t xml:space="preserve">No. de orientaciones y acompañamientos psicosociales  realizadas a través del modelo de atención de las CIOM </t>
  </si>
  <si>
    <t xml:space="preserve">No. de orientaciones y acompañamientos psicosociales realizados </t>
  </si>
  <si>
    <t>Apoyar la implementación de 3 estrategias prioritarias del sector mujeres</t>
  </si>
  <si>
    <t>Implementar una estrategia tejiendo mundos de igualdad con niñas y niños.</t>
  </si>
  <si>
    <t xml:space="preserve">Niñas y niños vinculadas a la estrategia tejiendo mundos de igualdad. </t>
  </si>
  <si>
    <t>No. de niñas y niños vinculadas a la estrategia</t>
  </si>
  <si>
    <t xml:space="preserve">Bases de datos NN participantes </t>
  </si>
  <si>
    <t>Realizar acompañamiento técnico a las 20 Alcaldías Locales para la Transversalización de la igualdad de género en el nivel local</t>
  </si>
  <si>
    <t xml:space="preserve">20 Alcaldías locales con acompañamiento técnico </t>
  </si>
  <si>
    <t xml:space="preserve">No.de Alcaldías Locales con acompañamientos realizados para la Transversalización de la igualdad de género en el nivel local </t>
  </si>
  <si>
    <t>actas y listados</t>
  </si>
  <si>
    <t xml:space="preserve">Implementar 15 Acciones del Plan de Igualdad de Oportunidades para la Equidad de Género en el nivel local </t>
  </si>
  <si>
    <t xml:space="preserve">15 acciones implementadas a través del modelo de atención de las CIOM </t>
  </si>
  <si>
    <t>No. de acciones de PIOEG implementadas</t>
  </si>
  <si>
    <t xml:space="preserve">producto </t>
  </si>
  <si>
    <t>fichas metodologicas y listados</t>
  </si>
  <si>
    <t>Operar en las 20 localidades el Modelo de Atención: Casas de Igualdad de Oportunidades para las Mujeres.</t>
  </si>
  <si>
    <t>Estrategia de abordaje territorial implementada</t>
  </si>
  <si>
    <t>No. de estrategia de abordaje territorial implementada</t>
  </si>
  <si>
    <t xml:space="preserve">un informe trimestral de la estrategia con registro fotográfico </t>
  </si>
  <si>
    <t>Implementar el esquema de CIOM itinerante para la Ruralidad.</t>
  </si>
  <si>
    <t xml:space="preserve">1 CIOM Rural. </t>
  </si>
  <si>
    <t xml:space="preserve">No. de localidades con el esquema de CIOM itinerante para la Ruralidad </t>
  </si>
  <si>
    <t xml:space="preserve">un informe ejecutivo del avance de la implementación de la Estrategia territorial CIOM Rural </t>
  </si>
  <si>
    <t xml:space="preserve">(_x__) Formulación: </t>
  </si>
  <si>
    <t>Rosa Patricia Chaparro Niño</t>
  </si>
  <si>
    <t>Lisa Cristina Gómez Camargo</t>
  </si>
  <si>
    <t>Directora de Territorialización de Derechos y Participación</t>
  </si>
  <si>
    <t xml:space="preserve">Subsecretaria de Fortalecimiento de Capacidades y Oportunidades </t>
  </si>
  <si>
    <t xml:space="preserve">Promoción de la participación y representación de las mujeres </t>
  </si>
  <si>
    <t>Ofrecer asistencia técnica en las 20 localidades a instancias de participación y/o de coordinación para la promoción de la participación paritaria.</t>
  </si>
  <si>
    <t xml:space="preserve">Realizar un procesos de promoción de la paridad de género en instancias de participación priorizadas de las 20 localidades </t>
  </si>
  <si>
    <t xml:space="preserve">localidades con proceso de promoción de la paridad de género en instancias de participación </t>
  </si>
  <si>
    <t>No. de localidades con instancias de participación vinculadas a procesos de promoción de la paridad de género</t>
  </si>
  <si>
    <t>Número</t>
  </si>
  <si>
    <t>un informe ejecutivo del avance del proceso</t>
  </si>
  <si>
    <t xml:space="preserve">Vincular 4800 mujeres a los procesos formativos para el desarrollo de capacidades de incidencia, liderazgo, empoderamiento y participación política de las Mujeres </t>
  </si>
  <si>
    <t>Desarrollar el ciclo dirigido mujeres interesadas en ser dignatarias de Juntas de Acción Comunal</t>
  </si>
  <si>
    <t xml:space="preserve"> ciclo dirigido a las mujeres de las JACs implementado</t>
  </si>
  <si>
    <t xml:space="preserve">No. de ciclo dirigidos a mujeres de las JACs implementadas </t>
  </si>
  <si>
    <t xml:space="preserve">listado de las mujeres participantes y un informe ejecutivo de implementación </t>
  </si>
  <si>
    <t xml:space="preserve">Desarrollar un  ciclo básico de la Escuela de Formación Política </t>
  </si>
  <si>
    <t xml:space="preserve"> ciclo básico implementado </t>
  </si>
  <si>
    <t xml:space="preserve">No. de ciclo básicos implementados </t>
  </si>
  <si>
    <t xml:space="preserve">Desarrollar el ciclo dirigido a las Consejeras consultiva de mujeres </t>
  </si>
  <si>
    <t xml:space="preserve"> ciclo dirigido a Consejeras Consultivas de Mujeres implementado </t>
  </si>
  <si>
    <t>No. de ciclo dirigidos a mujeres de las CCM implementado</t>
  </si>
  <si>
    <t xml:space="preserve">Desarrollar el ciclo dirigido: Congreso (mujeres y equipos de campaña de mujeres al congreso de la República </t>
  </si>
  <si>
    <t xml:space="preserve">  ciclo dirigido a candidatas/campañas de Mujeres al Congreso.</t>
  </si>
  <si>
    <t xml:space="preserve">No. de ciclo dirigidos a candidatas/ campañas de mujeres al Congreso </t>
  </si>
  <si>
    <t xml:space="preserve">Ofrecer asistencia técnica a 19  instancias que incluyen las Bancadas de Mujeres de las Juntas Administradoras Locales y la Mesa Multipartidista de género en el Distrito Capital </t>
  </si>
  <si>
    <t>Ofrecer asistencia técnica a 18 bancadas de mujeres de Juntas Administradoras Locales para su conformación y dinamización.</t>
  </si>
  <si>
    <t xml:space="preserve">bancadas de mujeres en Juntas Administradoras Locales </t>
  </si>
  <si>
    <t>No. de Bancadas de mujeres de las JAL con asistencia técnica / total de bancadas proyectadas *100</t>
  </si>
  <si>
    <t xml:space="preserve">mesa multipartidaria de género </t>
  </si>
  <si>
    <t>Informe ejecutivo trimestral y un informe anual</t>
  </si>
  <si>
    <t>Brindar a 60 instancias, incluidos los Fondos de Desarrollo Local, el servicio de asistencia técnica para la transversalización de los enfoques de género e interseccionalidad en los procesos de presupuesto participativo</t>
  </si>
  <si>
    <t xml:space="preserve">Desarrollar un proceso de asistencia técnica orientado a la transversalización de los enfoques de género e interseccionalidad en los procesos de presupuesto participativo dirigido a Consejeras de Planeación local de las 20 localidades </t>
  </si>
  <si>
    <t xml:space="preserve">transversalización de género en proceso de presupuesto participativo local </t>
  </si>
  <si>
    <t>No. de CPL con asistencia técnica / total de CPL *100</t>
  </si>
  <si>
    <t xml:space="preserve">2 informes anuales </t>
  </si>
  <si>
    <t xml:space="preserve">Desarrollar un proceso de asistencia técnica orientado a la transversalización de los enfoques de género e interseccionalidad en los procesos de presupuesto participativo dirigido los COLMYG   y CLM </t>
  </si>
  <si>
    <t xml:space="preserve">No. de COLMYG-CLM con asistencia técnica / total de COLMYG-CLM </t>
  </si>
  <si>
    <t>Desarrollar un proceso de asistencia técnica orientado a la transversalización de los enfoques de género e interseccionalidad en los procesos de presupuesto participativo dirigido a Servidoras y servidores de los 20 FDL</t>
  </si>
  <si>
    <t>No. de FDL con asistencia técnica / total de FDL</t>
  </si>
  <si>
    <t>Promover 1 Veeduría Ciudadana de mujeres para el seguimiento a la garantía de sus derechos</t>
  </si>
  <si>
    <t>Implementar estrategia de promoción de Vededuria Ciudadana de mujeres para el seguimiento de la garantía de sus derechos.</t>
  </si>
  <si>
    <t xml:space="preserve">estrategia para la promoción de la veeduría ciudadana de mujeres para el seg. de la garantía de sus derechos </t>
  </si>
  <si>
    <t xml:space="preserve">total de estrategia implementada </t>
  </si>
  <si>
    <t xml:space="preserve">Informe ejecutivo del avance de implementación de la  estrategia </t>
  </si>
  <si>
    <t>OBJETIVO ESTRATÉGICO</t>
  </si>
  <si>
    <t>7. Contribuir con el reconocimiento y la garantía, restablecimiento, de los derechos humanos de las mujeres del Distrito Capital, la eliminación de las causas estructurales de la violencia contra las mujeres y el acceso efectivo a la justicia</t>
  </si>
  <si>
    <t>1. Realizar a 35,000 mujeres orientaciones y asesorías socio jurídicas través de Casas de Justicia y escenarios de fiscalías (CAPIV, CAVIF y CAIVAS) y Sede.</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</si>
  <si>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</si>
  <si>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Equipo Orientación y Asesoría
Responsable Instrumentos de planeación SFCYO</t>
  </si>
  <si>
    <t>Seguimiento registro atenciones en SiMisional</t>
  </si>
  <si>
    <t>(Número de seguimientos  realizados/ Número de seguimientos programados)*100</t>
  </si>
  <si>
    <t>Seguimientos mensuales</t>
  </si>
  <si>
    <t>Solicitudes de ajuste a registros mensuales (Mesa Ayuda y/o correos) 
Reportes atenciones</t>
  </si>
  <si>
    <t>Gestionar las acciones necesarias para el seguimiento efectivo de las mujeres en riesgo de feminicidio</t>
  </si>
  <si>
    <t>Seguimiento a mujeres remitidas por SAAT</t>
  </si>
  <si>
    <t>(Casos de mujeres con reporte de acciones de seguimiento /Casos de mujeres remitidas para seguimiento)*100</t>
  </si>
  <si>
    <t>Matriz seguimiento SAAT - Simisional</t>
  </si>
  <si>
    <t>2. Ejercer a 1500 casos nuevos asignados por Comité de Enlaces representación jurídica.</t>
  </si>
  <si>
    <t>Asegurar que los casos en los cuales la SDMujer asume la representación judicial de las mujeres, son analizados y cumplen con los requisitos mínimos para designar representación jurídica</t>
  </si>
  <si>
    <t>Comité de enlaces</t>
  </si>
  <si>
    <t>Casos analizados en comité de enlaces para representación jurídica</t>
  </si>
  <si>
    <t xml:space="preserve">(Número de casos analizados /Número de casos escalonados)*100 </t>
  </si>
  <si>
    <t>Casos analizados</t>
  </si>
  <si>
    <t>Reporte de Comité de enlaces</t>
  </si>
  <si>
    <t>Establecer lineamientos para la creación, reporte,  seguimiento y cierre de casos de representación</t>
  </si>
  <si>
    <t>Lideres técnicas 
Responsable Instrumentos de planeación SFCYO</t>
  </si>
  <si>
    <t>Lineamientos elaborados</t>
  </si>
  <si>
    <t xml:space="preserve">(Número lineamientos elaborados/Número de lineamiento programados)*100 </t>
  </si>
  <si>
    <t xml:space="preserve">Lineamientos </t>
  </si>
  <si>
    <t>Documentos en Centro de Documentación  SFCYO</t>
  </si>
  <si>
    <t>3. Realizar seguimiento al 100 % de los casos activos de representación jurídica.</t>
  </si>
  <si>
    <t xml:space="preserve">Analizar y decidir sobre  los cierre de casos por terminación anormal </t>
  </si>
  <si>
    <t>Cierre de casos por terminación anormal analizados por Comité de enlaces</t>
  </si>
  <si>
    <t xml:space="preserve">(Número de casos por terminación anormal analizados /Solicitud de cierre de casos por terminación anormal)*100 </t>
  </si>
  <si>
    <t>Cierre de casos por terminación anormal  analizados</t>
  </si>
  <si>
    <t>4. Realizar atención en 7 Casas de Justicia con ruta integral
6. Brindar en 3 URI priorizadas atención psicojurídica a mujeres víctimas de violencia.</t>
  </si>
  <si>
    <t>Participar en espacios de articulación intrainstitucinal  e interinstitucional, en el marco de Justicia de Género.</t>
  </si>
  <si>
    <t>Subsecretaria Fortalecimiento de capacidades y oportunidades
Lideres técnicas</t>
  </si>
  <si>
    <t>Comité  - reuniones de articulación con participación de la SDMJ en marco de la EJG</t>
  </si>
  <si>
    <t xml:space="preserve">(Número de comités - reuniones de articulación en los que se participa /Número de comités  - reuniones de espacios de articulación programados)*100
</t>
  </si>
  <si>
    <t xml:space="preserve">Comités - reuniones de articulación. </t>
  </si>
  <si>
    <t>Actas de comité o Evidencia de reunión</t>
  </si>
  <si>
    <t>5. Realizar seguimiento al 100% de los casos que se atienden en 7 Casas de Justicia con ruta integral.</t>
  </si>
  <si>
    <t>Realizar atención psicosocial en el marco de la Ruta integral de atención en Casas de justicia</t>
  </si>
  <si>
    <t>Equipos de psicólogas de la EJG</t>
  </si>
  <si>
    <t>Seguimiento casos con atención psicosocial</t>
  </si>
  <si>
    <t>(Casos de mujeres con atención - seguimiento psicosocial /Casos de mujeres que requieren atención psicosocial)*100</t>
  </si>
  <si>
    <t xml:space="preserve">Reporte Simisional </t>
  </si>
  <si>
    <t>7. Emitir el 100% de los conceptos jurídicos relacionados con los derechos humanos de las mujeres del Distrito Capital.
8. Presentar 4 iniciativas a favor del derecho a una vida libre de violencias y acceso a la justicia para las mujeres ante las instancias pertinentes</t>
  </si>
  <si>
    <t>Elaborar documentos de casos que visibilicen las violencias contra las mujeres, el acceso a la administración de justicia y/o que orienten la atención adecuada en estos casos</t>
  </si>
  <si>
    <t xml:space="preserve">Equipo Representación </t>
  </si>
  <si>
    <t xml:space="preserve">Documentos elaborados </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</si>
  <si>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</si>
  <si>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</si>
  <si>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</si>
  <si>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 xml:space="preserve">Lideres técnicas </t>
  </si>
  <si>
    <t xml:space="preserve">(Número de sensibilizaciones realizadas / Número de sensibilizaciones programadas) * 100
</t>
  </si>
  <si>
    <t>Sensibilizaciones</t>
  </si>
  <si>
    <t>Agenda sensibilizaciones
Lista de asistencia</t>
  </si>
  <si>
    <t>Nombre:  Sandra Liliana Calderón Castellanos</t>
  </si>
  <si>
    <t>Nombre: Lisa Cristina Gómez Camargo</t>
  </si>
  <si>
    <t>Contratista</t>
  </si>
  <si>
    <t>Contribuir a la reducción de la feminización de la pobreza, al desarrollo de
capacidades y al empoderamiento</t>
  </si>
  <si>
    <t>Divulgación de la oferta de formación</t>
  </si>
  <si>
    <t>(No de espacios informados sobre la gratuidad de los procesos/ No de espacios identificados)*100</t>
  </si>
  <si>
    <t>Piezas comunicativas</t>
  </si>
  <si>
    <t>Diseñar 13 contenidos para el desarrollo de capacidades socioemocionales, técnicas y digitales de las mujeres, en toda su diversidad</t>
  </si>
  <si>
    <t>Subsecretaría de Políticas de Igualdad 
Equipo Empleabilidad y Emprendimiento</t>
  </si>
  <si>
    <t>Convenios/Contratos gestionados</t>
  </si>
  <si>
    <t>Actas y listados de asistencia
Documento de formalización del contrato o convenio (minuta, documentos del proceso)</t>
  </si>
  <si>
    <t xml:space="preserve">Diseñar e implementar 1 estrategia para el desarrollo de capacidades socioemocionales y técnicas de las mujeres en toda su diversidad para su emprendimiento y empleabilidad.  </t>
  </si>
  <si>
    <t>Subsecretaría de Políticas de Igualdad 
Equipo Alianzas</t>
  </si>
  <si>
    <t>Alianzas gestionadas</t>
  </si>
  <si>
    <t>(No. de alianzas gestionadas  /No. de alianzas identificadas)*100</t>
  </si>
  <si>
    <t>Actas y listados de asistencia
Documento de formalización de la alianza (memorando, acuerdo, etc)</t>
  </si>
  <si>
    <t>Cargo: Directora de Gestión del Conocimiento
            Subsecretaria de Políticas de Igualdad</t>
  </si>
  <si>
    <t>Implementar buenas prácticas de gestión administrativa y organizacional para el cumplimiento de las metas misionales a cargo de la Secretaría Distrital de la Mujer</t>
  </si>
  <si>
    <t>Conformar el equipo interdisciplinario para atender la ejecución de los planes de trabajo del proceso de gestión administrativa para la vigencia</t>
  </si>
  <si>
    <t>Dirección de Gestión Administrativa y Financiera</t>
  </si>
  <si>
    <t>Cumplimiento del plan de contratación de personal</t>
  </si>
  <si>
    <t>(Número de  personas contratadas / Número de personas a contratar) * 100 *  (peso porcentual del periodo)</t>
  </si>
  <si>
    <t xml:space="preserve">100%
</t>
  </si>
  <si>
    <t>Actas de inicio del equipo de apoyo</t>
  </si>
  <si>
    <t xml:space="preserve">Realizar oportunamente los informes de Austeridad en el Gasto Público que sean solicitados por las partes interesadas. </t>
  </si>
  <si>
    <t>Cumplimiento de respuesta a las solicitudes de Información de Austeridad en el Gasto</t>
  </si>
  <si>
    <t>(Número de respuestas de información de austeridad del gasto / Número de solicitudes de información de austeridad del gasto) * 100 * (peso porcentual del periodo)</t>
  </si>
  <si>
    <t>Informe de Austeridad en el Gasto Público</t>
  </si>
  <si>
    <t>Consolidar e implementar la herramienta técnologica para administrar automaticamente la información de inventarios de la Entidad</t>
  </si>
  <si>
    <t>Automatización de la información de inventarios</t>
  </si>
  <si>
    <t>(Número de actividades ejecutadas  / Número de actividades programadas) * 100 * (peso porcentual del periodo)</t>
  </si>
  <si>
    <t xml:space="preserve">100%
 </t>
  </si>
  <si>
    <t>Herramienta técnologica implementada</t>
  </si>
  <si>
    <t xml:space="preserve">Mantener actualizado el inventario físico de los bienes y elementos de la Entidad. </t>
  </si>
  <si>
    <t>Actualización de inventarios</t>
  </si>
  <si>
    <t>(Número de actividades ejecutadas  / Número de actividades program ) * 100 * (peso porcentual del periodo)</t>
  </si>
  <si>
    <t>Informe anual de la Toma Física de Inventarios</t>
  </si>
  <si>
    <t>FECHA DE ELABORACIÓN
Seleccione con una (X) la información a presentar:  
04/01/2021</t>
  </si>
  <si>
    <t>Fanny Yaneth Torres Mesa</t>
  </si>
  <si>
    <t>Contratista Dirección de Gestión Administrativa y Financiera</t>
  </si>
  <si>
    <t>Cargo: Directora de Gestión Administrativa y Financiera</t>
  </si>
  <si>
    <t>Conformar el equipo interdisciplinario para atender la ejecución de los planes de trabajo del proceso de gestión documental para la vigencia</t>
  </si>
  <si>
    <t xml:space="preserve">Cumplimiento del plan de contratación </t>
  </si>
  <si>
    <t xml:space="preserve">Realizar la trasnferencia de 75 metros lineales de archivo de gestión al archivo central </t>
  </si>
  <si>
    <t>Cumplimiento a los cronogramas de transferencia documental primaria</t>
  </si>
  <si>
    <t>(Número de metros líneales transferidos / No. Número de metros lineales a transferir) * 100 * (peso porcentual del periodo)</t>
  </si>
  <si>
    <t>Informe de estado y avance de la transferencia documental primaria</t>
  </si>
  <si>
    <t xml:space="preserve">Intervenir archivisticamente 144 metros líneales de archivos de gestión </t>
  </si>
  <si>
    <t>(Número de metros intervenidos / Número de metros intervenir) * 100 * (peso porcentual del periodo)</t>
  </si>
  <si>
    <t>Actualizar, implementar y socializar los instrumentos archivísticos de la Entidad</t>
  </si>
  <si>
    <t>(Número de instrumentos actualizados, implementados y socializados  / No. Número de instrumentos a actualizar,  implementar y socializar) * 100 * (peso porcentual del periodo)</t>
  </si>
  <si>
    <t>Implementar la segunda fase del plan de conservación del sistema integrado de conservación - SIC</t>
  </si>
  <si>
    <t>Cumplimiento al cronograma de implementación de la segunda fase de conservación</t>
  </si>
  <si>
    <t>(No. de actividades ejecutadas  / No. de actividades programadas ) * 100</t>
  </si>
  <si>
    <t>Informe del estado y avance de implementación de la segunda fase del plan de conservación</t>
  </si>
  <si>
    <t>Implementar la segunda fase del plan de preservación digital a largo plazo del sistema integrado de conservación  - SIC</t>
  </si>
  <si>
    <t>Cumplimiento al cronograma de implementación de la segunda fase de preservaión a largo plazo</t>
  </si>
  <si>
    <t>(No. de actividades ejecutadas  / No. de actividades programadas ) * 100 * (peso porcentual del periodo)</t>
  </si>
  <si>
    <t>Informe del estado y avance de implementación de la segunda fase del plan de preservación a largo plazo</t>
  </si>
  <si>
    <t>Mantener, sensibilizar y brindar soporte del gestor documental ORFEO</t>
  </si>
  <si>
    <t>Cumplimiento a las actividades de mantenimiento, sensibilización y soporte de ORFEO</t>
  </si>
  <si>
    <t xml:space="preserve">Documentación técnica y de apoyo a los usuarios de la herramienta </t>
  </si>
  <si>
    <t xml:space="preserve">(Número de  personas contratadas / Número de personas a contratar) * 100 *  (peso porcentual del periodo) </t>
  </si>
  <si>
    <t>Cumplir con la entrega oportuna de los Estados financieros de la Entidad actualizados, veraces y acorde con la normatividad vigente.</t>
  </si>
  <si>
    <t>Estados financieros presentados y publicados</t>
  </si>
  <si>
    <t>(Número de estados financieros a publicar / Número estados financieros requeridos) * 100 *  (peso porcentual del periodo)</t>
  </si>
  <si>
    <t>Estados Financieros presentados y publicados en la página web de la Entidad.</t>
  </si>
  <si>
    <t>Presentar la información tributaria (información exógena), de acuerdo con la normativa vigente</t>
  </si>
  <si>
    <t>( Número de reportes de información exógena presentados /  Número de reportes de información exógena requeridos) *100 *  (peso porcentual del periodo)</t>
  </si>
  <si>
    <t>Reportes de información exógena presentados.</t>
  </si>
  <si>
    <t>Tramitar las solicitudes de CDP y CRP requeridas en la Entidad.</t>
  </si>
  <si>
    <t>CDP y CRP Tramitados</t>
  </si>
  <si>
    <t>(Número de solicitudes de CDP y CRP tramitadas / Número de solicitudes de CDP y CRP requeridas)*100   *  (peso porcentual del periodo)</t>
  </si>
  <si>
    <t>CDP Tramitados
CRP Tramitados</t>
  </si>
  <si>
    <t>Elaborar y publicar reportes de seguimiento de la ejecución presupuestal y pagos programados a través de los aplicativos establecidos por la SDHacienda para tal fin</t>
  </si>
  <si>
    <t>Reportes de  ejecución presupuestal elaborados y publicados.</t>
  </si>
  <si>
    <t>(Número de reportes de ejecución presupuestal elaborados y publicados / Número de reportes de ejecución presupuestal requeridos)*100 *  (peso porcentual del periodo)</t>
  </si>
  <si>
    <t>Reportes de ejecución presupuestal elaborados y publicados</t>
  </si>
  <si>
    <t>Implementar buenas prácticas de gestión en la Secretaría Distrital de la Mujer</t>
  </si>
  <si>
    <t>Avanzar en el 80% en las políticas de Gobierno
Digital y Seguridad Digital contenidas en la
Dimensión - Gestión con valores para Resultados</t>
  </si>
  <si>
    <t>Avanzar  en la implementación de las Dimensión Gestión con valores para el Resultado en la Política de Gobierno Digital y Seguridad Digital - MIPG.</t>
  </si>
  <si>
    <t>Oficina Asesora de Planeación 
Proceso de Gestión Tecnológica</t>
  </si>
  <si>
    <t>Porcentaje cumplimiento Dimensión Gestión con valores para el Resultado en la Política de Gobierno Digital - MIPG.</t>
  </si>
  <si>
    <t>(Porcentaje de cumplimiento Gobierno Digital / Porcentaje de cumplimiento esperado)*100%</t>
  </si>
  <si>
    <t>Plan Estratégico de Tecnologías de la Información - PETI actualizado y Tablero Digital (Cada trimestre se calcula el indicador y se multiplica por 25%) Cumplimiento esperado: 80%</t>
  </si>
  <si>
    <t>Porcentaje cumplimiento Dimensión Gestión con valores para el Resultado en la Política de Seguridad Digital - MIPG.</t>
  </si>
  <si>
    <t>(Porcentaje de cumplimiento Seguridad Digital / Porcentaje de cumplimiento esperado)*100%</t>
  </si>
  <si>
    <t>Instrumento de evaluación del Modelo de Seguridad y Privacidad – MSPI. (Cada trimestre se calcula el indicador y se multiplica por 25%) Cumplimiento esperado 85%</t>
  </si>
  <si>
    <t>Adquirir el licenciamiento para los productos y/o servicios a cargo de gestión tecnológica.</t>
  </si>
  <si>
    <t>Licenciamiento de la Sdmujer</t>
  </si>
  <si>
    <t xml:space="preserve">(No. de licencias adquiridas / No. de licencias instaladas) * 100% </t>
  </si>
  <si>
    <t xml:space="preserve">Plan de compras - Contrato - Ingreso al almacén - Asignación de inventario (Cada trimestre se calcula el indicador y se multiplica por 25%)
</t>
  </si>
  <si>
    <t>Suministrar e implementar los servicios tecnológicos que requiera la SDMujer</t>
  </si>
  <si>
    <t>Servicios tecnológicos implementados</t>
  </si>
  <si>
    <t>(No. de servicios implementados / No. de  servicios priorizados)*100</t>
  </si>
  <si>
    <t>Contrato - portafolio de servicios de TI (Cada trimestre se calcula el indicador y se multiplica por 25%)</t>
  </si>
  <si>
    <t>Atender los requerimientos tecnológicos que requiera las diferentes áreas de la entidad</t>
  </si>
  <si>
    <t>Requerimientos de soportes tecnológicos</t>
  </si>
  <si>
    <t>(No. de requerimientos de soporte tecnológico, atendidos / No. de requerimientos de soporte tecnológico solicitados) * 100%</t>
  </si>
  <si>
    <t xml:space="preserve">Requerimientos Mesa de Ayuda (Cada trimestre se calcula el indicador y se multiplica por 25%)
</t>
  </si>
  <si>
    <t>Ejecutar el plan de mantenimiento preventivo y correctivo a la infraestructura tecnológica de la SDMujer</t>
  </si>
  <si>
    <t>Plan de mantenimiento infraestructura tecnológica</t>
  </si>
  <si>
    <t>Porcentaje de ejecución del plan de mantenimiento/100%</t>
  </si>
  <si>
    <t>Plan de mantenimiento, contratos. (Cada trimestre se calcula el indicador y se multiplica por 25%)</t>
  </si>
  <si>
    <t xml:space="preserve">Soportar y  actualizar a los sistemas de información y aplicativos de la entidad a cargo de gestión tecnologica </t>
  </si>
  <si>
    <t xml:space="preserve">Sistemas de información y aplicativos soportados y actualizados. </t>
  </si>
  <si>
    <t xml:space="preserve">
(No. de actualizaciones realizadas / No. de actualizaciones requeridas) X 100%</t>
  </si>
  <si>
    <t xml:space="preserve">Requerimientos Mesa de Ayuda 
Plan de mantenimiento de sistemas de información 
Cada trimestre se suma el indicador 
(Cada trimestre se calcula el indicador y se multiplica por 25%)
</t>
  </si>
  <si>
    <t>Servicios de Información: 
Identificar y construir de los aplicativos requeridos por la Entidad para la automatización de los procesos.</t>
  </si>
  <si>
    <t>Sistemas de información y aplicativos desarrollados</t>
  </si>
  <si>
    <t xml:space="preserve">(No. de requerimientos de desarrollo atendidos / No. de requerimientos de desarrollo solicitados) X 100%
</t>
  </si>
  <si>
    <t xml:space="preserve">Requerimientos Mesa de Ayuda 
Plan de automatización de procesos 
Acta de recibo a satisfacción 
Cada trimestre se suma el indicador (Cada trimestre se calcula el indicador y se multiplica por 25%)
</t>
  </si>
  <si>
    <t>Consolidar la Secretaría Distrital de la Mujer como una entidad innovadora y
eficiente, para contribuir con la garantía de derechos de las mujeres en el Distrito
Capital.</t>
  </si>
  <si>
    <t xml:space="preserve">Brindar asesoría jurídica dentro del marco de sus competencias a la Secretaría conforme a la normatividad vigente. </t>
  </si>
  <si>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</si>
  <si>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</si>
  <si>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</si>
  <si>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</si>
  <si>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</si>
  <si>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</si>
  <si>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</si>
  <si>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</si>
  <si>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</si>
  <si>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</si>
  <si>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</si>
  <si>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</si>
  <si>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actuaciones y respuestas realizadas en el marco del ejercicio de la defensa y representación judicial de la entidad, atendidos /No. de actuaciones en el marco de la representación judicial, requeridos)*100</t>
  </si>
  <si>
    <t xml:space="preserve">Contestación de demandas,  y de acciones constitucionales y actuacioens judicales </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</si>
  <si>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</si>
  <si>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</si>
  <si>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</si>
  <si>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</si>
  <si>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 Efectuar la revisión y ajuste desde la competencia normativa  y consolidación de las respuestas a Proposiciones</t>
  </si>
  <si>
    <t xml:space="preserve">Respuesta consolidadas a las proposiciones </t>
  </si>
  <si>
    <t>(No. de proposiciones atendidas /No. de proposiciones solicitadas)*100</t>
  </si>
  <si>
    <t>Respuesta a Proposiciones</t>
  </si>
  <si>
    <t>Analizar y emitir conceptos de los casos que le sean asignados a la OAJ en el marco del Comité de Enlaces de la Estrategia Justicia de Género</t>
  </si>
  <si>
    <t>Sesiones asistidas y casos analizados</t>
  </si>
  <si>
    <t>(No. de casos estudiados  / No. de casos asignados)*100</t>
  </si>
  <si>
    <t>Acta de Asistencia al Comité
Casos analizados por la OAJ</t>
  </si>
  <si>
    <t>Ejercer la Secretaría Técnica para apoyar la labor del Comité de Conciliación de la Entidad.</t>
  </si>
  <si>
    <t>Sesiones realizadas del Comité de Conciliación de conformidad con el marco legal.</t>
  </si>
  <si>
    <t>No. de sesiones asistidas en el mes
(No. de sesiones realizadas / No. de sesiones planeadas)*100</t>
  </si>
  <si>
    <t>Actas del Comité de Conciliación</t>
  </si>
  <si>
    <t xml:space="preserve">Firma: </t>
  </si>
  <si>
    <t>Nidya Espejo Medina</t>
  </si>
  <si>
    <t>GESTIÓN CONTRACTUAL</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</si>
  <si>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</si>
  <si>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</si>
  <si>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Dirección de Contratación</t>
  </si>
  <si>
    <t xml:space="preserve">Porcentaje de procesos (estudios previos) precontractuales revisados </t>
  </si>
  <si>
    <t>(No. de estudios previos revisados / No. de estudios  previos recibidos)*100  (peso porcentual del periodo)</t>
  </si>
  <si>
    <t>Estudios previos revisados</t>
  </si>
  <si>
    <t xml:space="preserve">Elaborar los contratos de acuerdo con los procesos aprobados en el PAABS , y solicitados por la dependencias </t>
  </si>
  <si>
    <t>Porcentaje de contratos firmados y legalizados</t>
  </si>
  <si>
    <t>(No. de contratos firmados y legalizados / No. de solicitudes de contratación recibidas)*100 (peso porcentual del periodo)</t>
  </si>
  <si>
    <t>Minutas (Secop 1),Contratos Electrónicos y Clausulado Adicional (Secop 2)</t>
  </si>
  <si>
    <t xml:space="preserve">Estructurar los  pliegos de condiciones  para los diferentes procesos de selección requeridos por las dependencias   de la Entidad de conformidad con la normatividad vigente </t>
  </si>
  <si>
    <t xml:space="preserve">Porcentaje de estudios previos y pliego de condiciones solicitados </t>
  </si>
  <si>
    <t>(No. de  pliegos de condiciones y Estudios previos realizados   / No. de  pliego de condiciones y estudios previos solicitados)*100 (peso porcentual del periodo)</t>
  </si>
  <si>
    <t>Estudios previos  y pliegos de condiciones realizados</t>
  </si>
  <si>
    <t xml:space="preserve">Efectuar trimestralmente el seguimiento a la ejecución del PAABS </t>
  </si>
  <si>
    <t>% Avance de ejecución del PAABS</t>
  </si>
  <si>
    <t>(No. de informes elaborados y enviados /No. de informes programados) * 100</t>
  </si>
  <si>
    <t>Informes elaborados y/o correos electrónicos remitidos a las dependencia y/o reuniones de seguimiento.</t>
  </si>
  <si>
    <t>Atender requerimientos internos y externos, relacionados con la gestión  precontractual, contractual  y poscontractual de la Entidad</t>
  </si>
  <si>
    <t>Porcentaje de respuestas a requerimientos</t>
  </si>
  <si>
    <t>(No. de requerimientos atendidos/ No. de solicitudes recibidas)*100 (peso porcentual del periodo)</t>
  </si>
  <si>
    <t>Informes,
reportes,
certificaciones y comunicaciones oficiales enviadas en respuestas a requerimientos internos y externos.</t>
  </si>
  <si>
    <t>Realizar cuatro (4) capacitaciones y/o socializaciones durante el año a las dependencias de la Secretaría que intervienen en el proceso de contratación</t>
  </si>
  <si>
    <t xml:space="preserve">
Numero de capacitaciones y/o socilizaciones en procesos de contratación</t>
  </si>
  <si>
    <t>4 capacitaciones</t>
  </si>
  <si>
    <t>Presentaciones y listados de asistencia de servidaras y servidores publicos y contratistas participantes</t>
  </si>
  <si>
    <t xml:space="preserve">Elaborar las  actas de liquidación de los contratos y/o convenios  a cargo de las  diferentes direcciones  </t>
  </si>
  <si>
    <t>% de liquidaciones realizadas de contratos y/o convenios</t>
  </si>
  <si>
    <t>(No. de liquidaciones realizadas  /No. de soliciutdes liquidaciones radicadas ) * 100 (peso porcentual del periodo)</t>
  </si>
  <si>
    <t xml:space="preserve">Acta de liquidación realizadas y publicadas en el SECOP </t>
  </si>
  <si>
    <t>Remitir alertas de estado de fechas límites para el trámite de liquidación de contratos y/o convenios suscritos por la Entidad, al área encargada de la supervisión, en razón de la competencia de  la Entidad para liquidar en sede administrativa</t>
  </si>
  <si>
    <t>Porcentaje de alertas  generadas de estado y fecha límite para trámite de liquidación de contratos y/o convenios</t>
  </si>
  <si>
    <t>(No. de alertas generadas / No. de alertas identificadas)*100 * (peso porcentual del periodo)</t>
  </si>
  <si>
    <t>Memorandos y/o correos remitidos a las dependencias.</t>
  </si>
  <si>
    <t>11.	 Implementar buenas prácticas de gestión en la Secretaría Distrital de la Mujer.</t>
  </si>
  <si>
    <t>Formular el Plan Estratégico de Talento Humano, para la vigencia 2021</t>
  </si>
  <si>
    <t>Elaborar el documento del Plan Estratégico de Talento Humano, para la vigencia 2021.</t>
  </si>
  <si>
    <t>Dirección de Talento Humano</t>
  </si>
  <si>
    <t>Resolución por medio de la cual se adopta el Plan Estratégico de Talento Humano, para la vigencia 2021</t>
  </si>
  <si>
    <t>(Número de resoluciones / Número de de resoluciones programadas) *100 * (peso porcentual del periodo)</t>
  </si>
  <si>
    <t>Resolución que adopta el Plan Estratégico de Talento Humano, para la vigencia 2021.</t>
  </si>
  <si>
    <t>Formular, ejecutar y evaluar el Plan de Bienestar Social, Estímulos e Incentivos para contribuir al mejoramiento de la calidad de vida de las servidoras y servidores y así motivar el desempeño, el compromiso y el buen clima
laboral en la Entidad, para la vigencia 2021.</t>
  </si>
  <si>
    <t>Ejecutar  por lo menos el 90% de las actividades previstas en el Plan de Bienestar Social, Estímulos e Incentivos de la vigencia 2021.</t>
  </si>
  <si>
    <t>Porcentaje de ejecución de las actividades previstas en el Plan de Bienestar Social, Estímulos e Incentivos, para la vigencia 2021.</t>
  </si>
  <si>
    <t>Actas, registros de asistencia, registros fotográficos, videos, piezas de comunicaciones, correos electrónicos, certificados, comunicaciones internas y externas, archivos de excel, presentaciones power point, invitaciones, entre otros, de las actividades ejecutadas.</t>
  </si>
  <si>
    <t>Realizar la evaluación anual de ejecución del Plan de Bienestar Social, Estímulos e Incentivos para la vigencia 2021.</t>
  </si>
  <si>
    <t>Informe anual de ejecución del Plan de Bienestar Social, Estímulos e Incentivos elaborado, para la vigencia 2021.</t>
  </si>
  <si>
    <t>Un (1) informe</t>
  </si>
  <si>
    <t>Documento del informe anual de ejecución del Plan de Bienestar Social, Estímulos e Incentivos elaborado, para la vigencia 2021.</t>
  </si>
  <si>
    <t>Formular, ejecutar y evaluar el Plan Institucional de Formación y Capacitación, para contribuir al desarrollo de competencias de las servidoras y los servidores públicos de la Secretaría Distrital de la Mujer, para la vigencia 2021.</t>
  </si>
  <si>
    <t>Ejecutar por lo menos el 90% de las actividades previstas en el Plan Institucional de Formación y Capacitación de la vigencia 2021.</t>
  </si>
  <si>
    <t>Porcentaje de ejecución de las actividades previstas en el Plan Institucional de Formación y Capacitación de la vigencia 2021.</t>
  </si>
  <si>
    <t>(Número de actividades programadas en el Plan de Capacitación / Número de actividades ejecutadas del Plan de Capacitación) *100* (peso porcentual del periodo)</t>
  </si>
  <si>
    <t>Realizar la evaluación anual de ejecución del Plan Institucional de Formación y Capacitación para la vigencia 2021.</t>
  </si>
  <si>
    <t>Informe anual de ejecución del Plan Institucional de Formación y Capacitación para la vigencia 2021.</t>
  </si>
  <si>
    <t>Documento del informe anual de ejecución del Plan Institucional de Formación y Capacitación, para la vigencia 2021.</t>
  </si>
  <si>
    <t>Desarrollar el Sistema de Gestión de Seguridad y Salud en el Trabajo, de acuerdo a la normatividad legal vigente, para la vigencia 2021 y así lograr garantizar condiciones de trabajo seguras y saludables en el desarrollo de las diferentes actividades de la SECRETARÍA DISTRITAL DE LA MUJER, a través de la promoción de la salud y de la identificación, evaluación y control de los riesgos ocupacionales y así evitar la presentación de accidentes de trabajo y de enfermedades laborales y otras situaciones que afecten la calidad de vida de los colaboradores.</t>
  </si>
  <si>
    <t>Ejecutar por lo menos el 90% de las actividades previstas en el Plan de Trabajo Anual de Seguridad y Salud en el Trabajo (cronograma) de la vigencia 2021.</t>
  </si>
  <si>
    <t>Porcentaje de ejecución de las actividades previstas en el Plan de Trabajo Anual de Seguridad y Salud en el Trabajo (cronograma) de la vigencia 2021.</t>
  </si>
  <si>
    <t>(Número de actividades programadas en el Plan de Seguridad y Salud en el Trabajo / Número de actividades ejecutadas del Plan de de Seguridad y Salud en el Trabajo) *100 * (peso porcentual del periodo)</t>
  </si>
  <si>
    <t>Realizar la evaluación anual de ejecución del Plan de Trabajo Anual de Seguridad y Salud en el Trabajo (cronograma) para la vigencia 2021.</t>
  </si>
  <si>
    <t>Informe anual de ejecución del Plan de Trabajo Anual de Seguridad y Salud en el Trabajo (cronograma) para la vigencia 2021.</t>
  </si>
  <si>
    <t>Documento del informe anual de ejecución del Plan de Trabajo Anual de Seguridad y Salud en el Trabajo (cronograma) para la vigencia 2021.</t>
  </si>
  <si>
    <t>Realizar las gestiones pertinentes para la vinculación de personal, de acuerdo al concurso de méritos realizado a través de la Comisión Nacional del Servicio Civil.</t>
  </si>
  <si>
    <t>Adelantar las acciones que sean requeridas para la vinculación efectiva de personal a la Entidad, con ocasión de los resultados del concurso de méritos convocado a través de la Comisión Nacional del Servicio Civil.</t>
  </si>
  <si>
    <t>Acciones requeridas para efectuar la vinculación de personal a la Entidad, con ocasión de los resultados del concurso de méritos convocado a través de la Comisión Nacional del Servicio Civil.</t>
  </si>
  <si>
    <t>(Número de acciones ejecutadas / Número de acciones requeridas) *100* (peso porcentual del periodo)</t>
  </si>
  <si>
    <t>Reporte de las acciones requeridas ejecutadas y soportes que evidencien dicha ejecución (oficios, radicados, correos electrónicos, resoluciones, actas, etc.)</t>
  </si>
  <si>
    <t>Andrea Milena Parada Ortíz</t>
  </si>
  <si>
    <t>Lilian Alexandra Hurtado Buitrago</t>
  </si>
  <si>
    <t>Profesional Universitario de la Dirección de Talento Humano</t>
  </si>
  <si>
    <t>Directora Talento Humano</t>
  </si>
  <si>
    <t>ATENCIÓN A LA CIUDADANÍA</t>
  </si>
  <si>
    <t>Atención a la Ciudadanía</t>
  </si>
  <si>
    <t xml:space="preserve"> Ejecutar el 100% de las actividades programadas para una correcta gestión administrativa y organizacional</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</si>
  <si>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</si>
  <si>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</si>
  <si>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Porcentaje de actualizaciones de la información relacionada al proceso de Atención a la Ciudadanía en plataformas virtuales</t>
  </si>
  <si>
    <t>(Número de actualizaciones desarrolladas en plataformas virtuales/Número de actualizaciones programadas o solicitadas en plataformas virtuales)*100</t>
  </si>
  <si>
    <t>Porcentaje</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</si>
  <si>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</si>
  <si>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</si>
  <si>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participaciones en Ferias de Servicio a la Ciudadanía</t>
  </si>
  <si>
    <t>(Número de participaciones en Ferias de Servicio a la Ciudadanía/Número de participaciones programadas o solicitadas en Ferias de Servicio a la Ciudadanía)*100</t>
  </si>
  <si>
    <t>Registros de participaciones en Ferias de Servicio a la Ciudadanía</t>
  </si>
  <si>
    <t>Desarrollar actividades para evaluar el cumplimiento de los aspectos de accesibilidad al medio físico en los puntos de atención a la ciudadanía.</t>
  </si>
  <si>
    <t>Porcentaje de desarrollo de actividades para evaluar el cumplimiento de los aspectos de accesibilidad al medio físico</t>
  </si>
  <si>
    <t>(Número actividades desarrolladas para evaluar el cumplimiento de los aspectos de accesibilidad al medio físico/Número actividades programadas para evaluar el cumplimiento de los aspectos de accesibilidad al medio físico)*100</t>
  </si>
  <si>
    <t>Evidencias del desarrollo de actividades para evaluar el cumplimiento de los aspectos de accesibilidad al medio físico</t>
  </si>
  <si>
    <t>Desarrollar mínimo 12 sensibilizaciones a servidoras/es y contratistas en temas de atención a la ciudadanía y gestión de peticiones ciudadanas.</t>
  </si>
  <si>
    <t>Porcentaje de sensibilizaciones realizadas a servidoras/es y contratistas en temas de atención a la ciudadanía y gestión de peticiones ciudadanas</t>
  </si>
  <si>
    <t>(Número de sensibilizaciones en temas de atención a la ciudadanía realizadas/Número de sensibilizaciones programadas o solicitadas en temas de atención a la ciudadanía)*100</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</si>
  <si>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</si>
  <si>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</si>
  <si>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Porcentaje de difusión de piezas comunicacionales para sensibilizar a las servidoras/es y contratistas en temas de atención a la ciudadanía y gestión de peticiones ciudadanas</t>
  </si>
  <si>
    <t>(Número de piezas comunicacionales difundidas/Número de piezas comunicacionales programadas para su difusión)*100</t>
  </si>
  <si>
    <t>Evidencias de la difusión de piezas comunicacionales para sensibilizar a las servidoras/es y contratistas en temas de atención a la ciudadanía y gestión de peticiones ciudadanas</t>
  </si>
  <si>
    <t>Realizar el seguimiento y actualización a la documentación asociada al proceso de atención a la ciudadanía de acuerdo con la normatividad vigente.</t>
  </si>
  <si>
    <t>Porcentaje de desarrollo de actividades de seguimiento y actualización a la documentación asociada al proceso de atención a la ciudadanía</t>
  </si>
  <si>
    <t>(Número de actividades desarrolladas de seguimiento y actualización a la documentación/Número de actividades programadas o solicitadas de seguimiento y actualización a la documentación)*100</t>
  </si>
  <si>
    <t>Evidencias del desarrollo de actividades de seguimiento y actualización a la documentación asociada al proceso de atención a la ciudadanía</t>
  </si>
  <si>
    <t>Recibir, registrar, asignar y hacer seguimiento a la gestión de las peticiones ciudadanas (PQRS) y al manejo del Sistema Distrital para la Gestión de Peticiones Ciudadanas, Bogotá Te Escucha.</t>
  </si>
  <si>
    <t>Porcentaje de respuestas oportunas a las peticiones ciudadanas de acuerdo con la normatividad vigente</t>
  </si>
  <si>
    <t>(Número de peticiones ciudadanas atendidas oportunamente/Número de peticiones ciudadana recibidas)*100</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</si>
  <si>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</si>
  <si>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</si>
  <si>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participaciones en los espacios de articulación interinstitucional</t>
  </si>
  <si>
    <t>(Número de participaciones en los espacios de articulación interinstitucional/Número de participaciones programadas en los espacios de articulación interinstitucional)*100</t>
  </si>
  <si>
    <t>Evidencias de participaciones en los espacios de articulación interinstitucional</t>
  </si>
  <si>
    <t>Adoptar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</si>
  <si>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Porcentaje de desarrollo de actividades de seguimiento a la adopción de las sugerencias relacionadas con la emisión de respuestas y la operatividad del Sistema</t>
  </si>
  <si>
    <t>(Número de actividades desarrolladas de seguimiento a la adopción de las sugerencias relacionadas con la emisión de respuestas y la operatividad del Sistema/Número de actividades programadas para la adopción de las sugerencias relacionadas con la emisión de respuestas y la operatividad del Sistema)*100</t>
  </si>
  <si>
    <t>Evidencia de seguimiento a la adopción de las sugerencias relacionadas con la emisión de respuestas y la operatividad del Sistema Distrital para la Gestión de Peticiones Ciudadanas, Bogotá Te Escucha</t>
  </si>
  <si>
    <t>Elaborar informes de seguimiento a la gestión de las peticiones ciudadanas y a la gestión del proceso de Atención a la Ciudadanía.</t>
  </si>
  <si>
    <t>Porcentaje de elaboración de informes de Atención a la Ciudadanía</t>
  </si>
  <si>
    <t>(Número de informes elaborados de Atención a la Ciudadanía/Número de informes programados de Atención a la Ciudadanía)*100</t>
  </si>
  <si>
    <t>Informes de seguimiento a la gestión de las peticiones ciudadanas y a la gestión del proceso de Atención a la Ciudadanía</t>
  </si>
  <si>
    <t>Medir la satisfacción de la ciudadanía con respecto a la atención y retroalimentar sus resultados.</t>
  </si>
  <si>
    <t>Porcentaje de elaboración de informes de medición de la satisfacción de la ciudadanía con respecto a la atención</t>
  </si>
  <si>
    <t>(Número de informes elaborados de medición de la satisfacción ciudadana/Número de informes programados de medición de la satisfacción ciudadana)*100</t>
  </si>
  <si>
    <t>Informes de seguimiento a la medición de la satisfacción de la ciudadanía con respecto a la atención</t>
  </si>
  <si>
    <t>Soportar al 100% la implementación de las políticas del Modelo Integrado de Planeación y Gestión</t>
  </si>
  <si>
    <t>Elaborar, remitir y/o publicar según sea el caso, veintidós (22) informes reglamentarios, de conformidad con lo aprobado en el Plan Anual de Auditoría.</t>
  </si>
  <si>
    <t>Oficina de Control Interno</t>
  </si>
  <si>
    <t>Porcentaje de informes reglamentarios desarrollados</t>
  </si>
  <si>
    <t>(No. de informes reglamentarios desarrollados / No. de informes reglamentarios programados) * 100</t>
  </si>
  <si>
    <t>Informes reglamentarios presentados.</t>
  </si>
  <si>
    <t>Elaborar, remitir y/o publicar según sea el caso, diecisiete (17) informes de seguimiento, de conformidad con lo aprobado en el Plan Anual de Auditoría.</t>
  </si>
  <si>
    <t>Porcentaje de informes de seguimiento desarrollados</t>
  </si>
  <si>
    <t>(No. de informes de seguimiento desarrollados / No. de informes de seguimiento programados) * 100</t>
  </si>
  <si>
    <t>Informes de seguimiento presentados.</t>
  </si>
  <si>
    <t>Desarrollar las siete (7) auditorías programadas en el Plan Anual de Auditoría.</t>
  </si>
  <si>
    <t>Porcentaje de auditorías ejecutadas</t>
  </si>
  <si>
    <t>(No. de auditorias ejecutadas / No. De auditorias programadas) * 100</t>
  </si>
  <si>
    <t>Informes de auditorías presentados.</t>
  </si>
  <si>
    <t>Desarrollar la planeación, actualización, mejora y seguimiento de la función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</si>
  <si>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</si>
  <si>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</si>
  <si>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Formulación e informes de seguimiento al Plan Anual de Auditoría.
Documentos del proceso actualizados.
Mapa de riesgos actualizado.
Seguimiento realizado al mapa de riesgos.
Actas de CICCI.
Actas de otras instancias internas y externas.
Evidencia de reuniones.
Actas de visita.</t>
  </si>
  <si>
    <t>Cargo: Jefa de Oficina de Control Interno</t>
  </si>
  <si>
    <r>
      <t>Informe de estado y avance de la intervención archiv</t>
    </r>
    <r>
      <rPr>
        <sz val="11"/>
        <color rgb="FFFF0000"/>
        <rFont val="Times New Roman"/>
        <family val="1"/>
      </rPr>
      <t>í</t>
    </r>
    <r>
      <rPr>
        <sz val="11"/>
        <rFont val="Times New Roman"/>
        <family val="1"/>
      </rPr>
      <t>stica</t>
    </r>
  </si>
  <si>
    <r>
      <t>Reportes de Información Tributaria (exógena), presentados</t>
    </r>
    <r>
      <rPr>
        <sz val="12"/>
        <color rgb="FFFF0000"/>
        <rFont val="Times New Roman"/>
        <family val="1"/>
      </rPr>
      <t>.</t>
    </r>
  </si>
  <si>
    <r>
      <t xml:space="preserve">Cargo: </t>
    </r>
    <r>
      <rPr>
        <sz val="11"/>
        <rFont val="Times New Roman"/>
        <family val="1"/>
      </rPr>
      <t xml:space="preserve"> Jefa Oficina Asesora de Planeación </t>
    </r>
  </si>
  <si>
    <t>Gestión Financiera</t>
  </si>
  <si>
    <t>Gestión Tecnològica</t>
  </si>
  <si>
    <t xml:space="preserve"> Gestión Administrativa</t>
  </si>
  <si>
    <t>Gestión Documental</t>
  </si>
  <si>
    <t>Gestión Jurídica</t>
  </si>
  <si>
    <t xml:space="preserve">Gestión de Talento Humano </t>
  </si>
  <si>
    <t>Seguimiento, Evaluación y Control</t>
  </si>
  <si>
    <r>
      <t xml:space="preserve">Nombre: </t>
    </r>
    <r>
      <rPr>
        <sz val="11"/>
        <rFont val="Times New Roman"/>
        <family val="1"/>
      </rPr>
      <t>Catalina Zota Bernal</t>
    </r>
  </si>
  <si>
    <r>
      <t xml:space="preserve">Cargo: </t>
    </r>
    <r>
      <rPr>
        <sz val="11"/>
        <rFont val="Times New Roman"/>
        <family val="1"/>
      </rPr>
      <t>Jefa Oficina Asesora Juridica</t>
    </r>
  </si>
  <si>
    <r>
      <t>(Número de actividades programadas en el Plan de Bienestar / Número de actividades ejecutadas del Plan de Bienestar) *100 *</t>
    </r>
    <r>
      <rPr>
        <sz val="11"/>
        <color indexed="10"/>
        <rFont val="Times New Roman"/>
        <family val="1"/>
      </rPr>
      <t xml:space="preserve"> </t>
    </r>
    <r>
      <rPr>
        <sz val="11"/>
        <rFont val="Times New Roman"/>
        <family val="1"/>
      </rPr>
      <t>(peso porcentual del periodo)</t>
    </r>
  </si>
  <si>
    <r>
      <t>Cargo:</t>
    </r>
    <r>
      <rPr>
        <sz val="11"/>
        <rFont val="Times New Roman"/>
        <family val="1"/>
      </rPr>
      <t xml:space="preserve"> Jefa Oficina Asesora de Planeación</t>
    </r>
  </si>
  <si>
    <t>Divulgar la gratuidad de la oferta de formación de la Dirección de gestión del conocimiento</t>
  </si>
  <si>
    <t xml:space="preserve">Gestionar Convenios/contratos realizados para la elaboración de los contenidos </t>
  </si>
  <si>
    <t>(No de contratos o convenios firmados / No de contratos o convenios programados)*100</t>
  </si>
  <si>
    <t>Implementar, formalizar y dar continuidad de los procesos realizados con la gestión de alianzas nacionales, internacionales, públicos y privados mediante la articulación de las dependencias competentes en cada caso y la interlocución con los aliados</t>
  </si>
  <si>
    <t>No aplica</t>
  </si>
  <si>
    <t>Se recomienda a los equipos que remiten los casos solicitar más de un número de teléfono para tener varias opciones que permitan el contacto efectivo con las mujeres.</t>
  </si>
  <si>
    <t>No se presentaron retrasos en las actividades programadas.</t>
  </si>
  <si>
    <t>No se proyectaron propuestas para resolver retrasos, las acciones planeadas se ejecutaron dentro de los tiempos, recursos y metas programadas</t>
  </si>
  <si>
    <t>N.A</t>
  </si>
  <si>
    <t>TRANSVERSALIZACIÓN DEL ENFOQUE DE GÉNERO Y DIFERENCIAL</t>
  </si>
  <si>
    <t>1. Implementar de manera transversal el enfoque de género y las políticas públicas lideradas por la SdMujer, en los 15 sectores de la administración distrital</t>
  </si>
  <si>
    <t>Acompañar técnicamente a 15 Sectores de la Administración Distrital en la inclusión del enfoque de género en las políticas, planes, programas y proyectos, así como en su cultura organizacional e institucional
Acompañar el 100% la incorporación del enfoque de género y  la implementación de siete derechos de la PPMyEG</t>
  </si>
  <si>
    <t xml:space="preserve">
Realizar los informes de asistencia técnica para la transversalización del enfoque de género para cada uno de los 15 sectores de la Administración Distrital.</t>
  </si>
  <si>
    <t>Informes de asistencia técnica para la transversalización del enfoque de género para cada uno de los 15 sectores de la Administración Distrital.</t>
  </si>
  <si>
    <t>No. de informes de asistencia técnica para la transversalización del enfoque de género  / 15 sectores de la Administración Distrital.*100 *(peso ponderado del periodo)</t>
  </si>
  <si>
    <t>100% del avance en los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</si>
  <si>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</si>
  <si>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No. de sesiones de CIM realizadas / No. de sesiones de CIM programadas*100</t>
  </si>
  <si>
    <t xml:space="preserve">100% de las Sesiones de la CIM realizadas
(3 sesiones) </t>
  </si>
  <si>
    <t xml:space="preserve">
1. Actas de la CIM 
2. Informes de la CIM</t>
  </si>
  <si>
    <t>Coordinar la Unidad Técnica de Apoyo  (UTA) de la Comisión Intersectorial de Mujeres</t>
  </si>
  <si>
    <t>No. de sesiones de UTA realizadas / No. de sesiones de UTA programadas*100</t>
  </si>
  <si>
    <t>100% Sesiones de la UTA realizadas 
(12 sesiones)</t>
  </si>
  <si>
    <t>No. de documentos realizados / siete documentos de derechos de la PPMYEG a cargo de la DDDP*100</t>
  </si>
  <si>
    <t>100% de los Documentos de derechos realizados 
(7 documentos)</t>
  </si>
  <si>
    <t>Realizar acciones para la conmemoración de fechas emblemáticas en relación con la garantía de los derechos de las mujeres (8 de Marzo, 28 de Mayo, 21 de junio, 22 de julio y 28 de septiembre)</t>
  </si>
  <si>
    <t>Conmemoraciones de fechas emblemáticas realizadas</t>
  </si>
  <si>
    <t>No. de conmemoraciones de fechas emblemáticas realizadas / No. De conmemoraciones programadas *100</t>
  </si>
  <si>
    <t>100% conmemoraciones de fechas emblemáticas realizadas (5 conmemoraciones)</t>
  </si>
  <si>
    <t xml:space="preserve">1. Documento de sentido de cada una de las fechas emblemáticas
2. Piezas comunicativas de cada una de las fechas emblemáticas </t>
  </si>
  <si>
    <t>Realizar actividades de alistamiento, planeación y seguimiento necesarias para brindar asistencia técnica a los Sectores de la Administración Distrital priorizados anualmente (5), orientada a la implementación de la estrategia de transversalización de los enfoques de género y diferencial para mujeres.</t>
  </si>
  <si>
    <t>No. de actividades internas de alistamiento, planeación y seguimiento</t>
  </si>
  <si>
    <t>No. de actividades internas para alistar, planear y hacer seguimiento a la asistencia técnica/ Total de actividades programadas para alistar, planear y hacer seguimiento a la asistencia técnica*100</t>
  </si>
  <si>
    <t>100% de las actividades internas realizadas 
(48 actividades, 12 trimestrales)</t>
  </si>
  <si>
    <t>1. Evidencias de reuniones internas para alistar, planear y hacer seguimiento a la asistencia técnica
2. Documentos elaborados asociados a la asistencia técnica
3. Informes de seguimiento a la asistencia técnica</t>
  </si>
  <si>
    <t>Realizar actividades de asistencia técnica a los cinco (5) Sectores de la Administración Distrital priorizados anualmente, orientadas a la transversalización del enfoque diferencial para mujeres.</t>
  </si>
  <si>
    <t>No. de actividades de asistencia técnica para la transversalización del enfoque diferencial para mujeres implementadas</t>
  </si>
  <si>
    <t>No. de actividades de asistencia técnica para la transversalización del enfoque diferencial para mujeres implementadas/ No. de actividades de asistencia técnica para la transversalización del enfoque diferencial para mujeres programadas *100</t>
  </si>
  <si>
    <t>100% de las actividades de asistencia técnica implementadas
(40 actividades anuales: 10 en el segundo trimestre (no se reporta avance en abril, sino en mayo y junio), 15 en el tercer y 15 en el cuarto trimestre, es decir, 1 actividad por cada uno de los 5 Sectores al mes)</t>
  </si>
  <si>
    <t>1. Evidencias de reuniones externas para asistencia técnica
2. Informes de asistencia técnica</t>
  </si>
  <si>
    <t xml:space="preserve">(__) Formulación: </t>
  </si>
  <si>
    <t>Nombre: YENNI MAGOLA ROSERO SOSA</t>
  </si>
  <si>
    <t>Nombre: CLARA LOPEZ GARCIA</t>
  </si>
  <si>
    <t>Cargo: PROFESIONAL UNIVERSITARIO GRADO 17</t>
  </si>
  <si>
    <t>Cargo: DIRECTORA DIRECCION DERECHOS Y DISEÑO DE POLITICA</t>
  </si>
  <si>
    <t>GESTIÓN DE POÍTICAS PÚBLICAS</t>
  </si>
  <si>
    <t>Realizar seguimiento a 2 Políticas Publicas lideradas por la Secretaría Distrital de la Mujer
Acompañar el 100%  la implementación de las  Políticas Públicas de PPMYEG y PPASP y de los productos que la SDMujer es responsable</t>
  </si>
  <si>
    <t xml:space="preserve">Porcentaje  de Jornadas de socialización y/o sensibilización sobre la PPMyEG realizadas </t>
  </si>
  <si>
    <t>No. de jornadas de socialización y/o sensibilización sobre la PPMyEG realizadas / No. de socialización y/o sensibilización sobre la PPMyEG   programadas*100</t>
  </si>
  <si>
    <t xml:space="preserve"> 100% de las Jornadas de socialización y/o sensibilización sobre la PPMyEG realizadas
(50) jornadas</t>
  </si>
  <si>
    <t xml:space="preserve">Porcentaje de Jornadas de socialización y/o sensibilización sobre la PPASP realizadas </t>
  </si>
  <si>
    <t>No. de jornadas de socialización y/o sensibilización sobre la PPASP realizadas / No. de socialización y/o sensibilización sobre la PPASP   programadas *100</t>
  </si>
  <si>
    <t>100% Jornadas de socialización y/o sensibilización sobre la PPASP realizadas
(20) jornadas</t>
  </si>
  <si>
    <t>Porcentaje en el avance de Informes semestral de  seguimiento de la PPMyEG</t>
  </si>
  <si>
    <t>No. De informes de  seguimiento de la PPMyEG realizados /No. De informes programados *100</t>
  </si>
  <si>
    <t>100% de los Informes de  seguimiento de la PPMyEG realizados
(2 informes)</t>
  </si>
  <si>
    <t>Porcentaje de avance de Informes semestral de  seguimiento de la PPASP</t>
  </si>
  <si>
    <t>No. De informes de  seguimiento de la PPASP realizados / No. De informes programados *100</t>
  </si>
  <si>
    <t>100% Informes de  seguimiento de la PPASP realizados
(2 informes)</t>
  </si>
  <si>
    <t>Realizar una guía interna para la gestión de políticas en la SDMujer</t>
  </si>
  <si>
    <t>Porcentaje de avance de Guía interna de gestión de políticas pública</t>
  </si>
  <si>
    <t>No. De guías internas de gestión de política públicas / No. De guias programadas *100</t>
  </si>
  <si>
    <t>100% Guía interna de gestión de políticas 
(1 guía)</t>
  </si>
  <si>
    <t>1 Guía interna de gestión de políticas realizada</t>
  </si>
  <si>
    <t>.</t>
  </si>
  <si>
    <r>
      <t xml:space="preserve">Desarrollar procesos de información y sensibilización </t>
    </r>
    <r>
      <rPr>
        <b/>
        <sz val="10"/>
        <rFont val="Arial"/>
        <family val="2"/>
      </rPr>
      <t>en derechos</t>
    </r>
    <r>
      <rPr>
        <sz val="10"/>
        <rFont val="Arial"/>
        <family val="2"/>
      </rPr>
      <t xml:space="preserve"> en el marco de la Política Pública de Mujeres y Equidad de Género. </t>
    </r>
  </si>
  <si>
    <r>
      <t>Brindar 7509</t>
    </r>
    <r>
      <rPr>
        <sz val="10"/>
        <color indexed="10"/>
        <rFont val="Arial"/>
        <family val="2"/>
      </rPr>
      <t xml:space="preserve"> </t>
    </r>
    <r>
      <rPr>
        <sz val="10"/>
        <rFont val="Arial"/>
        <family val="2"/>
      </rPr>
      <t>orientaciones y acompañamientos psicosociales a  a través del modelo de operación CIOM</t>
    </r>
  </si>
  <si>
    <r>
      <t>implementar la estrategia de abordaje territorial</t>
    </r>
    <r>
      <rPr>
        <i/>
        <sz val="10"/>
        <rFont val="Arial"/>
        <family val="2"/>
      </rPr>
      <t xml:space="preserve"> Contigo en tu barrio </t>
    </r>
  </si>
  <si>
    <t>María Fernanda Jaramillo Jiménez</t>
  </si>
  <si>
    <t>(__x_)Seguimiento:</t>
  </si>
  <si>
    <t>Profesional Universitario grado 15 Dirección de Territorialización de Derechos y Participación</t>
  </si>
  <si>
    <t>PROMOCIÓN DEL ACCESO A LA JUSTICIA PARA MUJERES</t>
  </si>
  <si>
    <t>Sensibilizaciones de género, justicia y derecho de las mujeres</t>
  </si>
  <si>
    <t xml:space="preserve">(__) Formulación: 
</t>
  </si>
  <si>
    <r>
      <t xml:space="preserve">Cargo: </t>
    </r>
    <r>
      <rPr>
        <sz val="10"/>
        <rFont val="Times New Roman"/>
        <family val="1"/>
      </rPr>
      <t xml:space="preserve">Responsable del proceso </t>
    </r>
  </si>
  <si>
    <t xml:space="preserve">(N° jornadas  ejecutadas / N° jornada programadas) </t>
  </si>
  <si>
    <t xml:space="preserve">(___) Formulación: </t>
  </si>
  <si>
    <t>Nombre: Diana Gómez Rojas</t>
  </si>
  <si>
    <t>(_X_)Seguimiento:</t>
  </si>
  <si>
    <t>Cargo: Contratista</t>
  </si>
  <si>
    <t>Informe  trimestral de fortalecimiento de liderazgos para  participación y la representación política en Bogotá a través de bancadas de mujeres de las JAL.</t>
  </si>
  <si>
    <t xml:space="preserve">Convocar y brindar asistencia técnica a la Mesa Multipartidaria de género en el Distrito Capital </t>
  </si>
  <si>
    <t xml:space="preserve">No. de documento de asistencia técnica a la Mesa Multipartidaria de género </t>
  </si>
  <si>
    <t>COMUNICACIÓN ESTRATÉGICA</t>
  </si>
  <si>
    <t>Desarrollar y fortalecer las estrategias de divulgación pedagógica y de transformación cultural sobre los derechos de las mujeres y la información sobre la oferta de servicios de la SDMujer, en Bogotá.</t>
  </si>
  <si>
    <t>Producir 4 estrategias de comunicaciones con enfoque de género y de derechos, para la transformación cultural y el cambio social</t>
  </si>
  <si>
    <t xml:space="preserve">Página web, Facebok, Twitter e instagram de la Entidad. 
Revisiones previas a las publicaciones, para emitirlas de acuerdo con  lo establecido por la Ley 1712 de 2014, en un lenguaje comprensible a la ciudadanía </t>
  </si>
  <si>
    <t>Difundir a 15,000,000 ciudadanos y ciudadanas información sobre los derechos de las mujeres y oferta de servicios para su garantía en Bogotá, a través del desarrollo de campañas, formatos de comunicación y materiales de divulgación edu pedagógica.</t>
  </si>
  <si>
    <t>Personas alcanzadas a través de  canales digitales</t>
  </si>
  <si>
    <t>(_X_) Formulación: 17_enero_2021</t>
  </si>
  <si>
    <t>Nombre: Sandra Catalina Campos Romero</t>
  </si>
  <si>
    <t>Lideresa Tecnica</t>
  </si>
  <si>
    <r>
      <t xml:space="preserve">Cargo: </t>
    </r>
    <r>
      <rPr>
        <sz val="10"/>
        <rFont val="Times New Roman"/>
        <family val="1"/>
      </rPr>
      <t>Asesora de Despacho</t>
    </r>
  </si>
  <si>
    <t>PLANEACIÓN Y GESTIÓN</t>
  </si>
  <si>
    <t>Ejecutar el Plan de Sostenibilidad y Mantenimiento del MIPG</t>
  </si>
  <si>
    <t>% de ejecución de los Planes de mejora FURAG</t>
  </si>
  <si>
    <r>
      <rPr>
        <sz val="10"/>
        <rFont val="Times New Roman"/>
        <family val="1"/>
      </rPr>
      <t>((No acciones ejecutadas / No. de acciones totales)</t>
    </r>
    <r>
      <rPr>
        <sz val="10"/>
        <color indexed="8"/>
        <rFont val="Times New Roman"/>
        <family val="1"/>
      </rPr>
      <t>*100) * peso porcentual del periodo</t>
    </r>
  </si>
  <si>
    <t>Avances en la implementación de los planes de mejora FURAG</t>
  </si>
  <si>
    <t>Asesorar la formulación de planes de mejoramiento derivados de las auditorias internas y externas.</t>
  </si>
  <si>
    <t xml:space="preserve">
% de requerimientos gestionados</t>
  </si>
  <si>
    <t xml:space="preserve">((No Requerimientos atendidos / No. Total de requerimientos recibidos)*100) </t>
  </si>
  <si>
    <t xml:space="preserve">Correos electrónicos y/o evidencias de reuniones(actas) </t>
  </si>
  <si>
    <r>
      <t xml:space="preserve">% de Actividades ejecutadas del Plan de Acción -PIGA </t>
    </r>
    <r>
      <rPr>
        <sz val="10"/>
        <color indexed="10"/>
        <rFont val="Times New Roman"/>
        <family val="1"/>
      </rPr>
      <t xml:space="preserve"> </t>
    </r>
  </si>
  <si>
    <t xml:space="preserve">Correos electrónicos y/o evidencias de reuniones, comunicaciones internas, externas y/o  Informes  </t>
  </si>
  <si>
    <r>
      <t>Atender los</t>
    </r>
    <r>
      <rPr>
        <u/>
        <sz val="10"/>
        <rFont val="Times New Roman"/>
        <family val="1"/>
      </rPr>
      <t xml:space="preserve"> </t>
    </r>
    <r>
      <rPr>
        <sz val="10"/>
        <rFont val="Times New Roman"/>
        <family val="1"/>
      </rPr>
      <t>requerimientos de entes de control o entidades interesadas en el desarrollo del valor de lo público en las particularidades misionales de la Secretaría</t>
    </r>
  </si>
  <si>
    <t>% de requerimientos gestionados y respondidos</t>
  </si>
  <si>
    <t>Construir y socializar el Plan Anticorrupción y Atención a la Ciudadanía y desarrollar las acciones correspondientes a la Oficina Asesora de Planeación y hacer seguimiento al mismo.</t>
  </si>
  <si>
    <t xml:space="preserve">Correos electrónicos y/o evidencias de reuniones, publicaciones en la pagina y sus seguimientos </t>
  </si>
  <si>
    <t>Asesorar a los procesos en la revisión y actualización de documentos de calidad (manuales, formatos, procedimientos, instructivos etc.)</t>
  </si>
  <si>
    <t xml:space="preserve">% de requerimientos para actualizar la documentacion </t>
  </si>
  <si>
    <t xml:space="preserve">(No. de requeimientos recibidos / No. de requerimientos recibidos) * 100  </t>
  </si>
  <si>
    <t xml:space="preserve">Informe del aplicativo LUCHA y
Correos electrónicos
</t>
  </si>
  <si>
    <t>%  avance de formulación de la Guía metodologíca</t>
  </si>
  <si>
    <t>(No. de actividades desarrolladas/ No. de actividades programadas) * 100</t>
  </si>
  <si>
    <t>Correos electrónicos y/o evidencias de reuniones</t>
  </si>
  <si>
    <r>
      <t>Realizar la implementación de la Guia y Seguimiento</t>
    </r>
    <r>
      <rPr>
        <u/>
        <sz val="10"/>
        <rFont val="Times New Roman"/>
        <family val="1"/>
      </rPr>
      <t>s</t>
    </r>
    <r>
      <rPr>
        <sz val="10"/>
        <rFont val="Times New Roman"/>
        <family val="1"/>
      </rPr>
      <t xml:space="preserve"> de los riesgos programados</t>
    </r>
  </si>
  <si>
    <t>Correos electrónicos y/o evidencias de reuniones (4 seguimientos)</t>
  </si>
  <si>
    <t>&lt;</t>
  </si>
  <si>
    <r>
      <t xml:space="preserve">Cargo: </t>
    </r>
    <r>
      <rPr>
        <sz val="10"/>
        <rFont val="Times New Roman"/>
        <family val="1"/>
      </rPr>
      <t>Jefa Odficina Asesora de Planeación</t>
    </r>
  </si>
  <si>
    <t>GESTIÓN DEL CONOCIMIENTO</t>
  </si>
  <si>
    <r>
      <t xml:space="preserve">Porcentaje de </t>
    </r>
    <r>
      <rPr>
        <sz val="10"/>
        <color indexed="8"/>
        <rFont val="Times New Roman"/>
        <family val="1"/>
      </rPr>
      <t xml:space="preserve">respuestas a los requerimientos </t>
    </r>
    <r>
      <rPr>
        <sz val="10"/>
        <rFont val="Times New Roman"/>
        <family val="1"/>
      </rPr>
      <t>que den cuenta de la información sobre la situación, posición y condición de las mujeres en el Distrito Capital respondidos</t>
    </r>
  </si>
  <si>
    <r>
      <t xml:space="preserve">(No. total de respuestas ofrecidas/ No. total de requerimientos recepcionados) * 100 </t>
    </r>
    <r>
      <rPr>
        <sz val="10"/>
        <color indexed="8"/>
        <rFont val="Times New Roman"/>
        <family val="1"/>
      </rPr>
      <t>* (peso porcentual del periodo</t>
    </r>
    <r>
      <rPr>
        <sz val="10"/>
        <color indexed="10"/>
        <rFont val="Times New Roman"/>
        <family val="1"/>
      </rPr>
      <t>)</t>
    </r>
  </si>
  <si>
    <r>
      <t>Gesti</t>
    </r>
    <r>
      <rPr>
        <sz val="10"/>
        <color indexed="8"/>
        <rFont val="Times New Roman"/>
        <family val="1"/>
      </rPr>
      <t>onar</t>
    </r>
    <r>
      <rPr>
        <sz val="10"/>
        <rFont val="Times New Roman"/>
        <family val="1"/>
      </rPr>
      <t xml:space="preserve"> interinstitucionalmente con fuentes oficiales, para obtención de infomación que alimenta la bateria de indicadores sobre goce efectivo de derechos de las mujeres</t>
    </r>
  </si>
  <si>
    <t xml:space="preserve">ANDREA RAMIREZ PISCO
</t>
  </si>
  <si>
    <t>DIRECTORA GESTION DEL CONOCIMIENTO</t>
  </si>
  <si>
    <t>Esta actividad fue cumplida en el primer trimestre, con la aprobación del Plan de acciones afirmativas para mujeres en riesgo de feminicidio, sobrevivientes de tentativa de feminicidio y las víctimas indirectas del delito</t>
  </si>
  <si>
    <t xml:space="preserve">(__) Actualización: </t>
  </si>
  <si>
    <t>Entrega inoportuna de los reportes de plan de acción - 2020 de la PPMyEG, insumo para la elaboración del informe</t>
  </si>
  <si>
    <t>Desde la DDDP se remitió oficio de solicitud de reportes a los sectores corresponsables, aspecto que permitió la remisión de información de algunos de estos.</t>
  </si>
  <si>
    <t>Se genera un retraso en el cumplimiento de la meta dado que está en curso el proceso de revisión, socialización con las áreas de la entidad y aprobación de la Guía</t>
  </si>
  <si>
    <t>Ajustar el cronograma para las fases de revisión, socialización y ajustes en los casos que sean necesarios para la aprobación de la Guía interna de Gestión de Políticas Públicas</t>
  </si>
  <si>
    <t xml:space="preserve"> La mayoria de los procesos acompañados estuvieron encaminados en la conmemoración de fechas emblemáticas, y no todas las localidades solitaron apoyo o tenian recursos asignados para estas fechas. Por otro lado, se continuaron con los proyectos que previamente las Alcaldías locales habían solicitado apoyo por parte de la entidad, siendo importante anotar que la Secretaría depende de las solicitudes de las Alcaldías Locales en relación a la asistencia tecnica, a la fecha no se ha recibido mas solicitudes, sin embargo se continua haciendo el acercamiento con todas las AL para propiciar estos espacios.</t>
  </si>
  <si>
    <t xml:space="preserve">
Dirección Gestión del Conocimiento</t>
  </si>
  <si>
    <t>Andrea Ramírez Pisco - Lideresa Técnica Meta 1
Diana María Parra Romero - Lideresa Técnica Meta 2 y 3</t>
  </si>
  <si>
    <t>Nombre: Catalina Campos Romero</t>
  </si>
  <si>
    <t xml:space="preserve"> </t>
  </si>
  <si>
    <t xml:space="preserve">FECHA DE ELABORACIÓN
Seleccione con una (X) la información a presentar:  
</t>
  </si>
  <si>
    <t>(__X_)Seguimiento:</t>
  </si>
  <si>
    <t xml:space="preserve">Cumplimiento a los cronogramas de intervención archivística </t>
  </si>
  <si>
    <t>Cumplimineto a los cronogramas de actualización, implementación y socialización de los instrumentos archivísticos</t>
  </si>
  <si>
    <t>Informe de estado y avance de la actualización, implementación y socialización de los instrumentos archivisticos</t>
  </si>
  <si>
    <t xml:space="preserve">FECHA DE ELABORACIÓN
Seleccione con una (X) la información a presentar
</t>
  </si>
  <si>
    <t xml:space="preserve">(_) Formulación: </t>
  </si>
  <si>
    <t>(_X__)Seguimiento:</t>
  </si>
  <si>
    <t xml:space="preserve">Nombre:Jerson Augusto Murillo Palomino Lider Tecnico Oficina Asesora de Planeación </t>
  </si>
  <si>
    <t>Cargo:Lider Tecnico Contratista</t>
  </si>
  <si>
    <t>Cumplido al 100% en el Primer Trimestre 2021.</t>
  </si>
  <si>
    <t>NA</t>
  </si>
  <si>
    <t xml:space="preserve">(  ) Formulación: </t>
  </si>
  <si>
    <t xml:space="preserve">Firma:     </t>
  </si>
  <si>
    <r>
      <t xml:space="preserve">Nombre: </t>
    </r>
    <r>
      <rPr>
        <sz val="11"/>
        <rFont val="Times New Roman"/>
        <family val="1"/>
      </rPr>
      <t>Diego Andrés Pedraza Peña</t>
    </r>
  </si>
  <si>
    <r>
      <t xml:space="preserve">Cargo: </t>
    </r>
    <r>
      <rPr>
        <sz val="11"/>
        <rFont val="Times New Roman"/>
        <family val="1"/>
      </rPr>
      <t>Contratista - Subsecretaría de Gestión Corporativa</t>
    </r>
  </si>
  <si>
    <t xml:space="preserve">(    ) Formulación: </t>
  </si>
  <si>
    <t>Claudia Liliana Piñeros García</t>
  </si>
  <si>
    <t>Nombre: Angela Johanna Marquez Mora</t>
  </si>
  <si>
    <t>(X)Seguimiento:</t>
  </si>
  <si>
    <t>Tecnica Administrativa de Oficina de Control Interno</t>
  </si>
  <si>
    <r>
      <t xml:space="preserve">El proceso Comunicación Estratégica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Para el periodo comprendido entre julio y septiembre </t>
    </r>
    <r>
      <rPr>
        <b/>
        <sz val="10"/>
        <rFont val="Times New Roman"/>
        <family val="1"/>
      </rPr>
      <t>(tercer trimestre 2021</t>
    </r>
    <r>
      <rPr>
        <sz val="10"/>
        <rFont val="Times New Roman"/>
        <family val="1"/>
      </rPr>
      <t xml:space="preserve">), se registraron </t>
    </r>
    <r>
      <rPr>
        <b/>
        <sz val="10"/>
        <rFont val="Times New Roman"/>
        <family val="1"/>
      </rPr>
      <t>2.816 publicaciones en total</t>
    </r>
    <r>
      <rPr>
        <sz val="10"/>
        <rFont val="Times New Roman"/>
        <family val="1"/>
      </rPr>
      <t xml:space="preserve">. Que de manera discriminada se representan así: 870 Publicaciones en Facebook, 1.712 en Twitter, 208 en Instagram y 26 en portal WEB.  
</t>
    </r>
  </si>
  <si>
    <r>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t>
    </r>
    <r>
      <rPr>
        <b/>
        <sz val="10"/>
        <rFont val="Times New Roman"/>
        <family val="1"/>
      </rPr>
      <t xml:space="preserve"> tercer trimestre de 2021,</t>
    </r>
    <r>
      <rPr>
        <sz val="10"/>
        <rFont val="Times New Roman"/>
        <family val="1"/>
      </rPr>
      <t xml:space="preserve"> se realizaron </t>
    </r>
    <r>
      <rPr>
        <b/>
        <sz val="10"/>
        <rFont val="Times New Roman"/>
        <family val="1"/>
      </rPr>
      <t>99 notas registradas por medios de comunicación masivos y/o alternativos</t>
    </r>
    <r>
      <rPr>
        <sz val="10"/>
        <rFont val="Times New Roman"/>
        <family val="1"/>
      </rPr>
      <t xml:space="preserve"> sobre eventos, programas o proyectos de la SDMujer (no se incluyen algunas notas registradas a través de radio y televisión que ya han caducado en la web o algunas que no fueron subidas al portal).
     </t>
    </r>
  </si>
  <si>
    <r>
      <t xml:space="preserve">Pensar la comunicación con perspectiva de género supone analizar y producir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 </t>
    </r>
    <r>
      <rPr>
        <b/>
        <sz val="10"/>
        <rFont val="Times New Roman"/>
        <family val="1"/>
      </rPr>
      <t>tercer trimestre</t>
    </r>
    <r>
      <rPr>
        <sz val="10"/>
        <rFont val="Times New Roman"/>
        <family val="1"/>
      </rPr>
      <t xml:space="preserve"> de 2021 se diseñaron y socializaron </t>
    </r>
    <r>
      <rPr>
        <b/>
        <sz val="10"/>
        <rFont val="Times New Roman"/>
        <family val="1"/>
      </rPr>
      <t>3 campañas</t>
    </r>
    <r>
      <rPr>
        <sz val="10"/>
        <rFont val="Times New Roman"/>
        <family val="1"/>
      </rPr>
      <t xml:space="preserve">:
1.DE REGRESO A LA UNIVERSIDAD-DA EL PRIMER PASO
2.. MENSTRUAR CON BIENESTAR
3.ESPACIOS SEGUROS
</t>
    </r>
  </si>
  <si>
    <r>
      <t>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Durante el</t>
    </r>
    <r>
      <rPr>
        <b/>
        <sz val="10"/>
        <rFont val="Times New Roman"/>
        <family val="1"/>
      </rPr>
      <t xml:space="preserve"> tercer trimestre </t>
    </r>
    <r>
      <rPr>
        <sz val="10"/>
        <rFont val="Times New Roman"/>
        <family val="1"/>
      </rPr>
      <t xml:space="preserve">de 2021, </t>
    </r>
    <r>
      <rPr>
        <b/>
        <sz val="10"/>
        <rFont val="Times New Roman"/>
        <family val="1"/>
      </rPr>
      <t>96 eventos contaron con el cubrimiento</t>
    </r>
    <r>
      <rPr>
        <sz val="10"/>
        <rFont val="Times New Roman"/>
        <family val="1"/>
      </rPr>
      <t xml:space="preserve"> y apoyo logístico por parte del proceso Comunicación Estratégica de la SDMujer.</t>
    </r>
  </si>
  <si>
    <r>
      <t xml:space="preserve">Una de las grandes responsabilidades del proceso Comunicación Estratégica es tener expresiones gráficas de calidad, amigables y de impacto que logren transmitir los mensajes estratégicos priorizados por la Secretaría Distrital de la Mujer. 
Durante el </t>
    </r>
    <r>
      <rPr>
        <b/>
        <sz val="10"/>
        <rFont val="Times New Roman"/>
        <family val="1"/>
      </rPr>
      <t xml:space="preserve">tercer trimestre </t>
    </r>
    <r>
      <rPr>
        <sz val="10"/>
        <rFont val="Times New Roman"/>
        <family val="1"/>
      </rPr>
      <t xml:space="preserve">de 2021 se produjeron </t>
    </r>
    <r>
      <rPr>
        <b/>
        <sz val="10"/>
        <rFont val="Times New Roman"/>
        <family val="1"/>
      </rPr>
      <t>1.070 piezas gráficas</t>
    </r>
    <r>
      <rPr>
        <sz val="10"/>
        <rFont val="Times New Roman"/>
        <family val="1"/>
      </rPr>
      <t xml:space="preserve">, que han servido como base para acompañar los mensajes, las publicaciones en Redes Sociales y todas las piezas impresas y digitales que han permitido una mejor promoción y visibilidad de la oferta de servicios de la SDMujer.  
</t>
    </r>
  </si>
  <si>
    <r>
      <t xml:space="preserve">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y oferta institucional. Durante el </t>
    </r>
    <r>
      <rPr>
        <b/>
        <sz val="10"/>
        <rFont val="Times New Roman"/>
        <family val="1"/>
      </rPr>
      <t>tercer trimestre</t>
    </r>
    <r>
      <rPr>
        <sz val="10"/>
        <rFont val="Times New Roman"/>
        <family val="1"/>
      </rPr>
      <t xml:space="preserve"> de 2021 se realizaron</t>
    </r>
    <r>
      <rPr>
        <b/>
        <sz val="10"/>
        <rFont val="Times New Roman"/>
        <family val="1"/>
      </rPr>
      <t xml:space="preserve"> 44 videos.</t>
    </r>
    <r>
      <rPr>
        <sz val="10"/>
        <rFont val="Times New Roman"/>
        <family val="1"/>
      </rPr>
      <t xml:space="preserve">
</t>
    </r>
  </si>
  <si>
    <r>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El reporte para el</t>
    </r>
    <r>
      <rPr>
        <b/>
        <sz val="10"/>
        <rFont val="Times New Roman"/>
        <family val="1"/>
      </rPr>
      <t xml:space="preserve"> tercer trimestre</t>
    </r>
    <r>
      <rPr>
        <sz val="10"/>
        <rFont val="Times New Roman"/>
        <family val="1"/>
      </rPr>
      <t xml:space="preserve"> 2021 corresponde a:  </t>
    </r>
    <r>
      <rPr>
        <b/>
        <sz val="10"/>
        <rFont val="Times New Roman"/>
        <family val="1"/>
      </rPr>
      <t>17 Boletinas Informativas y 16 correos masivos</t>
    </r>
    <r>
      <rPr>
        <sz val="10"/>
        <rFont val="Times New Roman"/>
        <family val="1"/>
      </rPr>
      <t xml:space="preserve">.  No se realizaron actualizaciones en intranet, ni en wallpapers y tampoco se cubrieron eventos internos.
</t>
    </r>
  </si>
  <si>
    <r>
      <t>En cumplimiento del lineamiento de la Veeduría Distrital, será la Alcaldía Mayor la única entidad que realizará una jornada (única) de Rendición de Cuentas. Las entidades descentralizadas realizarán unos espacios denominados " Diálogos Ciudadanos Sectoriales".
En consecuencia, durante el</t>
    </r>
    <r>
      <rPr>
        <b/>
        <sz val="10"/>
        <rFont val="Times New Roman"/>
        <family val="1"/>
      </rPr>
      <t xml:space="preserve"> tercer trimestre</t>
    </r>
    <r>
      <rPr>
        <sz val="10"/>
        <rFont val="Times New Roman"/>
        <family val="1"/>
      </rPr>
      <t xml:space="preserve"> de 2021, la entidad desarrolló </t>
    </r>
    <r>
      <rPr>
        <b/>
        <sz val="10"/>
        <rFont val="Times New Roman"/>
        <family val="1"/>
      </rPr>
      <t>6 “Diálogos Ciudadanos”</t>
    </r>
    <r>
      <rPr>
        <sz val="10"/>
        <rFont val="Times New Roman"/>
        <family val="1"/>
      </rPr>
      <t xml:space="preserve">, así: 
• Miércoles 8 de septiembre: CIOM Fontibón 
• Miércoles 15 de septiembre: CIOM Kennedy 
• Miércoles 22 de septiembre: CIOM Casa de Todas 
• Miércoles 29 de septiembre: CIOM Teusaquillo 
• Jueves 7 de octubre: CIOM Rafael Uribe Uribe 
• Jueves 14 de octubre: CIOM Chapinero 
</t>
    </r>
  </si>
  <si>
    <r>
      <t>Dentro de sus compromisos, el proceso Comunicación Estratégica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http://www.sdmujer.gov.co.
En consecuencia, durante el tercer trimestre de 2021, se publicó el botón en el header superior con acceso directo re direccionando a la URL de la sección de Menú de “Transparencia y Acceso a la información pública” (</t>
    </r>
    <r>
      <rPr>
        <u/>
        <sz val="10"/>
        <color indexed="49"/>
        <rFont val="Times New Roman"/>
        <family val="1"/>
      </rPr>
      <t>http://www.sdmujer.gov.co/content/transparencia-y-acceso-la-informaci%C3%B3n-publica-0</t>
    </r>
    <r>
      <rPr>
        <sz val="10"/>
        <rFont val="Times New Roman"/>
        <family val="1"/>
      </rPr>
      <t xml:space="preserve">), este botón permanece siempre visible para las y los usuarios del portal web. </t>
    </r>
    <r>
      <rPr>
        <b/>
        <sz val="10"/>
        <rFont val="Times New Roman"/>
        <family val="1"/>
      </rPr>
      <t>Durante el trimestre registró 23.788 clics</t>
    </r>
    <r>
      <rPr>
        <sz val="10"/>
        <rFont val="Times New Roman"/>
        <family val="1"/>
      </rPr>
      <t>, discriminados así:  julio 673 clics, agosto 10.352 clics y en septiembre 12.763 clics. 
De igual modo, en</t>
    </r>
    <r>
      <rPr>
        <b/>
        <sz val="10"/>
        <rFont val="Times New Roman"/>
        <family val="1"/>
      </rPr>
      <t xml:space="preserve"> 8 Boletinas Institucionales </t>
    </r>
    <r>
      <rPr>
        <sz val="10"/>
        <rFont val="Times New Roman"/>
        <family val="1"/>
      </rPr>
      <t xml:space="preserve">(3 en julio, 3 en agosto y 2 en septiembre) se promovió entre la comunidad interna, la revisión de esta herramienta en el sitio web.
También, en las redes sociales se realizaron </t>
    </r>
    <r>
      <rPr>
        <b/>
        <sz val="10"/>
        <rFont val="Times New Roman"/>
        <family val="1"/>
      </rPr>
      <t xml:space="preserve">16 publicaciones </t>
    </r>
    <r>
      <rPr>
        <sz val="10"/>
        <rFont val="Times New Roman"/>
        <family val="1"/>
      </rPr>
      <t xml:space="preserve">(Twitter 8, Facebook 6, Instagram 2), socializando esta política, en cumplimiento de la normativa establecida.
</t>
    </r>
  </si>
  <si>
    <r>
      <t xml:space="preserve">La estrategia de comunicaciones siguiendo la lógica de la relación comunicación y participación, entiende que en la medida que los canales, procesos y criterios sean aceptados por la ciudadanía, ésta se hará parte de los procesos institucionales orientados a la promoción de la participación ciudadana como garantía de sus derechos.  Por lo cual, las redes sociales y la comunicación digital adquieren protagonismo. 
En consecuencia, con </t>
    </r>
    <r>
      <rPr>
        <b/>
        <sz val="10"/>
        <rFont val="Times New Roman"/>
        <family val="1"/>
      </rPr>
      <t xml:space="preserve">corte a septiembre 30, último mes del tercer trimestre </t>
    </r>
    <r>
      <rPr>
        <sz val="10"/>
        <rFont val="Times New Roman"/>
        <family val="1"/>
      </rPr>
      <t xml:space="preserve">de 2021 las redes </t>
    </r>
    <r>
      <rPr>
        <b/>
        <sz val="10"/>
        <rFont val="Times New Roman"/>
        <family val="1"/>
      </rPr>
      <t>reportan 76.462 seguidores</t>
    </r>
    <r>
      <rPr>
        <sz val="10"/>
        <rFont val="Times New Roman"/>
        <family val="1"/>
      </rPr>
      <t xml:space="preserve"> distribuidos así: Facebook 33.891, en Twitter 27.169 e Instagram 15.402.
</t>
    </r>
  </si>
  <si>
    <t>Durante el tercer trimestre del año se elaboraron los planes de mejora Furag teniendo en cuenta las recomendaciones FURAG, formulario Furag 2020 y Autodiagnosticos de cada política, a su vez se ha ha ido realizado seguimientos a estos.
Se estan realizando los seguimientos al cumplimiento de los planes institucionales de MIPG
Se realizan los comités Institucionales de Gestión y Desempeño- MIPG, donde se presentan avances y temas de aprobaciones necesarias para los procesos.
Se publica el plan de participación ciudadana y Rendición de cuentas para la entidad y se realiza seguimiento a su ejecución.
Se actualiza matriz de publciación Boton de transparencia.
Se han realizado 4 Dialogos Ciudadanos interlocales dando cumplimiento a la política de participación ciudadana y siguient¿do el protocolo de Rendición de Cuentas y MURC.
Se inicia preparación de la Audiencia Pública que se realizará en Noviembre de 2021.</t>
  </si>
  <si>
    <t xml:space="preserve">En los diferentes planes de FURAG 2020 se han dado diferentes retrasos, 
</t>
  </si>
  <si>
    <t>Se tiene en el plan de mejora propuestas de acciones y reagendamientos por tema de capacidad.
Estos planes se unificaron con los planes del 2021.</t>
  </si>
  <si>
    <r>
      <rPr>
        <sz val="10"/>
        <color indexed="8"/>
        <rFont val="Times New Roman"/>
        <family val="1"/>
      </rPr>
      <t xml:space="preserve">Durante el segundo trimestre del año, </t>
    </r>
    <r>
      <rPr>
        <sz val="10"/>
        <rFont val="Times New Roman"/>
        <family val="1"/>
      </rPr>
      <t>se realizó seguimiento en la reunión de enlaces mensual. Se tienen 132 acciones de mejora abiertas las cuales cuentan con 166 planes de mejoramiento con corte 30 de septiembre así: 76 estan con un avance del 0%, 2 con avance del 20%,  1 con avance del 25%, 2 con el avance del 30%, 1 con el avance del 35%, 1 con avance del 45%, 1 con avance del 50%,  1 con el avance del 60%, 1 con avance del 75%, 1 con avance del 80, 3 con avance del 90%  y  76  con avance del 100%. 
Toda la evidencia de los planes de Mejoramiento esta registrada en Kawak - Lucha</t>
    </r>
  </si>
  <si>
    <t>Se realiza seguimiento al acuerdo de corresponsabilidad No. 384 de 2018 con la asociación recicladora Puerta de Oro, se elaboraron campañas ambientales de sensibilización respecto a consumo de papel, reducción del consumo de agua y energía, entre otros, se participó en las mesas de trabajo citadas por Secretaría de Ambiente, se realizó la revisión e inclusión de criterios de sostenibilidad a los procesos de contratación aplicables y el apoyolos informes de planificación PIGA 2022 correspondientes a los matrices de impactos y legales base del PIGA,  se realiza el seguimiento a los consumos de agua y energía, y se consolida el informe de austeridad de las actividades correspondientes a la OAP del bimestre de julio-agosto, así como a la generación de residuos; se realizó el seguimiento de los controles a riesgos ambientales de la Entidad; se participó en la socialización del Decreto 837 de 2018 “Por medio del cual se adopta el Plan Distrital de Gestión del Riesgo de Desastres y del Cambio Climático para Bogotá D.C., 2018-2030 y se dictan otras disposiciones” realizado por IDIGER, para integración de la gestión de desastres en la Entidad; se adelantó la caracterización energética de la Entidad en el formato enviado por Secretaría Distrital de Ambiente, estableciendo la línea base para este ejercicio; se remitió el consolidado de informes periódicos reglamentarios para temas de gestión ambiental de la Entidad, con el fin de atender derecho de petición de Veeduría Distrital; se realizó la respuesta al informe de avance del Acuerdo 790 de 2020 sobre el Plan de Acción Climática Distrital; se adelantaron las gestiones correspondientes para la realización de la caminata ecológica en el marco del Programa de Buenas Prácticas Ambientales del PIGA; se desarrolló la respuesta respecto al Plan de Mejoramiento e informe de seguimiento realizada por la Oficina de Control Interno en lo relacionado a las actividades del Plan de Austeridad a cargo de la OAP.</t>
  </si>
  <si>
    <t>Durante el tercer trimestre del año se atendió un requerimiento de causas ciudadanas de la Secretaria de Gobierno, plan de mejoramiento por seguimiento al PAAC por Control interno, apoyo en respuesta a requerimiento de la Veeduría sobre manejo de riesgos de la entidad, Se diligencio encuesta de la veeduría sobre indicé de participación Ciudadana en formato de Google form – Indicé de participación ciudadana.</t>
  </si>
  <si>
    <t>Durante el tercer trimestre se realizaron las siguientes actividades:
En las mesas de trabajo de los enlaces se realizó seguimiento al plan anticorrupción para recordar los compromisos de cada responsable.
Se ajustó el plan de accion del PAAC incluyendo información adicional donde se refleja versión y justifiación de los cambios.
Se elaboró el plan de mjeromiento al informe de seguimiento del PAAC que se recibio por parte de Control Interno.</t>
  </si>
  <si>
    <t>Durante el tercer trimestre se realizó acompañamiento a los procesos para la actualización y cargue de los siguientes  documentos en el aplicativo LUCHA: Se actualizaron 11 documentos entre Procedimientos, planes, programas y formatos asociados a 6 procesos (Gestión Administrativa, Gestion Documental, Gestion Fiananciera, Planeacion y Gestion, Gestion Contractual y Gestion del talento Humano) 
Toda la evidencia de la actualizacion de la documentacion esta registrada en Kawak - Lucha</t>
  </si>
  <si>
    <t xml:space="preserve">Se aprobo y publicó el contexto estrtégico de la Entidad y se actualizo la politica de administración de riesgos, aprobada por el CCCI y publicada en la pagina WEB, por otra parte se presentaron resultados del primer seguimiento cuatrimestral en el CCCI y se incio la implementación de riesgos SARLAFT con la Alcaldía Mayor de Bogotá y la UNODC, se hace reporte en el CCCI virtual del mes de septiembre sobre  avances en gestion de riesgos y plan de trabajo ultimo trimestre de 2021
</t>
  </si>
  <si>
    <t>Aplazamiento para el monitoreo de cambios programados por el proveedor kawak</t>
  </si>
  <si>
    <t xml:space="preserve"> La guia metodologica se aplazó para mes de noviembre debido a los retrasos de las modificaciones en Kawak.</t>
  </si>
  <si>
    <t xml:space="preserve"> Se realizó con éxito el segundo seguimiento cuatrimestral de los riesgos de la entidad en el mes de agosto, con reuniones individuales por proceso, en el mes de septiembre se presentaron los resultados del seguimiento cuatrimestral de riesgos de corrupción reunión de enlaces MIPG, en comité de MIPG y reuniones individuales con los procesos, de acuerdo a sus inquietudes y necesidades.</t>
  </si>
  <si>
    <t>(__) Formulación: 17_enero_2021</t>
  </si>
  <si>
    <t xml:space="preserve">
Monica De la Cruz</t>
  </si>
  <si>
    <r>
      <t xml:space="preserve">Durante la vigencia 2021, se dio respuesta a la totalidad de solicitudes recibidas, que corresponde a un total de  doscientos dieciocho (218), brindando información relevante para la ciudadanía, academia y demás instituciones. 
El tipo de solicitudes recibidas se puede describir de la siguiente manera: 
Primer trimestre enero - marzo, un total de 75 solicitudes.
Segundo trimestre abril  - junio, un total de 85 solicitudes. 
Tercer trimestre julio - septiembre, un total de 58 solicitudes. 
a. 54 Derechos de petición (23 enero - marzo) (20 abril - junio) (11 julio - septiembre)
b. 40 SDQS, (16 enero- marzo) (16 abril - junio) (8 julio - septiembre)
c. 58 solicitudes de información, (14 enero-marzo) (21 abril - junio)  (23 julio - septiembre)
d. 28 proposiciones, (9 enero-marzo) (13 abril - junio)  (6 julio - septiembre)
e. 22 informes, (7 enero-marzo) (9 abril - junio)  (6 julio - septiembre)
g. 12 oficios entes de control (4 enero-marzo) (5 abril - junio)  (3 julio - septiembre)
h. 4 alcances a información remitida previamente. (1 enero-marzo) (2 abril - junio)  (1 julio - septiembre)
</t>
    </r>
    <r>
      <rPr>
        <b/>
        <sz val="10"/>
        <rFont val="Times New Roman"/>
        <family val="1"/>
      </rPr>
      <t>Anexos actividad 1</t>
    </r>
    <r>
      <rPr>
        <sz val="10"/>
        <rFont val="Times New Roman"/>
        <family val="1"/>
      </rPr>
      <t xml:space="preserve">
1. I trimestre 2021. Matriz de respuestas detalladas; Proposiciones, PQR y demás solicitudes. 
2. II trimestre 2021. Matriz de respuestas detalladas; Proposiciones, PQR y demás solicitudes.
3. III trimestre 2021. Matriz de respuestas detalladas; Proposiciones, PQR y demás solicitudes.</t>
    </r>
  </si>
  <si>
    <r>
      <t xml:space="preserve">Durante la vigencia 2021, se han gestionado cincuenta y cinco (55) solicitud de información con el fin de alimentar la batería de indicadores del OMEG y los documentos sobre derechos de las mujeres aportados por el OMEG. Las solicitudes se realizaron a las siguientes entidades: 
Primer trimestre enero - marzo, un total de 20 solicitudes.
Segundo trimestre abril - junio, un total de 19 solicitudes. 
Tercer trimestre julio - septiembre, un total de 16 solicitudes. 
</t>
    </r>
    <r>
      <rPr>
        <b/>
        <sz val="10"/>
        <rFont val="Times New Roman"/>
        <family val="1"/>
      </rPr>
      <t>Primer trimestre</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Fiscalía General de la Nación: información de denuncias sobre delito sexual, violencia intrafamiliar y lesiones personales. 
e. Departamento Administrativo del Servicio Civil Distrital: Nueva solicitud de bases de datos por sexo al 31 de diciembre de 2020. 
</t>
    </r>
    <r>
      <rPr>
        <b/>
        <sz val="10"/>
        <rFont val="Times New Roman"/>
        <family val="1"/>
      </rPr>
      <t xml:space="preserve">Segundo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d. Cámara de Comercio de Bogotá: información sobre unidades productivas y participación de las mujeres en juntas directivas.
e. Bogotá Cómo Vamos: Solicitud de información de la Encuesta Virtual #miVozmiCiudad.
</t>
    </r>
    <r>
      <rPr>
        <b/>
        <sz val="10"/>
        <rFont val="Times New Roman"/>
        <family val="1"/>
      </rPr>
      <t xml:space="preserve">Tercer Trimestre </t>
    </r>
    <r>
      <rPr>
        <sz val="10"/>
        <rFont val="Times New Roman"/>
        <family val="1"/>
      </rPr>
      <t xml:space="preserve">
a. Instituto Nacional de Medicina Legal y Ciencias Forenses: Solicitud de información sobre mujeres en riesgo de feminicidio. 
b. Secretaría Distrital de Seguridad, Convivencia y justicia: información de delitos de alto impacto en Bogotá durante 2019 y 2020 con el fin de alimentar la construcción de correlaciones de violencia contra las mujeres con variables sociodemográficas. 
c. Mesa Técnica Grupo de Trabajo para la Atención de la Violencia contra las Mujeres y el Riesgo de Feminicidio: actualización de información sobre mujeres asesinadas. 
</t>
    </r>
    <r>
      <rPr>
        <b/>
        <sz val="10"/>
        <rFont val="Times New Roman"/>
        <family val="1"/>
      </rPr>
      <t>Anexos actividad 2</t>
    </r>
    <r>
      <rPr>
        <sz val="10"/>
        <rFont val="Times New Roman"/>
        <family val="1"/>
      </rPr>
      <t xml:space="preserve">
1. Soportes I trimestre enero - marzo
2. Soportes II trimestre abril - junio
3. Soportes II trimestre julio - septiembre
</t>
    </r>
  </si>
  <si>
    <r>
      <t xml:space="preserve">Durante el primer trimestre de 2021, se han realizado ocho (8) asistencias técnicas, que se describen a continuación:
Primer trimestre enero - marzo, un total de 3 asistencias.
Segundo trimestre abril  - junio, un total de 4 asistencias. 
Segundo trimestre julio - septiembre, un total de 1 asistencias. 
</t>
    </r>
    <r>
      <rPr>
        <b/>
        <sz val="10"/>
        <rFont val="Times New Roman"/>
        <family val="1"/>
      </rPr>
      <t>Primer trimestre</t>
    </r>
    <r>
      <rPr>
        <sz val="10"/>
        <rFont val="Times New Roman"/>
        <family val="1"/>
      </rPr>
      <t xml:space="preserve">:
a. Sistema Distrital de Cuidado-SIDICU: Asistencia Técnica en la construcción de la línea de base y se desarrolló un anexo técnico que se encuentra en su versión preliminar.
b. Enfoque Diferencial -ACNUR: Asistencia técnica  en la investigación sobre violencias y situación de xenofobia que enfrentan mujeres refugiadas y migrantes en Bogotá.
c. Enfoque Diferencial: Asistencia técnica en la construcción de una propuesta de seguimiento a la Estrategia Distrital de Cuidado Menstrual
</t>
    </r>
    <r>
      <rPr>
        <b/>
        <sz val="10"/>
        <rFont val="Times New Roman"/>
        <family val="1"/>
      </rPr>
      <t>Segundo trimestre</t>
    </r>
    <r>
      <rPr>
        <sz val="10"/>
        <rFont val="Times New Roman"/>
        <family val="1"/>
      </rPr>
      <t xml:space="preserve">:
a. Capacitación funcionamiento OMEG: Se socializó a los equipos de la entidad la nueva plataforma del OMEG, y las caracteristicas de uso de la información.
b. Jornada fuente de informacíó SDP: Taller desarrollado en el marco de las orientaciones para la formulación de proyectos de inversión local, y el fortalecimiento de la caracterización demográfica.
c. Capacitación sobre pertinencia de las encuestas: Se realizó un taller con equipos de la entidad sobre las caracteristicas de una encuesta y en que casos hacer uso de ellas. 
d. Asistencia técnica a la Dirección de Enfoque Diferencial para el seguimiento a 6 estrategias: 1.  Educación Menstrual para el Autoconocimiento y Autocuidado. 2. Educación Flexible. 3. Transformación Cultural. 4. Capacidades Psicoemocionales. 5. Casa de Todas. 6. Empoderamiento a niñas, jóvenes y adolescentes.
</t>
    </r>
    <r>
      <rPr>
        <b/>
        <sz val="10"/>
        <rFont val="Times New Roman"/>
        <family val="1"/>
      </rPr>
      <t xml:space="preserve">
Tercer trimestre:
a. </t>
    </r>
    <r>
      <rPr>
        <sz val="10"/>
        <rFont val="Times New Roman"/>
        <family val="1"/>
      </rPr>
      <t>Evento Le tengo el Dato, un espacio de Gobierno Abierto, en donde se socializó a la ciudadanía y publico en  general el visualidador de la página web del OMEG, y el uso de datos.</t>
    </r>
    <r>
      <rPr>
        <b/>
        <sz val="10"/>
        <rFont val="Times New Roman"/>
        <family val="1"/>
      </rPr>
      <t xml:space="preserve">
Anexos actividad 3
</t>
    </r>
    <r>
      <rPr>
        <sz val="10"/>
        <rFont val="Times New Roman"/>
        <family val="1"/>
      </rPr>
      <t xml:space="preserve">
1. Soportes I trimestre enero-marzo
2. Soportes II trimestre abril-junio
3. Soportes III trimestre julio-septiembre</t>
    </r>
  </si>
  <si>
    <t xml:space="preserve">(___) Formulación:  </t>
  </si>
  <si>
    <t>Nombre: Adriana Estupiñán Jaramillo</t>
  </si>
  <si>
    <t>(_X_)Seguimiento: 5 de octubre de 2021</t>
  </si>
  <si>
    <t>Durante el segundo trimestre, para favorecer la implementación y seguimiento del plan de acciones afirmativas para mujeres en riesgo de feminicidio, sobrevivientes de tentativa de feminicidio y las víctimas indirectas del delito, se realizaron las siguientes acciones:
-Socialización de acción afirmativa a cargo de Transmilenio S.A., consistente en brindar acompañamiento a mujeres en riesgo de feminicidio en translados al interior del componente troncal del sistema, con equipos de atención de la Subsecretaría de Fortalecimiento de Capacidades y Oportunidades.
-Solicitud, a los sectores con competencia, de remisión de información frente a los avances en la implementación de las acciones afirmativas a cargo, durante el primer semestre de 2021, para la consolidación del balance señalado en el Acuerdo 676 de 2017.
-Desarrollo de reuniones de articulación interinstitucional, en el marco de las que se brindó acompañamiento técnico a los sectores de Educación y Desarrollo Económico para la dinamización de las acciones afirmativas a cargo.
-Acompañamiento a lanzamiento de programa "Arrendamiento social", que constituye acción afirmativa a cargo del sector Hábitat. 
-Revisión y realimentación de balance de implementación de acciones afirmativas remitido por sector Educación. 
-Consolidación del primer balance de implementación de los programas "Escuelas de mi barrio" y "Arrendamiento social" a cargo del IDRD y la Secretaría Distrital de Hábitat respectivamente, a través de los que se pusieron en marcha acciones para la estabilización de las mujeres en riesgo de feminicidio y sus hijos e hijas.
-Presentación de balance preliminar de las acciones concertadas, destacando los logros más relevantes de su implementación durante la vigencia 2021, en el marco de la segunda sesión directiva de la mesa de trabajo del Sistema SOFIA.</t>
  </si>
  <si>
    <t>No se presentaron retrasos</t>
  </si>
  <si>
    <t xml:space="preserve">El 21 de septiembre de 2021 se desarrolló la segunda sesión directiva de la Mesa de trabajo del Sistema SOFIA, la cual estuvo orientada al seguimiento a las acciones concertadas en el Plan de acción de la Mesa. </t>
  </si>
  <si>
    <t xml:space="preserve">Para el tercer trimestre de 2021 en las 5 IPS priorizadas: Kennedy, Meissen, San Rafael, Santa Clara y Meissen se llevaron a cabo 52 jornadas de sensibilizaciones y capacitaciones al personal de salud en temas como: derechos de las mujeres víctimas de violencias, objetivos de la estrategia intersectorial, violencias contra las mujeres, principalmente violencia feminicida y feminicidio, deber de debida diligencia, Ley 1257 de 2008 y Resolución 459 de 2012 (violencia sexual).
Adicionalmente, se llevaron a cabo 4 estudios de caso los cuales constituyen asistencias técnico-legales encaminadas a evaluar la atención que se brinda a las mujeres víctimas de violencia que acuden a los servicios de urgencia, verificando el cumplimiento de los deberes legales que le asiste al sector salud. En dichos estudios de caso se realizó una valoración de la atención, lo que permitió identificar las fortalezas de cada IPS y formular acciones de mejora en aras de contribuir con el restablecimiento de los derechos de las mujeres víctimas de violencia basada en género. </t>
  </si>
  <si>
    <t>En julio no se pudieron adelantar jornadas de sensibilizaciones y capacitaciones en la IPS UMHES Meissen, ni en la Subred Sur debido a la no disponibilidad en la agenda del personal de salud. No obstante, esto se pudo superar en agosto y septiembre, debido al descenso de los casos de COVID 19 que disminuyó la congestión de los servicios de salud y permitió concertar las capacitaciones.
Adicionalmente, no se pudo adelantar el estudio de caso de la IPS USS Kennedy debido a que a la reunión no se presentó ningún miembro del personal médico o asistencial que realizó la atención. Para solventar esta situación, se reprogramó este estudio de caso para el 07 de octubre de 2021.</t>
  </si>
  <si>
    <t>Frente a las jornadas de sensibilizaciones y capacitaciones en la IPS UMHES Meissen que no se pudieron realizar en julio, la coordinación intervino y conversó con la Secretaría Distrital de Salud y con la Líder de Rutas de Atención a Violencias de la Subred Sur con el fin de solicitar su colaboración para que se dispusiera un cronograma de realización de sensibilizaciones y capacitaciones, el cual se ha ejecutado correctamente desde agosto de 2021.
Respecto al estudio de caso de la IPS USS Kennedy, se acordó posponerlo para el 7 de octubre de 2021.</t>
  </si>
  <si>
    <t xml:space="preserve">En el tercer trimestre del año se realizaron doce (12) jornadas de sensibilización y socialización del Protocolo de Ingreso, Permanencia y Egreso de Casas Refugio. Estas sensibilizaciones fueron dirigidas a (i) Servidoras y servidores de la Escuela de Prevención de Violencias de la Subdirección de Integración Social de la Localidad de Kennedy; (ii) Equipo interdisciplinario de la Casa Refugio del Modelo Intermedio- Contrato 747/2021; (iii) Duplas de atención psicosocial y socio-jurídica de la Secretaría Distrital de la Mujer; (iv) Equipos interdisciplinarios de las Casas de Igualdad de Oportunidades para las Mujeres; (v) Equipo de la Estrategia de Justicia de Género de la Secretaría Distrital de la Mujer; (vi) Equipo de Representación Jurídica de la Estrategia de Justicia de Género de la Secretaría Distrital de la Mujer; (vii) Equipo de atención de la Estrategia Hospitales de la Secretaría Distrital de la Mujer; (viii) Equipo del Sistema Articulador de Alertas Tempranas -SAAT- de la Secretaría Distrital de la Mujer; (ix) Equipo interdisciplinario de la Casa Refugio del Modelo Integral- Contrato 748/2021; (x) Equipo interdisciplinario de la Casa Refugio del Modelo Integral- Contrato 751/2021; (xi y xii) Socialización a funcionarios y funcionarias del departamento del Huila y la ciudad de Santa Marta)
Durante este trimestre se logró superar la meta propuesta de manera significativa, cumpliendo con el propósito de fortalecer la divulgación de la ruta y el Protocolo de ingreso a Estrategia de Casas Refugio y de contribuir con esto al posicionamiento de las diferentes modalidades de atención sobre las que está trabajando la estrategia. Además, de hacer un aporte respecto a la deconstrucción de algunos imaginarios y mitos asociados con la ubicación, el ingreso y la permanencia de las mujeres víctimas de violencias en las Casas Refugio.   </t>
  </si>
  <si>
    <t xml:space="preserve">El cruce de agendas con algunos actores institucionales externos en ocasiones ha dificultado el agendamiento de jornadas de sensibilización, lo cual dificulta dar a conocer la Estrategia de Casas Refugio y sus diferentes modalidades de atención con agentes externos vinculados a la garantía y promoción del derecho a una vida libre de violencias para las mujeres. </t>
  </si>
  <si>
    <t xml:space="preserve">Se han desarrollado estrategias de fortalecimiento para la articulación de los espacios de socialización, con el fin de generar un mayor compromiso con la convocatoria y la participación en estos escenarios.    </t>
  </si>
  <si>
    <t xml:space="preserve">Durante el tercer trimestre se realizaron 18 sesiones de los Consejos Locales de Seguridad para las Mujeres, correspondientes a la segunda y tercera ronda de sesiones del año en las localidades. En las sesiones realizadas se ha logrado definir una agenda articulada con las Alcaldías Locales y las entidades miembros, donde se han abordado las violencias contra las mujeres desde un enfoque de género, de derechos y diferencial, incorporando a la categoría de delitos de alto impacto a los delitos sexuales y la violencia intrafamiliar. 
A través de las segundas sesiones se ha abordado lo siguiente: i. Revisión de cifras locales de violencias contra las mujeres, ii. Socialización ruta de prevención y protección a líderes y defensores de D.H, y ruta de atención en casos de violencia policial, iii. Revisión de casos de violencia policial contra mujeres y casos en riesgo de lideresas y defensoras de D.H, y acuerdos para fortalecer la articulación con los PMU locales, iv. Revisión de barreras casos SAAT, v. Socialización del PLSM y definición de acciones débiles en su formulación, vi. Conmemoración 25N, y vii. Revisión agenda local. Asimismo, a través de las terceras sesiones se abordó: i. Revisión de cifras locales de violencias contra las mujeres, ii. Revisión de barreras de casos del SAAT, iii. Seguimiento PLSM, iv. Conmemoración 25N, y v. Revisión agenda local. </t>
  </si>
  <si>
    <t xml:space="preserve">No aplica. </t>
  </si>
  <si>
    <t>Durante el tercer trimestre se realizaron 43 mesas técnicas y de trabajo para el seguimiento de la implementación de los Planes Locales de Seguridad para las Mujeres. En estas sesiones se logró avanzar en la implementación de las actividades de los Planes Locales de Seguridad para las Mujeres en los 20 territorios relacionadas con: i. Intervenciones de zonas inseguras para las mujeres, ii. sensibilizaciones sobre prevención de violencias en el espacio y transporte público, iii. sensibilizaciones sobre el derecho a una vida libre de violencias con mujeres diversas de las localidades, mujeres trabajadoras informales, y habitantes de la zona rural, mujeres migrantes, mujeres víctimas del conflicto armado, mujeres que realizan ASP, mujeres habitantes de calle, mujeres mayores y estudiantes, iv. difusión de la Ruta de atención a mujeres víctimas de violencia y en riesgo de feminicidio y oferta de servicios en jornadas locales de promoción de servicios, v. recorridos nocturnos para la identificación y georreferenciación de violencias contras las mujeres que trabajan en la informalidad, bicirecorridos para la promoción del derecho a una vida libre de violencias, vi. jornadas de sensibilización sobre el derecho a una vida libre de violencias con servidores y servidoras de las entidades locales, y acciones para el reconocimiento del delito de feminicidio y la gestión del riesgo de feminicidio, vii. Jornadas de Prevención de Violencias contra las Mujeres, viii. Mesas de trabajo para la seguridad de las mujeres y talleres sobre identificación de manifestaciones de violencias contra las mujeres y derechos de las mujeres víctimas de violencias. 
De esta manera, en total, de las 330 actividades programadas en los PLSM se han implementado 115 actividades, 136 están en implementación y 79 están por implementar.</t>
  </si>
  <si>
    <t>No se presentan retrasos</t>
  </si>
  <si>
    <t>Durante el tercer trimestre del 2021, el equipo Duplas de Atención Psicosocial realizó atención por primera vez a 354 mujeres víctimas de violencias remitidas durante el mismo periodo por equipos como la Línea Púrpura Distrital, la Estrategia de Justicia de Género, la Estrategia de Hospitales, el Sistema Articulador de Alertas Tempranas -SAAT-, entre otros. 
En total se realizó un total de 584 seguimientos a mujeres atendidas por primera vez y mujeres atendidas desde periodos anteriores. 
La atención psicosocial facilitada por las profesionales facilitó espacios de escucha activa en los que las mujeres reconocieron los ciclos y tipos de violencia, asi como los mecanismos de exigilidad de derechos. Durante las sesiones de atención psicosocial se potenció el proceso de toma de decisiones y el reconocimiento de recursos de afrontamiento.</t>
  </si>
  <si>
    <t>La atención efectiva a las mujeres remitidas depende de la posibilidad de entablar un primer contacto telefónico en el que las profesionales se presenten y ofrezcan el servicio, si este contacto no es posible, no se puede iniciar el proceso de atención psicosocial. Asimismo, los seguimientos efectivos (atenciones que se dan después del primer contacto) está vinculada a la voluntad y corresponsabilidad de la mujer en el proceso, y de su respuesta al acercaminto que se realiza por  medios telefónicos, virtuales y presenciales.</t>
  </si>
  <si>
    <t xml:space="preserve">Para el tercer trimestre del año se realizaron 7.121 atenciones efectivas a través de la Línea Púrpura Distrital "Mujeres que Escuchan Mujeres".
Al respecto, entre julio y septiembre, se realizaron de manera específica un total de 1.790 atenciones psicosociales y 829 atenciones sociojurídicas, así: En julio se realizaron 561 atenciones psicosociales y 281 orientaciones socio jurídicas, en agosto se realizaron 619 atenciones psicosociales y 239 atenciones socio jurídicas y en septiembre se realizaron 610 atenciones psicosociales y 309 atenciones sociojurídicas. 
</t>
  </si>
  <si>
    <t>Durante el tercer trimestre del 2021, el equipo Duplas Psico Jurídicas  realizó atención por primera vez a 135 mujeres, y realizó un total de 254 seguimientos efectivos a mujeres víctimas de violencias en el espacio y el transporte público remitidas durante el mismo periodo por el equipo de la Línea Púrpura Distrital y la integración de la LPD con la Línea de Emergencias 123 principalmente. 
La atención psico jurídica facilitada por las profesionales permitió visibilizar las violencias que tienen lugar en el transporte y espacio público, en los que se destacan principalmente hechos de acoso callejero y violencia sexual. La orientación socio jurídica proporcionada permitió que las mujeres reconocieran sus derechos y las figuras jurídicas que permiten la denuncia, asimismo la intervención psicosocial aportó al trámite de los impactos emocionales de las violencias.</t>
  </si>
  <si>
    <t>1. ÚLTIMO INFORME 2020. Avance IV CAPITULO: Realización, revisión y ajuste de los capítulos 1, 2, 3 y 4 de los informes de asistencia técnica de los 15 sectores. Los informes de asistencia técnica incluyen: Caracterización: estructura general, normatividad que rige al sector en el marco de sus competencias, instancias internas y externas de articulación y coordinación lideradas por el sector. Mesas, Comités, espacios ampliados, instancias de participación ciudadana lideradas por el sector, marco normativo asociado a la transversalización del enfoque de género, perfil del sector y su relación con los derechos de las mujeres y la transversalización del enfoque de género, Resolución sectorial para la Equidad de Género, derechos de las mujeres y responsabilidad del sector en su garantía, definición conceptual de transversalización en el sector, armonización del PDD y PPMyEG y directorio de personas referentes para la asistencia técnica en el sector administrativo. Los capítulos adelantados hasta la fecha, incluyen las acciones de asistencia técnica para la transversalización del enfoque de género del I y II trimestre: Acciones adelantadas para la concertación y acciones concertadas con el sector administrativo, acciones de asistencia técnica para la transversalización del enfoque de género de primer y segundo trimestre: acciones de acompañamiento técnico para la transversalización del enfoque de género, acciones adelantadas para el monitoreo y entrega de informes de ejecución de I y II trimestre.</t>
  </si>
  <si>
    <t xml:space="preserve">Se llevaron a cabo 2 sesiones ordinarias de la CIM: el 23 de febrero y el 28 de julio de 2021. En la sesión del 23 de febrero,  se realizó balance de los 50 logros de transversalización 2020, invitación a los sectores a proponer logros de transversalización para el primer semestre de 2021, socialización del Decreto 332 de 2020 e información general de la Política Pública de Mujeres y Equidad de Género –CONPES D.C 14 de 2020, proponiendo espacios para la socialización de esta. Se realizó informe del primer trimestre de 2021. 
En la sesión del 28 julio de 2021, se socializó el avance en los 50 logros de transversalización de género 2021 (Corte primer semestre), se presentaron los avances del Trazador Presupuestal para la Igualdad y la Equidad de Género -TPIEG en el Distrito, se socializó el Lineamiento para la estrategia de transversalización de los enfoques de género y diferencial para mujeres en el Distrito Capital y se presentó el Sello de género. El acta de la segunda sesión de la CIM se encuentra en proceso de aprobación. </t>
  </si>
  <si>
    <t xml:space="preserve">Se desarrollaron nueve (9) sesiones de la Unidad Técnica de Apoyo (UTA) de la Comisión Intersectorial de Mujeres en las fechas 04 y 18 de febrero, 18 de marzo, 15 de abril, 20 de mayo, 17 de junio, 15 de julio, 19 de agosto y 16 de septiembre de 2021. Durante la primera sesión, se socializó la normatividad que rige la CIM y Unidad Técnica de Apoyo UTA, se realizó presentación del reglamento interno de la CIM, se socializo el cronograma de sesiones 2021 CIM y UTA y se compartió el esquema del plan de acción CIM y UTA 2021. Durante la segunda sesión, se realizó presentación de plan de acción CIM y UTA 2021 y organización de la primera sesión CIM. Durante la tercera sesión, se realizó concertación de los instrumentos de la PPMyEG, socialización con respecto a los 50 logros de Transversalización y aprobación de plan de acción CIM y UTA 2021. La cuarta sesión, fue realizada de manera asincrónica, durante esta, los delegados y las delegadas de los sectores y entidades adscritas, con apoyo de las y los profesionales de asistencia técnica para la transversalización del enfoque de género de la SD Mujer, revisaron la propuesta de concertación de los productos PIOEG y PSTG 2021 y generaron sugerencias de ajuste para su posterior aprobación. Durante la quinta sesión, se brindaron pautas para el reporte de seguimiento a productos de PPMyEG y Logros de Transversalización (Matriz plan de acción PPMYEG-CONPES DC, 14 2020, Matriz sectorial del PIOEG y PSTG y Matriz de logros de Transversalización de género 2021) y se socializaron los instrumentos de seguimiento para toma de decisiones CIM y UTA. Durante la sexta sesión, se realizó socialización del l Trazador Presupuestal para la Igualdad y la Equidad de Género, socialización del convenio macro entre la Alcaldía mayor y ONU Mujeres y se realizó la organización de la segunda sesión de la Comisión Intersectorial de Mujeres CIM. La séptima sesión se realizó de manera asincrónica, los y las profesionales de asistencia técnica para la transversalización del enfoque de género de la SDMujer brindaron acompañamiento a los 15 sectores de la Administración Distrital en el proceso de marcación del Trazador Presupuestal para la Igualdad y Equidad de Género (TPEIG)
Durante la octava sesión de la UTA se socializó el Lineamiento para la estrategia de transversalización de los enfoques de género y diferencial para las mujeres en el Distrito Capital, se presentó el balance del proceso de marcación del Trazador Presupuestal para la Igualdad y la Equidad de Género -TPIEG y se presentó la estrategia de Emprendimiento y Empleabilidad de la SDMujer.La novena sesión de la UTA se desarrolló de manera presencial, durante esta los y las referentas de género de cada uno de los 15 sectores de la Administración Distrital presentaron información de los enlaces técnicos y directivos, el funcionamiento de la mesa de género de cada sector, resaltaron los logros para la transversalización de género que se han gestionado desde la mesa, los avances y retos en la implementación de la estrategia de transversalización de género y el plan de acción de la PPMyEG.  El acta de la novena sesión de la UTA se encuentra en proceso de aprobación. </t>
  </si>
  <si>
    <t xml:space="preserve">Trimestre I: Se avanzó en retroalimentación de los documentos 2020, se construyó estructura para su actualización, se identificó información cualitativa y cuantitativa para actualizar por cada derecho y se construyó cronograma de actualización de los documentos técnicos por derecho para 2021. 
Trimestre II: Se avanzó en actualización de los 3 primeros capítulos de los documentos técnicos por derecho para 2021: conceptualización del derecho, diagnóstico del derecho con información cualitativa y cuantitativa y acciones afirmativas según ajustes al PIOEG. 
Trimestre III: Se avanzó en actualización de los capítulos 4 y 5 de los documentos técnicos: mapa de actores estratégicos y recomendaciones para avanzar en la garantía del derecho. </t>
  </si>
  <si>
    <t>Trimestre I: La DDDP y Oficina de Comunicaciones construyeron documento de sentido y piezas comunicativas 8M. Se elaboró metodología de sensibilización para la conmemoración 8M para servidoras y servidores públicos. Se participó en eventos virtuales de sensibilización con mesa de enfoque diferencial - mujeres víctimas y FENALDECO. Se avanzó en propuesta temas estratégicos para conmemoración día salud plena - 28 mayo.
Trimestre II: Se realizaron 2 conmemoraciones: 1 día salud plena - 28 mayo: documento de sentido, bullets, piezas comunicativas, metodologías sensibilización derecho salud para CIOM y Casa de Todas, guiones para eventos virtuales conmemoración. 1 día educación no sexista - 22 junio: documento de sentido, bullets, documento claves, piezas comunicativas, presentaciones y 2 eventos virtuales de conmemoración. Se avanzó en propuesta conmemoración día trabajo doméstico remunerado - 22 julio.
Trimestre III: Se realizaron 2 conmemoraciones: 1 día trabajo doméstico -22 julio: documento sentido, piezas comunicativas en articulación con SIDICU. 1 día derecho al aborto libre, seguro y gratuito - 28 septiembre: documento de sentido, piezas comunicativas, bullets, coordinación intersectorial, 1 conversatorio virtual distrital, 2 talleres con referentas política género y espacios educativo y comunitario SDS, 2 conversatorios Universidades Pedagógica y Distrital, 1 presentación JAL Chapinero.</t>
  </si>
  <si>
    <t>Mes de julio: 1. Se revisó y ajustó el mapeo de Sectores "Propuesta preliminar para avanzar en el cumplimiento de la meta sectorial 37 del PDD 2020-2024, la Meta 1 del PI 7671 y el POA 2021", con acciones realizadas y por adelantar por parte de la DED (07, 15 y 16), con el fin de definir los Sectores priorizados para la asistencia técnica y asignar responsabilidades frente a la implementación del procedimiento (27). 2. Articulación con la SPI y la DDDP para la asistencia técnica a los Sectores de la Administración Distrital (08 y 26), en el marco de la cual se acordó la elaboración y realización de una presentación sobre la transversalización del enfoque diferencial (15, 16 y 19) en la CIM (28). 3. Socialización de los formatos asociados al procedimiento "Asistencia técnica a los Sectores de la Administración Distrital y las localidades para la transversalización del enfoque diferencial" a la OAP, ajuste y envío (08), los cuales fueron publicados (09) y socializados con el equipo de la DED a través de correo electrónico (12 y 21). Además, se ajustó para su respectiva actualización el procedimiento (12), el cual fue publicado en el Kawak por parte de la OAP (12). 4. Elaboración y convalidación de metodología y contenidos para actividad 1 del procedimiento (21, 27 y 28). 5. Asistencia técnica al Sector Planeación: Diligenciamiento del formato de información estratégica para la transversalización del enfoque diferencial (16) e identificación y concertación de actividades de asistencia técnica con la DAR de la SDPlaneación (15, 27 y 28). 6. Realización de reunión con la SEF de la SDDE (07) en el marco de la asistencia técnica al Sector Desarollo Económico.
Mes de agosto: 1. Planeación, realización y seguimiento de jornada sobre recomendaciones al equipo de la DED para la implementación del procedimiento de asistencia técnica "Asistencia técnica a los Sectores de la Administración Distrital y las localidades para la transversalización del enfoque diferencial" (02, 03 y 05). 2. Planeación y realización de tres (3) jornadas de intercambio de saberes, conocimientos y documentos sobre transversalización del enfoque diferencial y mujeres en sus diferencias y diversidad (mujeres negras, afrocolombianas, raizales y palenqueras) con el equipo de la DED, en el marco de la actividad 1 del procedimiento (04, 11, 12, 18, 19, 20 y 27). 3. Diseño de formato y consolidación de información sobre asistencia técnica a los Sectores de la Adminitración Distrital (10 y 18). 4. Concertación y socialización de actividades con la DDS (19 y 24) y elaboración, socialización, revisión, ajuste y aprobación de cronograma anual de trabajo por parte de la DAR de la SDPlaneación (10, 19, 24, 26 y 27). 5. Realización de reuniones internas para la planificación de la asistencia técnica al Sector Desarrollo Económico (4, 9, 30 y 31) y avances en el diligenciamiento del formato del procedimiento: Información Estratégica para la Transversalización del Enfoque Diferencial. 6. Realización de tres reuniones internas del equipo DED para la planeación del proceso de asistencia técnica (02) y de coordinación con la DDDP con el fin de identificar oportunidades de articulación para brindar asistencia técnica al Sector Seguridad, Convivencia y Justicia, en una de ellas especificamente a la Casa Libertad (09 y 19). 7. Realización de reunión de articulación e identificación de necesidades del Sector Seguridad, Convivencia y Justicia con la DPCC (18). 8. Diligenciamiento del formato de información estratégica del Sector Mujeres (30). 9. Realización de tres reuniones para avanzar en la concertación de actividades de asistencia técnica a la DEVAJ de la SDMujer (02, 11 y 19). 10. Realización de dos reuniones de articulación entre las DED y la DDDP para la asistencia técnica del Sector Salud, con el fin de avanzar en la articulación interna y el diligenciamiento del formato de información estratégica. Se acordó la creación de una caja de herramientas metodológicas a implementar en el marco del procedimiento (05 y 30). 11. Se realizó la 2da reunión de articulación entre la DED y DDDP de la SDMujer y la referente de PPMYEG en el Sector Salud, en el marco de la asistencia técnica (24). 
Mes de septiembre: 1. Realización de tres (3) jornadas de intercambio de saberes, conocimientos y documentos sobre transversalización del enfoque diferencial y mujeres en sus diferencias y diversidad (mujeres indígenas, gitanas, lesbianas y transgeneristas e infancia, adolescencia y juventud) con el equipo de la DED, en el marco de la actividad 1 del procedimiento "Asistencia técnica a los Sectores de la Administración Distrital y las localidades para la transversalización del enfoque diferencial" (03, 10 y 17). 2. Reuniones de seguimiento externa e interna a la implementación del cronograma anual de actividades de asistencia técnica al Sector Planeación (03 y 23). 3. Se elaboró, envió, convalidó y avanzó en el desarrollo de una propuesta metodológica para la jornada de sensibilización con la DAR en el marco del cronograma anual de trabajo (21, 24 y 30). 4. Realización de reunión con la SDDE para la concertacion de actividades de asistencia técnica en el marco del PAA concertadas con pueblos y comunidades con pertenencia étnica (22) y avances en el diligenciamiento del Cronograma de Asistencia Técnica para la Transversalización del Enfoque Diferencial. 5. Reunión interna de seguimiento a la asistencia técnica brindada por la DED al Sector Desarrollo Económico (28). 6. Realización de reunión externa de articulación con equipos territoriales del Sector Seguridad, Convivencia y Justicia para brindar asistencia técnica junto con la DDDP (01). 7. Reunión interna de seguimiento a la asistencia técnica brindada por la DED al Sector Seguridad, Convivencia y Justicia (15). 8. Concertación de las actividades de asistencia técnica y diligenciamiento del Cronograma de Asistencia Técnica para la Transversalización del Enfoque Diferencial con la DEVAJ (28). 9. Reunión de concertación de actividades de asistencia técnica con la DTDP (17) y diligenciamiento de Cronograma de Asistencia Técnica para la Transversalización del Enfoque Diferencial (29). 10. Realización de dos reuniones internas de seguimiento a la asistencia técnica brindada al Sector Mujeres (15 y 29). 11. Se realizó una reunión entre la DED y la referente de PPMYEG en el Sector Salud, con el objetivo de concertar el Cronograma de Asistencia Técnica para la Transversalización del Enfoque Diferencial y definir las temáticas a desarrollar en los talleres programados (02). 12. Se realizaron tres reuniones de coordinación y evaluación entre la DED y la DDDP para avanzar en el diseño de la propuesta metodológica del taller realizado el 23 de septiembre con las Entidades Administradoras de Planes de Beneficios de Salud (EAPB) e Instituciones Prestadoras de Salud (IPS) del Sector Salud. Además de identificar los aciertos y desaciertos de la metodología implementada, se establecieron acuerdos para la realización del taller con la ruta materno- paterno perinatal (06, 20 y 27). 13. Se realizó una reunión interna de seguimiento a la asistencia técnica con el Sector Salud. Se revisaron algunos aspectos del cronograma de actividades de asistencia técnica y una meta que se encuentra pendiente para la realización de un manual de atención en salud dirigido a mujeres negras, afrocolombianas y raizales (16).     
Total actividades de alistamiento, planeación y seguimiento en julio, agosto y septiembre: 30 "</t>
  </si>
  <si>
    <t xml:space="preserve">Ninguna
</t>
  </si>
  <si>
    <t>Ninguna</t>
  </si>
  <si>
    <t>Mes de julio: Asistencia técnica al Sector Planeación: 1. Revisión de propuesta metodológica para la realización de encuentros con mujeres campesinas y rurales en el marco de la fase de agenda pública de la Política Pública de Ruralidad (PPR) (23). 
Mes de agosto: Asistencia técnica al Sector Planeación: 1. Se revisó una propuesta metodológica para realizar encuentros con campesinas en la fase de agenda pública de la PPR (09). Asistencia técnica al Sector Seguridad, Convivencia y Justicia. 2. Realización de segunda sesión de sensibilización sobre los enfoques de género y diferencial con el grupo 4 (20) de Responsabilidad Penal Adolescente y primera sesión con el grupo 1 (31). Asistencia técnica al Sector Mujeres: 3. Se realiza una sesión del proceso de fortalecimiento a las duplas de atención psicosocial a mujeres víctimas de violencias con la participación de 52 servidoras y contratistas de la DEVAJ (26). Asistencia técnica al Sector Salud: Realización de un taller con el equipo de entorno laboral y política de trabajo de las SIS, al cual asistieron 243 personas, sobre enfoque diferencial y lineamientos para la atención de los diferentes grupos y poblaciones diferenciales (30).
Mes de septiembre: Asistencia técnica al Sector Planeación: 1. Se apoyó la convocatoria para la presentación del balance de implementación de la PPR en Cerros Orientales (05) y Usme (06 y 10). Además, se participó de manera presencial en la jornada de Usme (11). 2. Se consolidaron y socializaron dos bases con 156 datos de actores comunitarios, académicos e institucionales para la aplicación de la Encuesta de Percepción de Ruralidad Bogotana (10), en el marco del Modelo de Desarrollo Rural Sostenible. Asistencia técnica al Sector Seguridad, Convivencia y Justicia. 3. Realización de jornada de sensibilización inicial sobre enfoques de género y diferencial al equipo de Casa Libertad (06). 4. Realización de diez jornadas sobre los enfoques de género y diferencial con el grupo: Responsabilidad Penal Adolescente, así: A. Primera sesión - Grupo 2 (07). B. Segunda sesión - Grupo 1 (14). C. Primera sesión - Grupo 4 (16). D. Tercera sesión - Grupo 3 (17). E. Segunda sesión - Grupo 2 (21). F. Tercera sesión - Grupo 1 (28). G. Segunda sesión - Grupo 3 (30). Asistencia técnica al Sector Mujeres: 5. Se realizán dos jornadas de fortalecimiento a la Línea Purpura para la incorporación del enfoque diferencial, con la participación de 29 servidoras y contratistas (20). Asistencia técnica al Sector Salud: 6. Realización de taller para la incorporación de los enfoques de género y diferencial con la Mesa de Fortalecimiento de Entidades Administradoras de Planes de Beneficios de Salud (EAPB) y las Instituciones Prestadoras de Salud (IPS) del Sector Salud, en el marco del proceso de adaptación e implementación de la RIAS (Rutas Integrales de Atención en Salud) de Población con Riesgo o Sujeto de Agresiones, Accidentes y Traumas con el fin de fortalecer las capacidades del talento humano, donde asistieron 51 personas (23).
Total de actividades de asistencia técnica realizadas en julio. agosto y septiembre: 11</t>
  </si>
  <si>
    <t>La priorización de los Sectores de la Administración Distrital para la implementación del procedimiento y la asignación de las responsabilidades al interior del equipo de la DED se realizó a finales de julio, teniendo en cuenta que la asistencia técnica se realiza con base en el interés y la demanda de las entidades en el marco de la transversalización del enfoque diferencial en su quehacer institucional.
La puesta en marcha de los Cronogramas de Asistencia Técnica para la Transversalización del Enfoque Diferencial requiere de la convalidación de las actividades concertadas por parte de las directivas de las dependencias involucradas.
No se han realizado actividades de asistencia técnica con el Sector de Desarrollo Económico debido a poca disponibilidad de tiempo de la SDDE y a que no ha sido posible la convalidación del Cronograma de Asistencia Técnica para la Transversalización del Enfoque Diferencial.</t>
  </si>
  <si>
    <t xml:space="preserve">Se han realizado y seguirán realizando actividades de alistamiento, preparación y seguimiento para facilitar y fortalecer la asistencia técnica brindada a los Sectores de Administración Distrital, por parte de los equipos de asistencia técnica de la DED.
Se han programado y realizado reuniones de seguimiento con los distintos Sectores para avanzar en la implementación de las actividades de asistencia técnica para la transversalización del enfoque diferencial, las cuales han permitido identificar oportunidades y alternativas para consolidar los procesos. </t>
  </si>
  <si>
    <r>
      <t xml:space="preserve">De enero a </t>
    </r>
    <r>
      <rPr>
        <sz val="10"/>
        <color rgb="FFFF0000"/>
        <rFont val="Times New Roman"/>
        <family val="1"/>
      </rPr>
      <t>septiembre</t>
    </r>
    <r>
      <rPr>
        <sz val="10"/>
        <rFont val="Times New Roman"/>
        <family val="1"/>
      </rPr>
      <t xml:space="preserve"> se realizaron </t>
    </r>
    <r>
      <rPr>
        <sz val="10"/>
        <color rgb="FFFF0000"/>
        <rFont val="Times New Roman"/>
        <family val="1"/>
      </rPr>
      <t xml:space="preserve"> 64 </t>
    </r>
    <r>
      <rPr>
        <sz val="10"/>
        <rFont val="Times New Roman"/>
        <family val="1"/>
      </rPr>
      <t xml:space="preserve">jornadas de socialización sobre la PPMyEG, de los cuales </t>
    </r>
    <r>
      <rPr>
        <sz val="10"/>
        <color rgb="FFFF0000"/>
        <rFont val="Times New Roman"/>
        <family val="1"/>
      </rPr>
      <t>19</t>
    </r>
    <r>
      <rPr>
        <sz val="10"/>
        <rFont val="Times New Roman"/>
        <family val="1"/>
      </rPr>
      <t xml:space="preserve"> se han realizado en los COLMYG de Usaquén, Rafael Uribe, Teusaquillo, Santa Fe, Chapinero, Tunjuelito, Barrios Unidos, Puente Aranda, Antonio Nariño, Usme, Ciudad Bolívar, Suba, Kennedy, Fontibón, Bosa, Candelaria, Engativá, Los Mártires y </t>
    </r>
    <r>
      <rPr>
        <sz val="10"/>
        <color rgb="FFFF0000"/>
        <rFont val="Times New Roman"/>
        <family val="1"/>
      </rPr>
      <t>San Cristóbal</t>
    </r>
    <r>
      <rPr>
        <sz val="10"/>
        <rFont val="Times New Roman"/>
        <family val="1"/>
      </rPr>
      <t>;</t>
    </r>
    <r>
      <rPr>
        <sz val="10"/>
        <color rgb="FFFF0000"/>
        <rFont val="Times New Roman"/>
        <family val="1"/>
      </rPr>
      <t xml:space="preserve"> 29</t>
    </r>
    <r>
      <rPr>
        <sz val="10"/>
        <rFont val="Times New Roman"/>
        <family val="1"/>
      </rPr>
      <t xml:space="preserve"> jornadas en los sectores y entidades distritales de la Personería de Bogotá, SDMujer, Movilidad, Gestión Pública, Gobierno, Desarrollo Económico, Hacienda, Integración Social, Cultura, Ambiente, Educación, Cuerpo Oficial de Bomberos, Empresa de Acueducto y Alcantarillado de Bogotá, Seguridad y Convivencia, Unidad Administrativa Especial de Servicios Públicos, Instituto Distrital de Turismo, </t>
    </r>
    <r>
      <rPr>
        <sz val="10"/>
        <color rgb="FFFF0000"/>
        <rFont val="Times New Roman"/>
        <family val="1"/>
      </rPr>
      <t>Jardín Botánico de Bogotá, Secretaría de Seguridad, Convivencia y Justicia (Equipo pedagógico Código de Policía), Hacienda (Catastro), Mesa Institucional de Mujer Género y Diversidades del IDIPRON, Planeación, Seguridad y Convivencia, Desarrollo Económico, Gestión Jurídica, Hábitat, Salud, la Caja de Vivienda Popular y la Universidad Distrital Francisco José de Caldas;</t>
    </r>
    <r>
      <rPr>
        <sz val="10"/>
        <rFont val="Times New Roman"/>
        <family val="1"/>
      </rPr>
      <t xml:space="preserve"> </t>
    </r>
    <r>
      <rPr>
        <sz val="10"/>
        <color rgb="FFFF0000"/>
        <rFont val="Times New Roman"/>
        <family val="1"/>
      </rPr>
      <t>3</t>
    </r>
    <r>
      <rPr>
        <sz val="10"/>
        <rFont val="Times New Roman"/>
        <family val="1"/>
      </rPr>
      <t xml:space="preserve"> jornadas en las JAL de Usaquén, Chapinero y </t>
    </r>
    <r>
      <rPr>
        <sz val="10"/>
        <color rgb="FFFF0000"/>
        <rFont val="Times New Roman"/>
        <family val="1"/>
      </rPr>
      <t>Barrios Unidos</t>
    </r>
    <r>
      <rPr>
        <sz val="10"/>
        <rFont val="Times New Roman"/>
        <family val="1"/>
      </rPr>
      <t xml:space="preserve">, 1 en la Mesa Coordinadora del Espacio Autónomo del CCM,1 en la CIM y 1 en la CIDPO, 1 con la Mesa Equidad de Género; </t>
    </r>
    <r>
      <rPr>
        <sz val="10"/>
        <color rgb="FFFF0000"/>
        <rFont val="Times New Roman"/>
        <family val="1"/>
      </rPr>
      <t>7</t>
    </r>
    <r>
      <rPr>
        <sz val="10"/>
        <rFont val="Times New Roman"/>
        <family val="1"/>
      </rPr>
      <t xml:space="preserve"> jornadas con equipos de la SDMujer, y 2 en la UTA con los Consejos Operativos Locales de Política Social. </t>
    </r>
  </si>
  <si>
    <r>
      <t xml:space="preserve">De enero a </t>
    </r>
    <r>
      <rPr>
        <sz val="10"/>
        <color rgb="FFFF0000"/>
        <rFont val="Times New Roman"/>
        <family val="1"/>
      </rPr>
      <t>septiembre</t>
    </r>
    <r>
      <rPr>
        <sz val="10"/>
        <rFont val="Times New Roman"/>
        <family val="1"/>
      </rPr>
      <t xml:space="preserve">  se realizaron </t>
    </r>
    <r>
      <rPr>
        <sz val="10"/>
        <color rgb="FFFF0000"/>
        <rFont val="Times New Roman"/>
        <family val="1"/>
      </rPr>
      <t xml:space="preserve">27 </t>
    </r>
    <r>
      <rPr>
        <sz val="10"/>
        <rFont val="Times New Roman"/>
        <family val="1"/>
      </rPr>
      <t>jornadas de socialización de la PPASP de las cuales</t>
    </r>
    <r>
      <rPr>
        <sz val="10"/>
        <color rgb="FFFF0000"/>
        <rFont val="Times New Roman"/>
        <family val="1"/>
      </rPr>
      <t xml:space="preserve"> 8</t>
    </r>
    <r>
      <rPr>
        <sz val="10"/>
        <rFont val="Times New Roman"/>
        <family val="1"/>
      </rPr>
      <t xml:space="preserve"> jornadas se desarrollaron con personal de policía de la MEBOG, 1 con el equipo de Casa de Todas, 1 con Consultores de ACNUR, 1 con mujeres lideresas en Casa de Todas, 1 con el equipo de la DDDP de la SDMujer, 1 en la estación de policía de Barrios Unidos, 1 con el Comité de Lucha Contra la Trata de Personas en Bogotá D.C, 1 con mujeres transgénero en el CDC de Lourdes, de la localidad de Santa Fe, 1 con Empresa aseguradoras de planes de beneficios, </t>
    </r>
    <r>
      <rPr>
        <sz val="10"/>
        <color rgb="FFFF0000"/>
        <rFont val="Times New Roman"/>
        <family val="1"/>
      </rPr>
      <t>3</t>
    </r>
    <r>
      <rPr>
        <sz val="10"/>
        <rFont val="Times New Roman"/>
        <family val="1"/>
      </rPr>
      <t xml:space="preserve"> jornadas con personas que realizan ASP y población vinculada a contexto ASP, </t>
    </r>
    <r>
      <rPr>
        <sz val="10"/>
        <color rgb="FFFF0000"/>
        <rFont val="Times New Roman"/>
        <family val="1"/>
      </rPr>
      <t>1 con sector Salud, 1 con sector Seguridad, 1 con sector mujeres, 1 con sector Integración Social, y 4 con ciudadanía.</t>
    </r>
  </si>
  <si>
    <r>
      <rPr>
        <sz val="10"/>
        <color rgb="FFFF0000"/>
        <rFont val="Times New Roman"/>
        <family val="1"/>
      </rPr>
      <t>Fue elaborado el informe de seguimiento documento CONPES D.C., 14 el cual contiene un balance sobre la implementación y ejecución del Plan de Acción 2020-2021 de la Política Pública de Mujeres y Equidad de Género con corte a diciembre del 2020</t>
    </r>
    <r>
      <rPr>
        <sz val="10"/>
        <rFont val="Times New Roman"/>
        <family val="1"/>
      </rPr>
      <t xml:space="preserve">. Para la elaboración de este informe se solicitó el reporte a los sectores y </t>
    </r>
    <r>
      <rPr>
        <sz val="10"/>
        <color rgb="FFFF0000"/>
        <rFont val="Times New Roman"/>
        <family val="1"/>
      </rPr>
      <t>se realizó retroalimentación</t>
    </r>
    <r>
      <rPr>
        <sz val="10"/>
        <rFont val="Times New Roman"/>
        <family val="1"/>
      </rPr>
      <t xml:space="preserve">. Al respecto, se recibió el seguimiento 2020 de los sectores Cultura, Jurídica, Planeación, Gobierno, Movilidad, Hacienda, Hábitat, Educación, Gestión Pública, Seguridad, Mujeres e </t>
    </r>
    <r>
      <rPr>
        <sz val="10"/>
        <color rgb="FFFF0000"/>
        <rFont val="Times New Roman"/>
        <family val="1"/>
      </rPr>
      <t>Integración Social.</t>
    </r>
    <r>
      <rPr>
        <sz val="10"/>
        <rFont val="Times New Roman"/>
        <family val="1"/>
      </rPr>
      <t xml:space="preserve">
</t>
    </r>
    <r>
      <rPr>
        <sz val="10"/>
        <color rgb="FFFF0000"/>
        <rFont val="Times New Roman"/>
        <family val="1"/>
      </rPr>
      <t>Para el seguimiento del plan de acción de la PPMyEG y de las metas registradas en los productos para el 2021, a corte de junio se cuenta con el reporte oficial de todos los sectores responsables y corresponsables de su implementación,</t>
    </r>
    <r>
      <rPr>
        <sz val="10"/>
        <rFont val="Times New Roman"/>
        <family val="1"/>
      </rPr>
      <t xml:space="preserve"> los cuales cuentan con retroalimentación </t>
    </r>
    <r>
      <rPr>
        <sz val="10"/>
        <color rgb="FFFF0000"/>
        <rFont val="Times New Roman"/>
        <family val="1"/>
      </rPr>
      <t>por parte de la DDDP. La información oficial a junio esta consolidada y se tiene un informe de seguimiento preliminar semestral.</t>
    </r>
    <r>
      <rPr>
        <sz val="10"/>
        <rFont val="Times New Roman"/>
        <family val="1"/>
      </rPr>
      <t xml:space="preserve">
Se realizó el diseño de los instrumentos PIOEG y PSTIG, su instructivo y socialización al equipo de asistencia técnica. Frente a los productos de PIOEG y PSTIG se revisó, validó y consolidaron propuestas de concertación, ajustadas y validadas por todos los sectores. Con un reporte del primer y segundo trimestre de todos los sectores responsables de </t>
    </r>
    <r>
      <rPr>
        <sz val="10"/>
        <color rgb="FFFF0000"/>
        <rFont val="Times New Roman"/>
        <family val="1"/>
      </rPr>
      <t>estos productos de política, cuentan con retroalimentación y con un informe validado de balance de la implementación de los derechos del PIOEG del primer semestre.</t>
    </r>
  </si>
  <si>
    <r>
      <t xml:space="preserve">Fue </t>
    </r>
    <r>
      <rPr>
        <sz val="10"/>
        <color rgb="FFFF0000"/>
        <rFont val="Times New Roman"/>
        <family val="1"/>
      </rPr>
      <t>actualizado el informe capítulo de seguimiento</t>
    </r>
    <r>
      <rPr>
        <sz val="10"/>
        <rFont val="Times New Roman"/>
        <family val="1"/>
      </rPr>
      <t xml:space="preserve"> de la PPASP 2020 y se realizó la consolidación de la información y la retroalimentación de los 4 cortes de la vigencia 2020 de los reportes sectoriales de la PPASP, para los (13) sectores que tienen productos a cargo. Se desarrolló el balance y registro de trazabilidad de los reportes sectoriales con el fin de generar alertas tempranas sobre la información faltante.
</t>
    </r>
    <r>
      <rPr>
        <sz val="10"/>
        <color rgb="FFFF0000"/>
        <rFont val="Times New Roman"/>
        <family val="1"/>
      </rPr>
      <t xml:space="preserve">Para el 2021 primer y segundo trimestre de la PPASP. Se realizó revisión técnica y retroalimentación a los reportes de los sectores: Gestión Pública, Gobierno, Desarrollo Económico, Educación, Salud, Integración Social, Cultura, Movilidad, Hábitat, Mujeres, Seguridad y Jurídica. Se realizó informe balance de seguimiento del primer semestre del plan de acción de la PPASP 2021, en proceso de validación. </t>
    </r>
    <r>
      <rPr>
        <sz val="10"/>
        <rFont val="Times New Roman"/>
        <family val="1"/>
      </rPr>
      <t xml:space="preserve">
</t>
    </r>
  </si>
  <si>
    <r>
      <t xml:space="preserve">Durante el primer semestre de 2021, se consolido la primera versión del documento Guía Interna de Gestión de Políticas Públicas. “Estandarización de los procesos en las fases preparatoria, agenda pública, formulación, implementación y seguimiento de políticas públicas distritales por parte de las dependencias de la secretaria de la Mujer”, a través de la identificación de procedimientos asociados a las dependencias de la SDMujer, y a la información suministrada por el sector planeación a traves de las guías establecidas, para el ciclo de política pública. Durante el segundo trimestre se incorporaron los ajustes solicitados para consolidar una segunda versión  del documento la cual está en proceso de revisión y aprobación. </t>
    </r>
    <r>
      <rPr>
        <sz val="10"/>
        <color rgb="FFFF0000"/>
        <rFont val="Times New Roman"/>
        <family val="1"/>
      </rPr>
      <t>Durante el tercer trimeste se solicitó la revisión de la Versión 2 del documento, con el fin de recibir la retroalimentación y correspondiente aprobación.</t>
    </r>
  </si>
  <si>
    <t xml:space="preserve">  </t>
  </si>
  <si>
    <r>
      <t xml:space="preserve">Los procesos dedifusión, información, sensibilización y encuentros de conversación psicosocial que se desarrollan en el marco del modelo de atención de las CIOM, en las 20 localidades, desde los enfoques de la PPMYEG, se configuran en un espacio de reflexión para las mujeres, en torno a las violencias basadas en género, los esterotipos de género  y sus derechos, contribuyendo al  empoderamiento y  reconocimiento como sujetas de derechos. Durante la vigencia se ha  logrado vincular a 22386 mujeres a estos porcesos así: 4230 en el primer trimestre, 7058 en el segundo trimestre y 11098 en el tercer trimestre. Se resalta que mayoritariamente los procesos realizados estuvieron en torno a un derecho a una Vida libre de Violencias promoviendo las reflexiones en torno a la deconstrucción de marcos de creencias y patrones instaurado culturalmente que tienden a naturalizar las violencias, ademas de visibilizar las rutas de atención, prevenir y promover  la denuncia de hechos de violencia,también es de resaltar la participación de las CIOM en la Estrategia de Prevención de violencias contra las mujeres, a través de la priorización de acciones como jornadas territoriales </t>
    </r>
    <r>
      <rPr>
        <i/>
        <sz val="9"/>
        <rFont val="Arial"/>
        <family val="2"/>
      </rPr>
      <t>Mujer, Contigo en tu Barrio y Contigo en tu Vereda</t>
    </r>
    <r>
      <rPr>
        <sz val="9"/>
        <rFont val="Arial"/>
        <family val="2"/>
      </rPr>
      <t xml:space="preserve">, en las localidades que han presentado altos indices de violencia contra las mujeres, ademas de reforzar la presencia institucional en las diferentes localidades con mayor afectación por el Estallido social que se viene presentando en la Bogotá, a través de participación en las diferentes ferias distritales y acompañada de estos procesos de empoderamiento  adelantadas en estos territorios, en respuesta a las demandas de la ciudadanía. Por otra parte, y en el marco de la conyuntura actual electoral, también se realizaron diversos ejercicio en torno al derecho a la participación y representación política con equidad de género, dotandolas de herramientas para fortalecer su derecho y su incidencia en los diferentes espacios. 
</t>
    </r>
  </si>
  <si>
    <t xml:space="preserve">Es importante mencionar que durante el primer trimestre y dado las medidas adoptadas para mitigar la propagación del COVID 19, se han cancelado diferentes procesos de manera presecencial en las localidades. De otra parte, se hace necesario mencionar que que durante el I trimestre 3 profesionales que cumple el rol de referente y realizan y/o gestionan en la localidad espacios para desarrollar estos procesos, renuncieron. </t>
  </si>
  <si>
    <t>Se realizará un acompañamiento cercano con los equipos de las CIOM, entre los cuales se tiene planeado, realizar un plan de trabajo por CIOM, que permita difundir previamente los procesos a desarrollar, apoyando  de esta manera el ejercicio de las convocatorias.Teniendo en cuenta lo anterior, durante el II trimestre se trabajó en el construcción de una matriz de las actividades a desarrollar que se encuentra publicada en la pagina web de la entidad, por el boton de transparencia (en calendario y eventos) apoyando de esta manera la convocatoria. Por otra parte, se contrató el rol de profesional sociales que apoyan también el desarrollo de estas acciones, dinamizando el desarrollo de estos procesos.</t>
  </si>
  <si>
    <t xml:space="preserve">Como parte de esta estrategia, se contrato  un equipo que realiza y refuerza los equipos CIOM, en la difusión de derechos y servicios en los territorios, así como, la preparación y desarrollo de las las jornadas territoriales de "Mujer Contigo en tu barrio" y "Prevención en violencias contra las las mujeres con enfasis en violencia intrafamiliar y sexual" en los barrios y upz de 9 localidades: Kennedy, Engativá, RUU, Ciudad Bolívar, San Cristóbal, Los Mártires, Suba, Usme y Bosa. Esta priorización basada en las decisiones del Consejo Distrital de Seguridad, por ser las localidades que presentan mayores con altos índices de violencias contra las mujeres. </t>
  </si>
  <si>
    <t xml:space="preserve">Durante la vigencia se avanza en la articulación con Dirección de Eliminación de Violancias, con quienes se articula la realización de estas jornadas en el territorio ( Enlace Sofia) </t>
  </si>
  <si>
    <r>
      <t xml:space="preserve">Durante la vigencia, se logró la contratación del equipo que apoyará el cumplimiento de esta meta y de esta manera se avanzó en la </t>
    </r>
    <r>
      <rPr>
        <i/>
        <sz val="9"/>
        <rFont val="Arial"/>
        <family val="2"/>
      </rPr>
      <t>Construcción del Modelo de Asistencia Técnica para el Fortalecimiento de organizaciones de mujeres, grupos y redes e instancias de participación de las mujeres (COLMyEG y CLM), así mismo se avanzó en la construcción con de un instrumento de caracterización de organizaciones sociales de mujeres, grupos y redes, construido a partir del cruce de tres insumos a) Instrumento elaborado por enfoque diferencial b) Instrumento de caracterización que está en el SIMISIONAL c) Índice de Fortalecimiento a Organizaciones (IFOS) del IDPAC.También se realizó una matriz de análisis normativa alrededor de los considerandos jurídicos que deberán hacer parte de los actos administrativos que regulan los COLMyEG. Y por ultimo, se está realizando un proceso de articulación dirigido a ejecutar una estrategia de fortalecimiento a las organizaciones de mujeres, en sus diversidades, y que atiendan, entre otras,  a las concertaciones étnicas y al Plan Distrital de Atención a Víctimas del Conflicto Armado</t>
    </r>
    <r>
      <rPr>
        <sz val="9"/>
        <rFont val="Arial"/>
        <family val="2"/>
      </rPr>
      <t xml:space="preserve">.  Durante el III Trimestre, se avanzó sustancialmente en la identificación y caracterización de las organizaciones, destacando el proceso que se realizó con la organización palenquera, en el marco de la concertación étnica, a la fecha se han caracterizados 106 organizaciones. Por otro lado, se cuenta con un documento de avance sobre la adecuación normativa sobre los COLMYG. </t>
    </r>
  </si>
  <si>
    <r>
      <t xml:space="preserve">La orientación y asesoría socio jurídica en el marco de la implementación de la Estrategia de Justicia de Género de la entidad, permite avanzar en la garantía y restablecimiento de los derechos de las mujeres  en las 20 localidades de la localidad, desde los enfoques de la PPMYEG, esos procesos  contribuye de manera progresiva y significativa para que las mujeres ejerzan el derecho al acceso a la administración de justicia con elementos que les permite identificarse como sujetas de derechos, dotándolas de herramientas que les facilita exigir el restablecimiento y garantía de sus derechos, disminuyendo y afrontando las barreras de acceso al ejercicio pleno de su ciudadanía. </t>
    </r>
    <r>
      <rPr>
        <b/>
        <sz val="9"/>
        <rFont val="Arial"/>
        <family val="2"/>
      </rPr>
      <t>Así pues, durante la vigencia se ha logrado realizar 9019 atenciones socio jurídicas. S</t>
    </r>
    <r>
      <rPr>
        <sz val="9"/>
        <rFont val="Arial"/>
        <family val="2"/>
      </rPr>
      <t xml:space="preserve">e resalta que mayoritariamente el tipo de violencia identificadas dentro de las atenciones correspondió a la violencia psicológica y  violencia económica. Por otro lado, los temas mas consultados, siguen siendo, en casos de Familia y en materia Penal que se refieren a violencias sistemáticas y generalizadas de su pareja o ex pareja, inmersas en ciclos de violencia y la rueda del poder, </t>
    </r>
    <r>
      <rPr>
        <b/>
        <sz val="9"/>
        <rFont val="Arial"/>
        <family val="2"/>
      </rPr>
      <t>así como un aumento significativo al promedio de lo atendido en los anteriores trimestres, que responde al apoyo al equipo CIOM en atención a la demanda.</t>
    </r>
  </si>
  <si>
    <r>
      <t>El servicio de orientación psicosocial de las Casas de Igualdad de Oportunidades para las Mujeres se constituye en un espacio privado de reflexión sobre las violencias y malestares que afrontan las mujeres, tales como el silenciamiento, la vergüenza, la naturalización o justificación de las violencias y la culpa,  a la vez que se configuran como una herramienta para promover la independencia, la libertad, la autonomía y la confianza en las personas asistentes, entonces estos espacios se contribuyen en la posibilidad de construcción y obtención de recursos por parte de las ciudadanas, para reconocer y apropiar su derecho a una vida libre de violencias, las rutas de atención, visibilizando los recursos y las redes de apoyo con las que cuentan las ciudadanas participantes . Así pues,s</t>
    </r>
    <r>
      <rPr>
        <b/>
        <sz val="9"/>
        <rFont val="Arial"/>
        <family val="2"/>
      </rPr>
      <t>e ha logrado realizar 8588 atenciones psicosociales</t>
    </r>
    <r>
      <rPr>
        <sz val="9"/>
        <rFont val="Arial"/>
        <family val="2"/>
      </rPr>
      <t xml:space="preserve"> en lo corrido del año. Se resalta que mayoritariamente las atenciones estaban asociados al tema de violencias y malestares emocionales, lo cual evidencia la relación entre las violencias y los impactos psicosociales en la salud mental de las mujeres. También se logró identificar en la primera atención psicosocial que las mujeres presentaban 3 o más tipos de violencias identificadas durante la sesión.</t>
    </r>
    <r>
      <rPr>
        <b/>
        <sz val="9"/>
        <rFont val="Arial"/>
        <family val="2"/>
      </rPr>
      <t xml:space="preserve"> Se evidencia un aumento e las atenciones promedio con relación a los otros dos trimestra, lo anterior por el apoyo contratado a equipos CIOM, en respuesta a la demanda de este servicio, así como la remisión de casos por otras Estrategias como SAAT</t>
    </r>
    <r>
      <rPr>
        <sz val="9"/>
        <rFont val="Arial"/>
        <family val="2"/>
      </rPr>
      <t>.</t>
    </r>
  </si>
  <si>
    <t xml:space="preserve">Durante esta vigencia se logró construir el Plan de Trabajo para el 2021 de la Estrategia Tejiendo Mundos de Igualdad con Niñas,  y Niños, que contempla la articulación de acciones con el Modelo Casa de Igualdad de Oportunidades para las Mujeres y con otras estrategias territoriales de la entidad como las Jornadas Territoriales “Contigo en tu barrio”, CIOM Rural y la de “Prevención de Violencia Sexual y Violencia Intrafamiliar en las seis localidades priorizadas. A esto se suma la identificación de actores interinstitucionales con quienes se coordinar la actuación territorial para maximizar los resultados e impactos de la estrategia. En este sentido, durante el segundo el trimestre, se logro adelantar diversas actividades con NN, tales como: La Hora del cuento; siendo esta una actividad distrital, que nació en respuesta del estallido social que está viviendo Bogotá, especialmente en las localidades de mayor impacto, brindandole un espacio para los NN todos los jueves generando reflexiones en torno al reconocmiento de las diferencias y diversidades, también se realizaron diversos encuentros en torno a a la celebración del día de la Niñez y la recreación y Día internacional para la educación no sexista, y una actividad para los NN en la Jornada Territorial de Suba en la vereda Chorrillo desde el enfoque territorial y diferencial. es de resaltar que durante el tercer trimestre, se logro realizar con el apoyo de la estrategia de rol comunitario una articulación con los colegios y jardines aledaños a las jornadas de prevención en violencias y Mujer Contigo en tu Barrio ,logrando llegar a estos espacios informando de otra manera acerca de las violencias, roles y esterotipos sexistas y la importancia de su reconocimiento como sujetos políticos, esta participacioón se ha realizado principalmente en als 9 localidades priorizadas. También se destaca la articulación con los COLIA y la conmemoración del Dia internacional contra la ESCNNA. Por otro lado, se continuó con la acividad Distrital "La Hora del Cuento".  Logrando de esta manera vincular a 1236 NN durante la vigencia. </t>
  </si>
  <si>
    <t xml:space="preserve">La transversalización de los enfoques de la PPMYEG, en la formulación y ejecución de los planes de desarrollo local, es una actividad constante de las CIOM, que permite avanzar en la territorialización de la PPMYEG, contemplando las necesidades específicas de las mujeres de cada localidad acorde a sus dinámicas, logrando para este primer trimestre un acompañamiento de 10 localidades: Bosa, Barrios Unidos, Antonio Nariño, Chapinero,La Candelaria,  RUU,Puente Aranda, Santa Fe, Suba y Sumapaz. En el segundo trimestre se logró participar en proyectos de 7 localidades: Sumapaz, Barrios Unidos, Teusaquillo, Puente Aranda, Suba, Chapinero y Bosa. Durante el tercer trimestre,  en el marco de la Mesa de Trabajo de Territorialización, desarrollada el 31082021 se realizó el seguimiento a la transversalización de los enfoques en los proyectos de inversión de los 20 FDL. Por otro lado, se ha realizado este proceso en proyectos  o contratos específicos de las siguientes localidades: Puente Aranda, RUU, Barrios Unidos, Usaquén, Sumapaz y la Candelaria. 
</t>
  </si>
  <si>
    <t xml:space="preserve">En el marco del modelo de atención de las CIOM, la implementación de las acciones de PIOEG para la territorialización de la PPMYEG, es un accionar constante a fin de avanzar en la apropiación de lo derechos de las mujeres en las 20 localidades. En este sentido, se han implementado  para este primer trimestre: (1) accion en el marco del derecho a la paz, (3) acciones en el marco del derecho a una vida libre de violencias, (5) acciones en el marco del derecho a la participación y representación política, (2) en el marco del derecho a una cultura libre de sexismo, (1) acción en el marco del derecho a la salud plena y (1) acción en el marco del derecho al trabajo en condiciones de dignidad. Durante el primer trimestre, logrando implementar 13 acciones, se destaca: la realizacion de las acciones de conmemoración en el marco del 8M en las 20 localidades. Así mismo, la promoción de los espacios de esparcimiento con las sesiones de yoga de manera virtual que se empezaron a implementar en 18 localidades. Por otro lado, la implementación de la Estrategia para la participación e incidencia de las mujeres en los procesos de planeación local,  a través de espacios del COLMYG,CPL y FDL, que permita avanzar en el posesionamiento de la agenda de las mujeres en las localidades, así como los procesos de información en torno a los derechos de la PPMYEG con servidores y servidoras. Y los procesos específicos con ciudadanía entorno al derecho a la participación. Durante el segundo trimestre, se lograron implementar 11 acciones, (1) accion en el marco del derecho a la paz, (3) acciones en el marco del derecho a una vida libre de violencias, (4) acciones en el marco del derecho a la participación y representación política, (2) en el marco del derecho a una cultura libre de sexismo, (1) acción en el marco del derecho a la salud plena y .  entre las cuales se destaca el procesos el Conversatorio Mujeres y paz: Una apuesta por la equidad en la localidad de Kennedy, así como la articulación e los avances en la garantía de los derechos de las mujeres víctimas del conflicto armado y  Mujeres Excombatientes y en Proceso de Reincorporación. Durante el tercer trimestre, se lograron implementar 14 acciones, (1) accion en el marco del derecho a la paz, (3) acciones en el marco del derecho a una vida libre de violencias, (6) acciones en el marco del derecho a la participación y representación política, (2) en el marco del derecho a una cultura libre de sexismo, (1) acción en el marco del derecho a la salud plena y (1) acción en el marco de derecho a un empleo digno, entre las cuales se destaca la presentación de la ruta de atención, asesoría y orientación para mujeres víctimas de conflicto armado en la  Mesa de enfoque Diferencial de Mujeres Víctimas del Conflicto Armado, así como en el avance de losTalleres de difusión y divulgación del Auto 092 de 2008 en el marco de una acción de reparación colectiva con el GD092. Por otra parte se destaca el avance en el proceso de fortalecimiento a organizaciones con la caracterización e identificación de necesidades para establecer un plan de trabajo individual con cada una, resaltando el proceso con la organización de mujeres palenqueras en el marco de la concertación étnica. También es de descatar la construción de la propuesta normativa para la actualización de los COLMYG. La conmemoración del Día de la Mujer Rural y Campesina, Dia contra la ESCNNA, y el l Dia del trabajo domestico. Asï como el el fortalecimiento de la estrategia para implementar actividades físicaa y acciones de autocuidado en las CIOM. </t>
  </si>
  <si>
    <t xml:space="preserve">Se inició con la planeación de las jornadas territoriales "Contigo en tu Barrio", teniendo como herramienta los mapas de calor de las mujeres atendidas por upz en cada una de las localidades. Durante vigencia, se realizaron 64 jornadas en el primer trimestre y 38 jornadas en el segundo trimestre, y 104 en el tercer trimestre, para un total de: 206 jornadas. Mujer Contigo en tu Barrio en 20 localidades, destcando el inicio de la Estrategia en la Ruralidad con las jornadas Mujer Contigo  en tu vereda y la articulación con la Dirección de Eliminación de Violencias para la implementación de manera conjunta de esta Estrategia con la Estrategia de Prevención de Violencia contra las Mujeres con Enfasis en Violencia Intrafamiliar y violencia sexual, priorizando en las 9 localidades con mayor indice de violencias contra las mujeres, de esta manera se esta acercando la oferta insitucional a estos territorios eliminando las barreras de acceso de las mujeres para dar el primer paso y avanzar en la ruta para el restablecimiento de sus derechos, de una manera informada. </t>
  </si>
  <si>
    <t xml:space="preserve">Reconociendo la importancia de brindar los servicios de la entidad. en respuesta de las necesidades de las mujeres rurales y campesinas. Se avanzó en la articulación en la ruralidad de Bogotá que permita avanzar en la implementación de la CIOM Rural.  También se inició con la planeación de las jornadas territoriales "Contigo en tu Vereda", destancando las jornadas que se realizaron en Sumapaz en las Veredas de las Sopas, Animas, Las Auras, Nueva Granada y San José, que permite avanzar en el fortalecimiento de la presencia institucional en la ruralidad. También se ajustó la ruta de respuesta CIOM rural a fin de establecer por cada servicio:  cuál es el alcance de la atención y qué debe garantizarse en cada caso; teniendo en cuenta la periodicidad de las visitas al territorios, así como los criterios para el seguimiento a las actuaciones.Durante el segundo triemestre, se desarrollaron procesos de información y difusión en Suba, Santa Fe,  Usme, Ciudad Bolívar (Mochuelo - Las Mercedes), invitación directa a organizaciones de mujeres (ASOPASQUILLITAS, Red Mujer, Red El Destino). Así mismo se generó articulación con la Alcaldía de Chapinero, la CLIP, la RED del Buen trato y se asistió a Mesa Distrital de Ruralidad, en este espacio se dieron a conocer los servicios de la CIOM Rural. Así mismo se brindó orientación psicológica  y socio jurídica a las mujeres campesinas y rurales. Durante el tercer trimestre, se descata el proceso de convocatoria para el desarrollo de los procesos de rendición de cuentas en los la ruralidad, así como la conmemoración del Dia de la Mujer Campesina y Rural. También los proceso de articulación con las Alcaldias Locales, la SDSalud- programa de ruralidad,  Secretaría Distrital de Seguridad y Convivencia para articulación en el acceso a la justicia en la ruralidad, Centro de Atención al Migrante y Apoyo técnico para PcD, el CLOPS Ciudad Bolívar en torno a la Política Publica de Ruralidad, SDDE que en el marco de la Mesa de Ruralidad ha venido realizando un proceso continuo con el fin de conocer las acciones que cada una de las instituciones adelantan en la ruralidad, y de esta forma, articularse a los procesos para las mujeres campesinas y rurales. Tambien se destaca el acercamiento del la CIOM con la empresas de la ruralidad para acercar la oferta institucional a las mujeres que trabajan en ellas. 
</t>
  </si>
  <si>
    <r>
      <t xml:space="preserve">Durante el tercer trimestre se realizó seguimiento al registro en el SIMISIONAL para las abogadas del equipo de Orientación y Asesoría, para el equipo de abogadas de Litigio y se inició para el equipo psicosocial. En los casos que se detectó necesidad de validación o ajuste, se envió correo a los apoyos a la supervisión y posteriormente, cuando aplicaba se solicitaron los ajustes a mesa de ayuda.
</t>
    </r>
    <r>
      <rPr>
        <b/>
        <sz val="10"/>
        <color indexed="8"/>
        <rFont val="Times New Roman"/>
        <family val="1"/>
      </rPr>
      <t>Soporte:</t>
    </r>
    <r>
      <rPr>
        <sz val="10"/>
        <color indexed="8"/>
        <rFont val="Times New Roman"/>
        <family val="1"/>
      </rPr>
      <t xml:space="preserve">
Resumen solicitudes a mesa de ayuda julio a septiembre</t>
    </r>
  </si>
  <si>
    <r>
      <t xml:space="preserve">Para el tercer trimestre, se participó en a las reuniones convocadas por el equipo SAAT para el seguimiento por parte del equipo de la EJG de los casos asignados el 9 y 25 de agosto y el 24 de septiembre. 
Se envió la base de seguimiento con corte a 31 de agosto el 6 de septiembre, es importante precisar que el seguimiento queda registrado en la herramienta diseñada por el equipo SAAT, que contiene más información de lo reportado en el sistema.
</t>
    </r>
    <r>
      <rPr>
        <b/>
        <sz val="10"/>
        <color indexed="8"/>
        <rFont val="Times New Roman"/>
        <family val="1"/>
      </rPr>
      <t>Soporte:</t>
    </r>
    <r>
      <rPr>
        <sz val="10"/>
        <color indexed="8"/>
        <rFont val="Times New Roman"/>
        <family val="1"/>
      </rPr>
      <t xml:space="preserve">
Evidencia de reuniones
https://secretariadistritald-my.sharepoint.com/:f:/g/personal/amacosta_sdmujer_gov_co/EoOVR8VswZVDpihfc-x783cB6pImkTuMDtVMxYyO2XShvQ?e=z5UCd9</t>
    </r>
  </si>
  <si>
    <r>
      <t xml:space="preserve">Mensualmente, se realiza balance y corte de los casos que son analizados en el comité de enlaces. En el tercer trimestre se han presentado y analizado 324 casos, de los cuales 285 fueron aprobados para representación y a 39 casos no se les asignó abogada de litigio. 
Los 281 corresponden a: 147 medidas de protección, 111 penales,  27 de familia.
</t>
    </r>
    <r>
      <rPr>
        <b/>
        <sz val="10"/>
        <color indexed="8"/>
        <rFont val="Times New Roman"/>
        <family val="1"/>
      </rPr>
      <t>Soporte:</t>
    </r>
    <r>
      <rPr>
        <sz val="10"/>
        <color indexed="8"/>
        <rFont val="Times New Roman"/>
        <family val="1"/>
      </rPr>
      <t xml:space="preserve">
MATRIZ CASOS COMITÉ DE ENLACES 2021</t>
    </r>
  </si>
  <si>
    <r>
      <t xml:space="preserve">Mediante memorando 3-2021-003413 del 24-08-2021, la Subsecretaria de Fortalecimiento de Oportunidades y Capacidades divulgó los  Lineamientos generales para la atención a mujeres víctimas de violencias, para las dependencias que realizan atención en este sentido.
</t>
    </r>
    <r>
      <rPr>
        <b/>
        <sz val="10"/>
        <color indexed="8"/>
        <rFont val="Times New Roman"/>
        <family val="1"/>
      </rPr>
      <t>Soporte</t>
    </r>
    <r>
      <rPr>
        <sz val="10"/>
        <color indexed="8"/>
        <rFont val="Times New Roman"/>
        <family val="1"/>
      </rPr>
      <t>:
Memorando  3-2021-003413 y anexos</t>
    </r>
  </si>
  <si>
    <r>
      <t xml:space="preserve">En el marco del Comité de enlaces, durante el tercer trimestre se analizaron 50 solicitudes de cierre de casos, aprobándose 33 solicitudes y las otras quedan pendientes hasta contar con mayor documentación que sustente el cierre anormal.  
</t>
    </r>
    <r>
      <rPr>
        <b/>
        <sz val="10"/>
        <color indexed="8"/>
        <rFont val="Times New Roman"/>
        <family val="1"/>
      </rPr>
      <t>Soporte</t>
    </r>
    <r>
      <rPr>
        <sz val="10"/>
        <color indexed="8"/>
        <rFont val="Times New Roman"/>
        <family val="1"/>
      </rPr>
      <t>:
MATRIZ CASOS COMITÉ DE ENLACES 2021
https://secretariadistritald-my.sharepoint.com/:f:/g/personal/lcdiaz_sdmujer_gov_co/Evxq3NOhfWVNtp3ccLycqjwB6kzCiw4PSo4H-rOvihTH0g?e=GZjaWa</t>
    </r>
  </si>
  <si>
    <t xml:space="preserve">Se realizó articulación con las siguientes entidades:
- Secretaría de Seguridad, Convivencia y Justicia: 29.07.21 Revisar avances y necesidades de gestión respecto a la implementación del modelo de Ruta Integral para Mujeres en Casas de Justicia y la preparación técnica y de infraestructura para la priorización de las URI.
-Secretaría de Integración Social: 08.09.21 Socializar el modelo de Ruta Integral para mujeres en Casas de Justicia con el equipo de Comisarías de Familia.
-Secretaría Distrital de Salud: 15.07.21 Seguimiento a la implementación de la estrategia de prevención y atención a víctimas de violencia de género – con énfasis en violencia sexual e intento de feminicidio.
-Secretaría de Gobierno: 06.07.21 Retroalimentación Política Pública Integral de Derechos Humanos y 30.07.21 participación Comité Distrital de Derechos Humanos.
- Secretaría Distrital de Educación 06.09.21: Reunión preparatoria de la Mesa con Instituciones de Educación Superior.
- Secretaría distrital de Salud. Secretaría Distrital de Seguridad, Convivencia y Justicia: Participación mensual Consejo Distrital de Estupefacientes.
- Fiscalía General de la Nación: 01.07.21 Fortalecimiento técnico al equipo de fiscales asignados a la URI Puente Aranda.
Interinstitucional:
19/07/2021, 05/08/2021,  11/08/2021, 12/08/2021: Analizar avances y retos estratégicos respecto a la implementación del modelo de Ruta Integral en Casas de Justicia
</t>
  </si>
  <si>
    <r>
      <t xml:space="preserve">Para el segundo trimestre se realizaron 262 atenciones psicosociales en las Casas de Justicia con Ruta Integral, así: Ciudad Bolívar 67; Barrios Unidos 81 y Ciudad Jardín 114.
</t>
    </r>
    <r>
      <rPr>
        <b/>
        <sz val="10"/>
        <color indexed="8"/>
        <rFont val="Times New Roman"/>
        <family val="1"/>
      </rPr>
      <t xml:space="preserve">Soporte:
</t>
    </r>
    <r>
      <rPr>
        <sz val="10"/>
        <color indexed="8"/>
        <rFont val="Times New Roman"/>
        <family val="1"/>
      </rPr>
      <t>Reporte Simisional - Atención psicosocial 1.07.21 a 30.09.21</t>
    </r>
  </si>
  <si>
    <r>
      <t xml:space="preserve">Se elaboró la boletina "Herramientas para el acompañamiento con enfoque de género de las violencias contra las mujeres ocurridas en contextos familiares" que desarrolla tres aportes y actualizaciones desde lo normativo y jurisprudencial, que configuran y traducen los estándares para la incorporación del enfoque de género en este tipo de violencias.
Se elabora boletina #2 del Comité de enlaces, trimestre junio a agosto 2021.
</t>
    </r>
    <r>
      <rPr>
        <b/>
        <sz val="10"/>
        <color indexed="8"/>
        <rFont val="Times New Roman"/>
        <family val="1"/>
      </rPr>
      <t xml:space="preserve">Soportes:
</t>
    </r>
    <r>
      <rPr>
        <sz val="10"/>
        <color indexed="8"/>
        <rFont val="Times New Roman"/>
        <family val="1"/>
      </rPr>
      <t>Boletina Violencia contextos familiares
Boletina Comité de enlaces</t>
    </r>
  </si>
  <si>
    <r>
      <t xml:space="preserve">En el trimestre se realizaron 6 sesiones distritales de sensibilización en acoso sexual y acoso laboral, con la asistencia de 396 servidores del Distrito, éstas se realizaron en articulación con el Departamento Administrativo del Servicio Civil Distrital, así:
Julio: 7-07 participaron 33 personas de la SDMujer, y el 22-07 35 servidores del Distrito
Agosto: 17-08 participaron 17 personas de la SDMujer, y el 19-08 participaron 151 servidores el Distrito
Septiembre: 14-09 participaron 34 servidores del Distrito y el 16-09 participaron 126 servidores del Distrito.
</t>
    </r>
    <r>
      <rPr>
        <b/>
        <sz val="10"/>
        <color indexed="8"/>
        <rFont val="Times New Roman"/>
        <family val="1"/>
      </rPr>
      <t>Soporte:</t>
    </r>
    <r>
      <rPr>
        <sz val="10"/>
        <color indexed="8"/>
        <rFont val="Times New Roman"/>
        <family val="1"/>
      </rPr>
      <t xml:space="preserve">
Listas de Asistencia </t>
    </r>
  </si>
  <si>
    <t>(X)Seguimiento: 
15-10-2021</t>
  </si>
  <si>
    <r>
      <t xml:space="preserve">En el tercer trimestre del 2021, se logró asistir técnicamente a instancias de participación de las 20 localidades con 67 encuentros para la promoción de la paridad , así pues en julio se lograron 22 encuentros y la asistencia en 15 localidades (1, 2, 3, 4, 5, 8, 10, 11, 12,13, 14, 16, 17, 19, 20), con la participación de 191 mujeres y 139 hombres para un total de 329, de los cuales el 70% ciudadanía y el 30% representantes de las instituciones.
En agosto se realizóarón 24 encuentros y asistencia a 13 localidades (2, 5, 7, 8, 9, 12, 13, 14, 15, 16, 17, 18, 20), con la participación de 170 mujeres y 132 hombres para un total de 301, de los cuales el 44% ciudadanía y el 55% representantes de las instituciones.
En septiembre se lograron 21 encuentros y la asistencia en las 20 localidades, que contaron con 348 participantes, de los cuales 181 (53%) fueron mujeres y 165 (46%) hombres, por su parte, el 54% representantes de las instituciones y el 45% ciudadanía.
Las instancias involucradas en este acompañamiento son:  Consejos Locales de Discapacidad, Consejos Locales de Planeación, Comités Operativos Locales de Juventud-COLJ o Plataformas de juventud, Consejos Locales de Gestión del Riesgo y Cambio Climático, Consejos Locales de la Bicicleta, la Unidad de Apoyo Técnico al CLOPS; con estas instancias se identificó el interés de avanzar en acciones que permitan la sostenibilidad de la paridad desde sus reglamentos internos, así como con declaratorias formales para la inclusión de la paridad al interior de las instancias de participación.
Así mismo, se realizaron 4 grupos focales en las  localidades a través de los cuales se logró consolidar información cualitativa sobre la participación paritaria de las mujeres en las instancias y se  avanzó en la actualización del diagnóstico sobre la paridad en las instancias de participación de Bogotá, en el cual, se identificó que las instancias con mayor brecha de paridad son:  Comité local de Libertad religiosas, el Consejo Local de Deportes, Recreación, Actividad Física, Parques y Equipamientos recreo-deportivos, DRAFE; Asociación de Juntas; Consejo de la Bicicleta y la Plataforma de Juventud. Por su parte Consejo de Planeación Local, Consejo de Propiedad Horizontal, y Consejo de Arte, Cultura y Patrimonio, son las instancias que más veces se conformaron en paridad. 
Con el Consejo de Comunidades Negras, afrodescendientes, palenqueras y raizales, se evidenció una inclinación hacia composiciones mayoritariamente de mujeres. Las Localidades 2, 10, 15 presentan mayor participación de las mujeres y la 7 tiene la mayor paridad del Distrito.
Finalmente se ajustó un documento conceptual denominado </t>
    </r>
    <r>
      <rPr>
        <i/>
        <sz val="8"/>
        <rFont val="Calibri"/>
        <family val="2"/>
      </rPr>
      <t>“De la cantidad a la calidad: Promoción de la PARIDAD en las instancias de participación y coordinación del distrito en el ámbito Local”</t>
    </r>
    <r>
      <rPr>
        <sz val="8"/>
        <rFont val="Calibri"/>
        <family val="2"/>
      </rPr>
      <t xml:space="preserve">, en este documento se abordan pregunta tales como :¿Qué es la paridad de género?, ¿Por qué es importante la paridad de género para la democracia? , Importancia de la paridad de género en instancias de participación, Avances Legislativos, resultados del diagnóstico de paridad de género en las instancias de participación, barreras para la participación y acciones que se recomiendan para avanzar hacia la paridad de género.
</t>
    </r>
  </si>
  <si>
    <t xml:space="preserve">
Con un total 568 mujeres vinculadas en el ciclo dirigido a mujeres candidatas para la JAC, en el mes de julio se logró terminar el desarrollo de los módulos teóricos (5 modulos de 2 sesiones y uno adicional de coyuntura de una sesión), y se dio paso a la realización de las jornadas de clínica (talleres prácticos), las cuales se realizaron en cuatro franjas horarias, en dos y hasta tres salas simultáneas; los aspectos abordados en la clínica fueron: oratoria, mensaje ganador, manejo de redes, enfoque de género, negociación y consenso, siendo temas de gran interés para las participantes. Además se trabajó de manera personalizada con un máximo de 4 mujeres por sesión. (143 mujeres se vincularon al proceso de clínica del mes de julio). La clinica complementa con talleres prácticos las sesiones teóricas de la escuela Liderar Par, además de lograrse procesos personalizados, las mujeres ponen en acción sus aprendizajes y adquieren herramientas y seguridad para el ejercicio de su representatividad. 
Durante el mes de agosto, se finalizó las sesiones de clínica. En este marco, se realizó la ceremonia de graduación de las mujeres que participaron en el proceso de formación dirigido a las candidatas a dignatarias de las Juntas de Acción Comunal, la cual se transmitió por Facebook Live. Las 262 graduadas recibieron por correo electrónico su diploma.
 Cabe resaltar de este proceso el balance positivo que hacen las participantes, quienes resaltaron la calidad del proceso y su utilidad para su labor política como integran de las JAC, así mismo, desde las localidades, demendan repetir ciclos como estos y porfundizar en otros contenidos.  
</t>
  </si>
  <si>
    <r>
      <t xml:space="preserve">Con una participación de 620 mujeres, se avanzó en el desarrollo del ciclo básico de la escuela, que para esta vigencia se logró a través del diplomado </t>
    </r>
    <r>
      <rPr>
        <i/>
        <sz val="11"/>
        <rFont val="Calibri"/>
        <family val="2"/>
      </rPr>
      <t>"Empoderamiento y participación de las mujeres"</t>
    </r>
    <r>
      <rPr>
        <sz val="11"/>
        <rFont val="Calibri"/>
        <family val="2"/>
      </rPr>
      <t xml:space="preserve"> que consta de 3 cursos. Este fue un proceso diseñado por la escuela lidera PAR de la SDMujer y ofertado conjuntamente a través del portal de la Escuela de participación del Instituto Distrital de Participación y Acción Comunal, en este marco se acordó con el IDPAC reportar de manera equitativa las mujeres que hicieran parte de este diplomado. En total, se inscribieron 3.495 personas, de las cuales se mantuvieron activas 1.701 personas, y 1.552 son mujeres; para el curso 1 del diplomado se logró certificar a 1.240 mujeres, correspondiéndole a la SDMujer un reporte de 620 mujeres.</t>
    </r>
  </si>
  <si>
    <r>
      <t xml:space="preserve">La Dirección de Territorialización y el comité MIPG-Comité Institucional de Gestión y Desempeño el día 24 de septiembre aprobaron la modificación del indicador del POA </t>
    </r>
    <r>
      <rPr>
        <i/>
        <sz val="10"/>
        <rFont val="Calibri"/>
        <family val="2"/>
      </rPr>
      <t xml:space="preserve">"Ciclo dirigido a Consejeras Consultivas de Mujeres implementado" </t>
    </r>
    <r>
      <rPr>
        <sz val="10"/>
        <rFont val="Calibri"/>
        <family val="2"/>
      </rPr>
      <t xml:space="preserve">por el indicador </t>
    </r>
    <r>
      <rPr>
        <i/>
        <sz val="10"/>
        <rFont val="Calibri"/>
        <family val="2"/>
      </rPr>
      <t xml:space="preserve">"Ciclo dirigido a MUJERES JOVENES candidatas a los Consejos Locales de Juventud" </t>
    </r>
    <r>
      <rPr>
        <sz val="10"/>
        <rFont val="Calibri"/>
        <family val="2"/>
      </rPr>
      <t xml:space="preserve">lo anterior,  teniendo en cuenta que el proceso eleccionario del CCM no se cumplió en el mes de julio de 2021, fecha inicialmente programada,  debido a factores relacionados con la actualización del decreto que rige esta instancia de participación. Por lo anterior, no se realizará el proceso de formación planeado, pues, a la fecha no se conoce el cronograma de elección y posesión de las consultivas electas para el nuevo periodo. 
Sin embargo, en el marco de la estrategia 50-50 ruta por la paridad, la cual promueve que existan las mismas condiciones y oportunidades para hombres y mujeres, en todos los niveles de las estructuras políticas y sociales, se identificó la necesidad de promover la participación de las mujeres jóvenes para hacer parte de los Consejos locales de Juventud-CLJ siendo una oportunidad estas elecciones para lograr la paridad en esta instancia. 
Así pues, definidas las fechas del proceso de elección de los Consejos de Juventud  y  de acuerdo con las necesidades  manifestadass  por la población y las instituciones competentes, se prioriza desde la Dirección de Territorialización  diseñar e implementar un ciclo de formación para mujeres jóvenes, con el objetivo de </t>
    </r>
    <r>
      <rPr>
        <i/>
        <sz val="10"/>
        <rFont val="Calibri"/>
        <family val="2"/>
      </rPr>
      <t>“Fortalecer la participación política de las mujeres jóvenes en sus diferencias y diversidades a partir de sus propuestas, intereses y necesidades, para que logren incidir y liderar en el proceso eleccionario de los Consejos de juventud de Bogotá”</t>
    </r>
    <r>
      <rPr>
        <sz val="10"/>
        <rFont val="Calibri"/>
        <family val="2"/>
      </rPr>
      <t xml:space="preserve">, el cual,  se implementará en el marco del festival </t>
    </r>
    <r>
      <rPr>
        <i/>
        <sz val="10"/>
        <rFont val="Calibri"/>
        <family val="2"/>
      </rPr>
      <t>“parchemos en manada”</t>
    </r>
    <r>
      <rPr>
        <sz val="10"/>
        <rFont val="Calibri"/>
        <family val="2"/>
      </rPr>
      <t xml:space="preserve"> a desarrollar el 5 y 6 de noviembre en articulación con otras entidades,  esperando la participación entre 50 y 200 mujeres jóvenes. 
 Así pues, se desarrollará este ciclo dando respuesta a las constantes solicitudes de vincular a sus servicios a las mujeres jóvenes. 
</t>
    </r>
  </si>
  <si>
    <t xml:space="preserve">
En el mes de agosto y septiembre se avanzó en la elaboración de la propuesta de ciclo de formación para candidatas al Congreso de la República, así pues, se definió contenidos, material didáctico, horarios, responsables y necesidades  (se espera vincular 50 mujeres).
Este ciclo para Candidatas está dividida en cinco módulos: Antes de lanzarse, Planeación y preparación, Plan de campaña, Plan de comunicaciones, y Día D y después de elecciones.  
Solo el primer y el último módulo tendrán una sesión, los demás módulos estarán repartidos en dos sesiones.  
Cada sesión de trabajo es de 4 horas. En su mayoría, las sesiones se realizarán los sábados.  
También las candidatas tendrán unos espacios de formación especializada, tales como:  
• Foro virtual: Mujeres en la política, retos y obstáculos. 
• Tutoría virtual: Asesoría personalizada para la construcción de la matriz DOFA 
• Conversatorio virtual: Comunicación y liderazgo de las mujeres en la política  
• Tutoría virtual: Taller de preparación para entrevistas en medios.
Con estos espacios extra se espera que las candidatas puedan profundizar en temas relevantes para su formación política.  
Para cada sesión se recomienda  a las candidatas asistir con alguien de su equipo de trabajo, para fortalecer también los conocimientos de quienes acompañan la campaña.  
</t>
  </si>
  <si>
    <t xml:space="preserve">La asistencia técnica y acompañamiento a las bancadas informales se sigue desarrollando a través de los encuentros distritales, locales y las entrevistas a profundidad con las edilesas.
Con estas entrevistas se logró en primer documento diagnóstico, que es una propuesta conceptual, metodológica e investigativa sobre las mujeres en la JAL en Bogotá, este presenta en el primer capítulo el marco normativo del derecho a la participación política de las mujeres, a nivel internacional, nacional y distrital, incorporando las disposiciones normativas de los estatutos o resoluciones de los partidos políticos que hacen presencia en el Distrito; en un segundo capítulo se realiza una análisis del comportamiento de la participación y representación política de las mujeres a lo largo de 12 años en las Juntas Administradoras Locales; un tercer capítulo aborda la problemática de las violencias contra las mujeres en el ámbito político, identificando las expresiones y manifestaciones de estás violencias hacia las mujeres edilesas en las JAL. En un cuarto capítulo, relacionamos de manera descriptiva los hallazgos más significativos y finalmente se describe las definiciones de la Bancada de Mujeres y Bancadas Verticales, como apuestas estratégicas desde una perspectiva de género para el ejercicio político territorial.
En el marco de la construcción del documento diagnóstico los principales hallazgos son: 
• El Distrito pierde una mujer edilesa por demanda ante su curul, y pasa de tener 52 a 51 edilesas.  
• Las localidades que superan el 30% de participación de mujeres en sus JAL son 7 Localidades: Usaquén, Engativá, Fontibón, Puente Aranda, Teusaquillo, Ciudad Bolívar y Barrios Unidos. 
• Las localidades que tienen menos del 30% de participación de mujeres en sus JAL son 11 localidades : Chapinero, Tunjuelito, La candelaria, Rafael Uribe Uribe, Santa fe, Bosa, Suba, Antonio Nariño, San Cristóbal, Sumapaz, Kennedy. 
• Las localidades que no tiene presencia de mujeres son: Usme y Los Mártires.  
• Este grupo de edilesas está confirmando por 9 mujeres jóvenes.  
• El 51% de las edilesas son menores de 40 años de edad.  
• 5 edilesas son mayores de 62 años.  
• El 83% de las edilesas tienen un nivel educativo profesional y postgrados.  
• El 8% de las edilesas tienen una orientación sexual diversa.  
• El 61% de las edilesas tienen cargas de cuidado.  
• 37 edilesas están por primera vez en el edilato de sus respectivas comunas.  
• Ninguna localidad tiene organizada una Bancada de Mujeres.  
• La violencia política es una dificultad estructural de las mujeres que asumen procesos de elección popular, las mujeres en su totalidad han sufrido violencia política, sin embargo, las edilesas  que expresan no haberla sufrido, en sus reflexiones narran actitudes, comportamientos y situaciones que son violencias contra ellas en su ejercicio político.  
</t>
  </si>
  <si>
    <t xml:space="preserve">Con los diálogos de la mesa multipartidista  se ha podido reflexionar e identificar retos que tendrán los partidos políticos con la adopción de la paridad para las elecciones de 2022.  En este contexto, el 30 de julio se realizó  la segunda Mesa Multipartidaria de género en el Distrito Capital, en Alianza con el NIMD, en la cual se identificaron los desafíos que tienen los partidos para la implementación de la normatividad relacionada con la paridad y para brindar garantías reales a las mujeres para participar en igualdad de condiciones. En esta hubo una participación de 16 representantes de 9 partidos (Partido de la U, Cambio Radical, ASI, Comunes, Alianza Verde, Colombia Humana- Unión Patriótica, Polo Democrático y Partido Liberal). En este sesión se contó con la presentación de Puala Soto (diputada Local de la Ciudad de México e impulsora de la paridad) y Angélica Bernal (Experta Colombiana en participación Política de las mujeres), quienes aportaron reflexiones respecto a los retos para avanzar en la participación paritaria y el rol de los partidos en este proceso.  
 La mesa se sigue consolidando como un escenario de debate,  construcción colectiva y un espacio de debate técnico, así pues, 
como resultado importante, las participantes acordaron fortalecer la Mesa y realizar un próximo encuentro amplio y con el objetivo de organizar acciones de incidencia hacia el futuro inmediato, en agendas tan importantes como la electoral y la respuesta a los avances normativos para la participación de las mujeres, como la obligatoriedad de la paridad en las listas a cargos de elección popular y la necesidad de eliminar la violencia política de género. 
En el mes de agosto, se realizó un documento de  análisis de las intervenciones y necesidades expresadas por las participantes de la Mesa Distrital Multipartidaria, para reorganizar y fortalecer la metodología y las actividades con la mesa , por lo cual ,  en articulación con el Instituto Holandés para la democracia interpartidaria se adelanta propuesta para la construcción del plan de acción en el siguiente encuentro de la Mesa, de acuerdo con los compromisos de la sesión anterior.
Finalmente en el mes de  septiembre se trabajó en la organización, planeación y ejecución del Tercer Encuentro de la Mesa Multipartidaria de género en el Distrito, la cual se realizó el 21 de septiembre y  contó con la participación 9 partidos o movimientos politicos  (12 mujeres y 1 hombre de 10 partidos o movimientos políticos: Polo Democrático, Colombia Humana, Alianza Verde, Partido de la U, Partido Liberal, ASI, Unión Patriótica, Comunes, y Dignidad), allí se construyó colectivamente el Plan de Trabajo de la MDMG que incluye las siguientes acciones: Fforo de experiencia de mujeres en partidos políticos, diagnóstico e investigación de composición de los partidos, asimetría en la toma de decisiones, un diagnóstico completo de funcionamiento de los partidos promovido por la mesa, reuniones bilaterales con los partidos, Agenda de incidencia programática, pliego de recomendación interinstitucional, pliego de peticiones y comunicado de la mesa a los partidos, talleres sobre temas varios (presupuestos de los partidos, bienestar, violencias de género, entre otros), Impulsar escenarios de denuncia y seguimiento, dialogo con instituciones y promoción de protocolos.  
</t>
  </si>
  <si>
    <t xml:space="preserve">Mensualmente se hace acompañamiento técnico a los CPL, para la transversalización de los enfoques de género e interseccionalidad en los procesos de presupuesto participativo, así pues, en el tercer semestre se logró brindar asistencia técnica A 18 CLP y 40 mujeres, de la siguiente forma: 
En julio se realizó una sesión de trabajo con las consejeras locales de planeación con participación de 15 consejeras de 6 localidades (Puente Aranda, Chapinero, Rafael Uribe Uribe, Engativá, Antonio Nariño, Fontibón)
En agosto se realizaron dos jornadas de trabajo en las cuales se convocaron a cada una de las consejeras y comisionadas del CLP. En este sentido se realizaron 4 sesiones de trabajo (dos por localidad) con consejeras de las localidades de (1, 3, 7, 9, 10, 12, 13, 16, 18,19); en estas jornadas se han identificado necesidades y expectativas del proceso dentro de las cuales se destaca la importancia de fortalecer  el liderazgo femenino, el acompañamiento en la metodología de PP, la sensibilización requerida sobre enfoque de género, el acompañamiento a la elaboración de propuestas ciudadanas, el apoyo en herramientas de comunicación con las comunidades, así como de la integración con otras instancias. Se logró la participación de 30 consejeras de 10 localidades.
En septiembre se continuo el acompañamiento a consejeras y consejeros de los CPL con 7 reuniones  ( localidades  2, 6,7,8,10, 11, 12,13,15,18,19 y 26 consejeras), la asistencia técnica se realizó en el marco de las etapas de alistamiento, pedagogía y acompañamiento a la elaboración de las iniciativas ciudadanas, con herramientas que faciliten la compresión y corresponsabilidad  con las metas priorizadas en cada Alcaldía Local, así pues se explicaron  los criterios y opciones elegibles de cada sector  y en particular  del Sector Mujer y las necesidades e intereses de las mujeres de los COLMyG y para las Consejeras, para darle alcance a lo logrado en el 2020 .
</t>
  </si>
  <si>
    <t xml:space="preserve">Mensualmente se hace acompañamiento técnico a los COLMYG y/o CLM, para la transversalización de los enfoques de género e interseccionalidad en los procesos de presupuesto participativo, así pues, en el tercer semestre se logró brindar asistencia técnica a los 18 COLMYG y/o CLM, de la siguiente forma: 
Durante el mes de julio se brindó acompañamiento técnico a 17 COLMYG (Usaquén, Santa Fe, San Cristóbal, Usme, Tunjuelito, Bosa, Kennedy, Fontibón, Engativá, Suba, Barrios Unidos, Teusaquillo, Los Mártires, Antonio Nariño, La Candelaria, RUU y Ciudad Bolívar) y 1 CLM (Puente Aranda), se presentó de forma conjunta con la Alcaldía Local, los avances en el proceso de actualización de los proyectos de inversión del sector mujeres presentes en el PDL  y que se ejecutarán para la vigencia 2021, los cuales son producto de la Fase II de Presupuestos Participativos, así mismo,  se presentó información sobre el acompañamiento técnico que brinda la SDMujer para la incorporación de los enfoques de la PPMYEG en los proyectos de inversión que no son específicos del sector mujeres y se presentó información sobre el proceso desarrollado por la profesional de gestión local con la comisión de mujeres designada por el COLMYG para hacer incidencia en los proyectos de inversión vigencia 2021. 
Además, en 12 COLMyG se informó y presento el apoyo técnico para las etapas alistamiento, formulación de iniciativas y seguimiento, además de trabajar las condiciones de participación y gobernanza desde las mujeres para avanzar en la garantía de derechos de las mujeres, identificando la necesidad de fortalecer su capacidad de gobernanza y autonomía en la presentación de propuestas colectivas que generen cambios y nuevos retos.    
Durante el mes de agosto se brindó acompañamiento técnico a 13 COLMYG (Usaquén, Santa Fe, Usme, Tunjuelito, Kennedy, Fontibón, Engativá, Teusaquillo, Los Mártires, Antonio Nariño, La Candelaria, RUU y Ciudad Bolívar) y 1 CLM (Puente Aranda) se presentó de forma conjunta con la Alcaldía Local, los avances en el proceso de actualización y contratación de los proyectos de inversión del sector mujeres presentes en el PDL  y que se ejecutarán para la vigencia 2021, los cuales son producto de la Fase II de Presupuestos Participativos. 
Durante el mes de septiembre se brindó acompañamiento técnico a 17 COLMYG (Usaquén, Chapinero, Santa Fe, Usme, Tunjuelito, Bosa, Kennedy, Fontibón, Engativá, Suba, Barrios Unidos, Teusaquillo, Los Mártires, Antonio Nariño, La Candelaria, RUU y Ciudad Bolívar)  se desarrolló un punto específico para presentar de manera conjunta con la Alcaldía Local, los avances en  los proyectos de inversión del sector mujeres presentes en el PDL y que se ejecutarán para la vigencia 2021, socializar los lineamientos de la Fase II de Presupuestos Participativos que se está desarrollando, así como para compartir avances de las mujeres en la construcción de propuestas de inversión ciudadana. 
</t>
  </si>
  <si>
    <r>
      <rPr>
        <sz val="8"/>
        <rFont val="Calibri"/>
        <family val="2"/>
      </rPr>
      <t>Mensualmente se hace acompañamiento técnico a los FDL para la transversalización de los enfoques de género e interseccionalidad en los procesos de presupuesto participativo, así pues, en el tercer semestre se logró brindar asistencia técnica a los 20 fondos, de la siguiente forma:
En julio se realizó asistencia técnica a 5 FDL, brindado herramientas para ampliar las capacidades de los equipos locales, en relación con la transversalización del enfoque de género en el ciclo de gestión de proyectos. Producto de estos encuentros se identificaron como necesidades de asistencia técnica los ámbitos de transversalización del enfoque de género en proyectos de otros sectores y lo relacionado con el seguimiento a la ejecución de los proyectos elaborados. 
Durante el mes de agosto se desarrolló la mesa de trabajo asincrónica con 19 Alcaldías Locales, el objetivo de cada reunión fue hacer el acompañamiento técnico para la revisión del reporte semestral de avance de la incorporación de los enfoques de la PPMYEG en cada PDL y sobre la marcación de metas en el SEGPLAN para el trazador presupuestal para la Igualdad de Género, en la que participaron 54 servidoras y servidores de las Alcaldías Locales. 
Finalmente, en el mes de septiembre el equipo de profesionales de apoyo a la gestión local participó en los laboratorios cívicos desarrollados en cada localidad, realizando el acompañamiento técnico a 19 Alcaldías , en este escenario se desarrolló un proceso de co-creación colectiva de propuestas de inversión ciudadanas asociadas a las metas del sector mujeres, desde la Secretaría se presentaron  los criterios de elegibilidad y viabilidad y se resolvieron dudas técnicas existentes por parte de las participantes en cada meta trabajada.</t>
    </r>
    <r>
      <rPr>
        <b/>
        <sz val="8"/>
        <rFont val="Calibri"/>
        <family val="2"/>
      </rPr>
      <t xml:space="preserve">
</t>
    </r>
  </si>
  <si>
    <t xml:space="preserve">Durante el mes de julio la Dirección de Territorialización de Derechos y Participación, inició la formulación de los estudios previos para el proceso de contratación de la profesional que acompañará este proceso.   
En agosto se reprogramó el inicio de esta contratación y se ajustaron los estudios previos, de acuerdo con los aspectos que se esperan con su implementación.
Para el mes de septiembre con la profesional contratada (desde el mes de agosto)  para acompañar el cumplimiento de esta meta, se avanza en el ajuste de los estudios previos, para suscribir un convenio que permita brindar herremienas a las mujeres en veeduría ciudadana.  </t>
  </si>
  <si>
    <t>En agosto se reprogramó el inicio de esta contratación y se ajustaron los estudios previos, de acuerdo con los aspectos que se esperan con su implementación.</t>
  </si>
  <si>
    <t xml:space="preserve">Para el mes de agosto  y septiembre se contrato  una profesional para acompañar el cumplimiento de esta meta, se avanza en el ajuste de los estudios previos, con el animo de avanzar en su aprobación y contratación del convenio.  </t>
  </si>
  <si>
    <r>
      <t xml:space="preserve">
</t>
    </r>
    <r>
      <rPr>
        <b/>
        <sz val="10"/>
        <rFont val="Times New Roman"/>
        <family val="1"/>
      </rPr>
      <t>TERCER</t>
    </r>
    <r>
      <rPr>
        <b/>
        <u/>
        <sz val="10"/>
        <rFont val="Times New Roman"/>
        <family val="1"/>
      </rPr>
      <t xml:space="preserve"> TRIMESTRE</t>
    </r>
    <r>
      <rPr>
        <u/>
        <sz val="10"/>
        <rFont val="Times New Roman"/>
        <family val="1"/>
      </rPr>
      <t>:</t>
    </r>
    <r>
      <rPr>
        <sz val="10"/>
        <rFont val="Times New Roman"/>
        <family val="1"/>
      </rPr>
      <t xml:space="preserve"> Actividades ejecutadas en el primero y segundo trimestre.</t>
    </r>
  </si>
  <si>
    <r>
      <t xml:space="preserve">
</t>
    </r>
    <r>
      <rPr>
        <b/>
        <sz val="11"/>
        <rFont val="Times New Roman"/>
        <family val="1"/>
      </rPr>
      <t>TERCER</t>
    </r>
    <r>
      <rPr>
        <b/>
        <u/>
        <sz val="11"/>
        <rFont val="Times New Roman"/>
        <family val="1"/>
      </rPr>
      <t xml:space="preserve"> TRIMESTRE:</t>
    </r>
    <r>
      <rPr>
        <b/>
        <sz val="11"/>
        <rFont val="Times New Roman"/>
        <family val="1"/>
      </rPr>
      <t xml:space="preserve">  </t>
    </r>
    <r>
      <rPr>
        <sz val="11"/>
        <rFont val="Times New Roman"/>
        <family val="1"/>
      </rPr>
      <t>En el tercer trimestre de la vigencia 2021, se realizaron los correspondientes informes de respuesta a las requerimientos de Control Interno No.  3-2021-003825 de fecha 21 de septiembre de 2021 de la Subsecretaría de Gestión Corporativa y  No. 3-2021-003826 de fecha 21 de septiembre de 2021 de la Dirección de Gestión Administrativa y Financiera,  sobre los resultados de las medidas adoptadas durante el III trimestre de 2021 en el marco de las disposiciones legales contenidas en el Artículo 5o. del  Acuerdo Distrital 719 de 2018,  el Artículo 28 del  Decreto  Distrital 492 de 2019 y el Decreto Nacional 1068 de 2015,  en materia de austeridad del gasto relacionadas con controles, parámetros y mecanismos implementados por la Entidad para dar cumplimiento a lo establecido en la mencionada normatividad en relación con la contratación de la prestación de servicios profesionales y de apoyo a la gestión dentro de una política pública de austeridad, eficiencia, economía y efectividad; utilización de acuerdos Marco, Talento No palanca, entre otros. Y  en  aspectos relacionados con: Adquisición de equipos  de fotocopias, Adquisición de maquinaria, Vehículos Oficiales, Servicio de fotocopiado, multicopiado e impresión, Edición, impresión, reproducción y publicación de avisos,  Manejo de inventarios y stock de elementos, horas extras,  reparaciones locativas y mantenimientos de bienes inmuebles o muebles, suscripciones a revistas y periódicos,  seguimiento a los indicadores incluidos dentro del plan de austeridad de la presente vigencia;  y campañas de sensibilización en materia de austeridad. Así mismo, estamos consolidando el Informe acumulado de Austeridad de Gasto para el período comprendido entre el 1 de enero al 30 de septiembre de 2021, que será enviado a la Secretaría de Hacienda Distrital en el mes de octubre de 2021.</t>
    </r>
  </si>
  <si>
    <r>
      <rPr>
        <b/>
        <sz val="11"/>
        <rFont val="Times New Roman"/>
        <family val="1"/>
      </rPr>
      <t xml:space="preserve">
TERCER</t>
    </r>
    <r>
      <rPr>
        <b/>
        <u/>
        <sz val="11"/>
        <rFont val="Times New Roman"/>
        <family val="1"/>
      </rPr>
      <t xml:space="preserve"> TRIMESTRE</t>
    </r>
    <r>
      <rPr>
        <b/>
        <sz val="11"/>
        <rFont val="Times New Roman"/>
        <family val="1"/>
      </rPr>
      <t>:</t>
    </r>
    <r>
      <rPr>
        <sz val="11"/>
        <rFont val="Times New Roman"/>
        <family val="1"/>
      </rPr>
      <t xml:space="preserve">  Durante el tercer trimestre se realizó el cargue de 10.162 productos en el aplicativo de la entidad, lo que representa un avance del 91% en relación con las tomas físicas programadas para la vigencia 2021. Actualmente se está actualizando la fecha de asignación, responsable y ubicación de acuerdo con los inventarios asignados.</t>
    </r>
  </si>
  <si>
    <r>
      <rPr>
        <b/>
        <u/>
        <sz val="11"/>
        <rFont val="Times New Roman"/>
        <family val="1"/>
      </rPr>
      <t>TERCER TRIMESTRE</t>
    </r>
    <r>
      <rPr>
        <b/>
        <sz val="11"/>
        <rFont val="Times New Roman"/>
        <family val="1"/>
      </rPr>
      <t>:</t>
    </r>
    <r>
      <rPr>
        <sz val="11"/>
        <rFont val="Times New Roman"/>
        <family val="1"/>
      </rPr>
      <t xml:space="preserve"> Durante el tercer trimestre se realizaron las asignaciones de inventarios del nivel central y las CIOM de Suba, Usaquén, Antonio Nariño, Rafael Uribe, Fontibón, Bosa, Kennedy, Mártires, Puente Aranda, Barrios Unidos, Engativá, Tunjuelito, San Cristóbal, Candelaria.  Así mismo, se realizó el alistamiento de los bienes relacionados en la Resolución No. 0169 correspondientes a las CIOM de Suba, Usaquén, Barrios Unidos, Candelaria, Engativá, Bodega y  Fontibón-Bosa.</t>
    </r>
  </si>
  <si>
    <t>Nombre: Ana Rocío Murcia Gómez</t>
  </si>
  <si>
    <r>
      <rPr>
        <b/>
        <u/>
        <sz val="10"/>
        <rFont val="Times New Roman"/>
        <family val="1"/>
      </rPr>
      <t>TERCER TRIMESTRE:</t>
    </r>
    <r>
      <rPr>
        <sz val="10"/>
        <rFont val="Times New Roman"/>
        <family val="1"/>
      </rPr>
      <t xml:space="preserve"> Actividades ejecutadas en el primero y segundo trimestre.</t>
    </r>
  </si>
  <si>
    <r>
      <rPr>
        <b/>
        <u/>
        <sz val="10"/>
        <rFont val="Times New Roman"/>
        <family val="1"/>
      </rPr>
      <t>TERCER TRIMESTRE:</t>
    </r>
    <r>
      <rPr>
        <sz val="10"/>
        <rFont val="Times New Roman"/>
        <family val="1"/>
      </rPr>
      <t xml:space="preserve"> En en el tercer trimestre se efectuó reunión con los enlaces de la Dirección de Territorialización, para determinar volúmenes de transferencia de CIOM de la vigencia 2018, se adelantó seguimiento de la transferencia de CIOM de Usaquén, Mártires y Puente Aranda de las vigencias 2013 a 2017, se consolidaron datos de  los seguimientos a las dependencias y CIOM para estructurar el plan y cronograma de transferencias de 2021. Así mismo, el cronograma de transferencias fue sometido a aprobación por parte del Comité Institucional de Gestión y Desempeño en su sesión del 27 de agosto, en el que fue aprobado. Por otro lado, se socializó mediante memorando dirigido a las jefas (es) de las 14 dependencias las fechas de transferencia documental para que se realice el respectivo alistamiento.</t>
    </r>
  </si>
  <si>
    <r>
      <rPr>
        <b/>
        <u/>
        <sz val="10"/>
        <rFont val="Times New Roman"/>
        <family val="1"/>
      </rPr>
      <t>TERCER TRIMESTRE:</t>
    </r>
    <r>
      <rPr>
        <b/>
        <sz val="10"/>
        <rFont val="Times New Roman"/>
        <family val="1"/>
      </rPr>
      <t xml:space="preserve"> </t>
    </r>
    <r>
      <rPr>
        <sz val="10"/>
        <rFont val="Times New Roman"/>
        <family val="1"/>
      </rPr>
      <t>En el tercer trimestre se adelantó el proceso de organización de 44,75 metros lineales de documentos correspondiente a series documentales de contratos, historias laborales y de procesos disciplinarios. Por solicitud de la Dirección de Contratación se prestaron 397 contratos de la vigencia 2018. Así mismo, se atendieron solicitudes de contratos por la Oficina Asesora de Control Interno y Dirección de Eliminación de Violencias. De igual manera, se prestó el servicio de préstamo y consulta de expedientes de historias laborales y contratos, de acuerdo con solicitudes de las Direcciones de Eliminación de Violencias y Dirección de Gestión Administrativa y Financiera. Por otro lado, se intervino el contrato 259 de 2017, para una consulta de Control Interno Disciplinario, contrato comprendido por 482 carpetas, además de las consultas para Contraloría y Personería de Bogotá.</t>
    </r>
  </si>
  <si>
    <r>
      <rPr>
        <b/>
        <u/>
        <sz val="10"/>
        <rFont val="Times New Roman"/>
        <family val="1"/>
      </rPr>
      <t>TERCER TRIMESTRE:</t>
    </r>
    <r>
      <rPr>
        <b/>
        <sz val="10"/>
        <rFont val="Times New Roman"/>
        <family val="1"/>
      </rPr>
      <t xml:space="preserve">  </t>
    </r>
    <r>
      <rPr>
        <sz val="10"/>
        <rFont val="Times New Roman"/>
        <family val="1"/>
      </rPr>
      <t>En el tercer trimestre se llevaron a cabo reuniones con el equipo interdisciplinario de Gestión Documental con el propósito de revisar en detalle el PGD y su cronograma de implementación, con el fin de alinearlo con el PINAR, SIC y demás instrumentos archivísticos para este mismo trimestre se revisó el PGD por parte de la Directora de Gestión Administrativa y Financiera y la Subsecretaría de Gestión Corporativa. De igual manera, se sometió a aprobación del Comité Institucional de Gestión y Desempeño en sesión del día 27 de agosto, en donde fue aprobado. Por otro lado, se presentaron avances del plan PINAR ante el Comité. Por último, se socializó a todas las dependencias de la Secretaría la metodología de levantamiento del Inventario de Activos de la Información, Índice de Información Clasificada y Reservada.</t>
    </r>
  </si>
  <si>
    <r>
      <rPr>
        <b/>
        <u/>
        <sz val="10"/>
        <rFont val="Times New Roman"/>
        <family val="1"/>
      </rPr>
      <t>TERCER TRIMESTRE</t>
    </r>
    <r>
      <rPr>
        <b/>
        <sz val="10"/>
        <rFont val="Times New Roman"/>
        <family val="1"/>
      </rPr>
      <t>:</t>
    </r>
    <r>
      <rPr>
        <sz val="10"/>
        <rFont val="Times New Roman"/>
        <family val="1"/>
      </rPr>
      <t xml:space="preserve"> En el tercer trimestre se realizaron jornadas de limpieza en unidades de almacenamiento en archivo central, talento humano y contratos. Por otro lado, se realizó la revisión y ajustes de estudios previos de saneamiento ambiental y adquisición de equipos de monitoreo de condiciones ambientales. Así mismo, se inició con el trámite de formalización de guías y formatos en el marco de la implementación del SIC. De igual manera, se efectuó el seguimiento a estudios previos del proceso de saneamiento ambiental, seguimiento a CIOM Teusaquillo, Usaquén y Suba. De igual forma, se realizó actualización de los documentos del proceso de gestión documental, participación en la invitación para adquisición de equipos de monitoreo ambiental, todo en atención a los programas planteados en el SIC, en septiembre se consolidaron los contratos de saneamiento ambiental y adquisición de equipos de monitoreo.</t>
    </r>
  </si>
  <si>
    <r>
      <rPr>
        <b/>
        <u/>
        <sz val="11"/>
        <rFont val="Times New Roman"/>
        <family val="1"/>
      </rPr>
      <t>TERCER TRIMESTRE:</t>
    </r>
    <r>
      <rPr>
        <b/>
        <sz val="11"/>
        <rFont val="Times New Roman"/>
        <family val="1"/>
      </rPr>
      <t xml:space="preserve"> </t>
    </r>
    <r>
      <rPr>
        <sz val="10"/>
        <rFont val="Times New Roman"/>
        <family val="1"/>
      </rPr>
      <t>En el tercer trimestre se elaboraron y publicaron nuevos videos para el centro de ayuda del ORFEO y se efectuaron pruebas del nivel de seguridad del aplicativo, se trabajó el módulo de metadatos alineado con el modelo de requisitos para el Sistema de Gestión Electrónico de Documento de Archivo, también se elaboró el diagnostico integra de archivo incluyendo aspectos electrónicos, todo de acuerdo a lineamientos expedidos por la Dirección de Archivo de Bogotá.</t>
    </r>
  </si>
  <si>
    <r>
      <rPr>
        <b/>
        <u/>
        <sz val="10"/>
        <rFont val="Times New Roman"/>
        <family val="1"/>
      </rPr>
      <t>TERCER TRIMESTRE:</t>
    </r>
    <r>
      <rPr>
        <sz val="10"/>
        <rFont val="Times New Roman"/>
        <family val="1"/>
      </rPr>
      <t xml:space="preserve">  En el tercer trimestre se continuo con el proceso de capacitación del ORFEO en sus aspectos funcionales y se prestó el soporte técnico por medio de la mesa de ayuda. Así mismo, se realizó la evaluación y solución de requerimientos realizados por las usuarias a través de la mesa de ayuda, llamadas y whatsapp. De igual manera, se elaboraron videos de ayuda que se encuentran publicados en el centro de ayuda del aplicativo ORFEO.</t>
    </r>
  </si>
  <si>
    <t>GESTIÓN JURÍDICA- TERCER TRIMESTRE 2021</t>
  </si>
  <si>
    <r>
      <t>En el tercer trimestre, esto es del 1° de julio al 30 de septiembre de 2021, se recibieron y respondiero</t>
    </r>
    <r>
      <rPr>
        <sz val="11"/>
        <color theme="1"/>
        <rFont val="Times New Roman"/>
        <family val="1"/>
      </rPr>
      <t>n 110 peticiones, relacionadas</t>
    </r>
    <r>
      <rPr>
        <sz val="11"/>
        <rFont val="Times New Roman"/>
        <family val="1"/>
      </rPr>
      <t xml:space="preserve"> con peticiones de Concejales, entes de control y solcitud de información de particualares.</t>
    </r>
  </si>
  <si>
    <t xml:space="preserve">En el tercer trimestre del año, se   recibierón: 23 solicitudes a concepto de proyectos de acuerdo y se dio respuesta a las 23 solicitudes.  2 solicitudes a conceptos de proyectos de Ley y se dio respuesta a las 2 solicitudes. </t>
  </si>
  <si>
    <t>En el tercer trimestre, no  se recibieron demandas contra la entidad. De tal manera que la entidad tiene 4 procesos de la jurisdicción contenciosa administrativa en los que la Sdmujer actúa como sujeto procesal. Asimismo se  respondieron y tramitaron 10 Acciones de Tutela  de las cuales en su gran mayoria fue por vinculación a la SDMujer  por temas realacionados con mujeres y no necesariamente con las funciones de la entidad.</t>
  </si>
  <si>
    <t>En el tercer trimestre se profirió  una resolución de segunda instancia que Resuelve impedimento promovido por la Subsecretaria de Gestión Corporativa</t>
  </si>
  <si>
    <t>Se recibieron 21 solicitudes por control político referentes a proposiciones del Concejo de Bogotá y se dio respuesta a las 21 solicitudes.</t>
  </si>
  <si>
    <t xml:space="preserve">En el tercer trimestre se asistió a un total de 38 Comités, de la siguiente manera: 13 Comités ordinarios virtuales ralizados por la plataforma teams y 25 Comités extraordinarios virtuales consistentes en analizar casos a traves de la herramienta simisional. En total se estudiarón y presentarón 38 casos en el tercer trimestre.  </t>
  </si>
  <si>
    <t>En el tercer trimestre se realizarón 6 sesiones ordinarias del Comité de Conciliación , conforme a las 2 sesiones planeadas por mes y dos sesiones extraordinarias en julio. Para un total de 8 sesiones del Comité de Conciliación.</t>
  </si>
  <si>
    <t>(__) Formulación:</t>
  </si>
  <si>
    <r>
      <t xml:space="preserve">Nombre: </t>
    </r>
    <r>
      <rPr>
        <sz val="11"/>
        <rFont val="Times New Roman"/>
        <family val="1"/>
      </rPr>
      <t>Catalina Campos Romero</t>
    </r>
  </si>
  <si>
    <t>Abogada Contratista OAJ</t>
  </si>
  <si>
    <r>
      <rPr>
        <b/>
        <u/>
        <sz val="10"/>
        <rFont val="Times New Roman"/>
        <family val="1"/>
      </rPr>
      <t>TERCER TRIMESTRE:</t>
    </r>
    <r>
      <rPr>
        <sz val="10"/>
        <rFont val="Times New Roman"/>
        <family val="1"/>
      </rPr>
      <t xml:space="preserve"> La Dirección de Contratación durante el período comprendido entre el 1 de julio y el 30 de septiembre de 2021, recibió de las diferentes direcciones y/o dependencias de la SDMujer 151 estudios previos. Estudios previos que fueron centralizados y revisados. Y una vez revisados y aprobados se les dio la viabilidad jurídica para continuar con el trámite pertinente de contratación.</t>
    </r>
  </si>
  <si>
    <t>falta la evidencia</t>
  </si>
  <si>
    <r>
      <rPr>
        <b/>
        <u/>
        <sz val="10"/>
        <color indexed="8"/>
        <rFont val="Times New Roman"/>
        <family val="1"/>
      </rPr>
      <t>TERCER TRIMESTRE:</t>
    </r>
    <r>
      <rPr>
        <sz val="10"/>
        <color indexed="8"/>
        <rFont val="Times New Roman"/>
        <family val="1"/>
      </rPr>
      <t xml:space="preserve"> La Dirección de Contratación durante el período comprendido entre el 1 de julio y el 30 de septiembre de 2021, recibió de las diferentes dependencias y/o áreas solicitudes de contratación. En virtud de lo anterior, en el tecer trimestre se recibieron 151 estudios previos, los cuales fueron centralizados y revisados. Y una vez revisados los procesos aprobados en los PAABS se dio vialidad jurídica y se continuó con la elaboración de 151 minutas de contratación. La información puede ser consultada a través del link:  https://www.sdmujer.gov.co/ley-de-transparencia-y-acceso-a-la-informacion-publica/contratacion/publicacion-de-la-informacion-contractual.</t>
    </r>
  </si>
  <si>
    <r>
      <rPr>
        <b/>
        <u/>
        <sz val="10"/>
        <rFont val="Times New Roman"/>
        <family val="1"/>
      </rPr>
      <t>TERCER TRIMESTRE</t>
    </r>
    <r>
      <rPr>
        <b/>
        <sz val="10"/>
        <rFont val="Times New Roman"/>
        <family val="1"/>
      </rPr>
      <t>:</t>
    </r>
    <r>
      <rPr>
        <sz val="10"/>
        <color indexed="8"/>
        <rFont val="Times New Roman"/>
        <family val="1"/>
      </rPr>
      <t xml:space="preserve"> La Dirección de Contratación durante el período comprendido entre el 1 de julio y el 30 de septiembre de 2021, elaboró ocho (8) pliegos de condiciones, una (1) invitación pública y un (1) estudio previo correspondiente a un contrato de prestación de servicios profesionales y de apoyo a la gestión, supervisado en la Dirección de Contratación.</t>
    </r>
  </si>
  <si>
    <r>
      <rPr>
        <b/>
        <sz val="10"/>
        <rFont val="Times New Roman"/>
        <family val="1"/>
      </rPr>
      <t>TERCER TRIMESTRE:</t>
    </r>
    <r>
      <rPr>
        <sz val="10"/>
        <rFont val="Times New Roman"/>
        <family val="1"/>
      </rPr>
      <t xml:space="preserve"> La Dirección de Contratación durante el período comprendido entre el 1 de julio y el 30 de septiembre de 2021, realizó el seguimiento a la ejecución del PAABS de la SDMujer. En virtud de lo anterior, el Director de Contratación en los Comités y/o reuniones llevadas a cabo a través de la aplicación Microsoft Teams socializó y entregó información detallada de la ejecución del PAABS, las cuales se realizaron en las siguientes fechas:
30 de agosto, 5 y 13 de septiembre de 2021. </t>
    </r>
  </si>
  <si>
    <r>
      <rPr>
        <b/>
        <u/>
        <sz val="10"/>
        <rFont val="Times New Roman"/>
        <family val="1"/>
      </rPr>
      <t>TERCER TRIMESTRE:</t>
    </r>
    <r>
      <rPr>
        <sz val="10"/>
        <rFont val="Times New Roman"/>
        <family val="1"/>
      </rPr>
      <t xml:space="preserve"> La Dirección de Contratación en el tercer trimestre presentó dentro de los primeros diez días hábiles de cada mes, la totalidad de los informes de Ley relacionados con la gestión contractual, así: SIVICOF - SIDEAP y TRANSPARENCIA.
De igual manera, se atendieron aproximadamente 131 requerimientos clasificados entre requerimientos de entes de control, entidades, Concejo de Bogotá y derechos de petición de ciudadanos, memorandos y solicitudes internas. 
Así mismo, se expidieron nueve (09) certificaciones de contratos.</t>
    </r>
  </si>
  <si>
    <r>
      <rPr>
        <b/>
        <u/>
        <sz val="10"/>
        <color indexed="8"/>
        <rFont val="Times New Roman"/>
        <family val="1"/>
      </rPr>
      <t>TERCER TRIMESTRE</t>
    </r>
    <r>
      <rPr>
        <b/>
        <sz val="10"/>
        <color indexed="8"/>
        <rFont val="Times New Roman"/>
        <family val="1"/>
      </rPr>
      <t>:</t>
    </r>
    <r>
      <rPr>
        <sz val="10"/>
        <color indexed="8"/>
        <rFont val="Times New Roman"/>
        <family val="1"/>
      </rPr>
      <t xml:space="preserve"> La Dirección de Contratación en el tercer trimestre, convocó y desarrolló la capacitación denominada "Estudios Previos CONTRATOS DE PRESTACIÓN DE SERVICIOS PROFESIONALES Y DE APOYO A LA GESTIÓN - CPSPAG 2022 ", dirigida al Grupo de Contratación de la SDMujer y las demás dependencias que conforman la entidad. La mencionada capacitación se llevó a cabo el 23 de julio de 2021, en la modalidad virtual a través de la aplicación Teams.</t>
    </r>
  </si>
  <si>
    <r>
      <rPr>
        <b/>
        <sz val="10"/>
        <color indexed="8"/>
        <rFont val="Times New Roman"/>
        <family val="1"/>
      </rPr>
      <t>TERCER TRIMESTRE:</t>
    </r>
    <r>
      <rPr>
        <sz val="10"/>
        <color indexed="8"/>
        <rFont val="Times New Roman"/>
        <family val="1"/>
      </rPr>
      <t xml:space="preserve"> La Dirección de Contratación durante el 1 de julio y el 30 de septiembre de 2021, recibió solicitudes de liquidación de contratos. Una vez revisadas las solicitudes por los abogados se continuó con la elaboración de las respectivas actas de liquidación.
Se recibieron 30 solicitudes de liquidación de contratos suscritos en la vigencia 2017, 2018, 2019, 2020 y 2021, y 10 que se encontraban en trámite de los trimestres anteriores de las cuales se suscribieron 23 actas de liquidación y 17 se encuentran en proceso de revisión, ajustes por el área solicitante y/o elaboración.</t>
    </r>
  </si>
  <si>
    <r>
      <rPr>
        <b/>
        <u/>
        <sz val="10"/>
        <color indexed="8"/>
        <rFont val="Times New Roman"/>
        <family val="1"/>
      </rPr>
      <t>TERCER TRIMESTRE:</t>
    </r>
    <r>
      <rPr>
        <sz val="10"/>
        <color indexed="8"/>
        <rFont val="Times New Roman"/>
        <family val="1"/>
      </rPr>
      <t xml:space="preserve"> La Dirección de Contratación durante el tecer trimestre de la vigencia 2021, emitió las alertas respectivas en lo relacionado a las fechas límites para el trámite de liquidación de contratos y/o convenios suscritos por la SDMujer. Por lo anterior, se enviaron memorandos a los supervisores comunicando y alertando sobre las fechas de pérdida de competencia para liquidar los contratos.
• Dirección de Gestión Administrativa y Financiera
• Dirección de Eliminación de Violencia contra las Mujeres y Acceso a la Justicia.                                                                                                                                                                                                 • Dirección de Enfoque Diferencial.                                                                                                                                                                                                                                                                                             • Dirección de Talento Humano                                                                                                                                                                                                                                                                                                                      • Dirección de Territorialización de Derechos y participación.                                                                                                                                                                                                                                         • Dirección de Gestión del Conocimiento                                                                                                                                                                                                                                                                                       • Oficina Asesora de Planeación
• Dirección de Gestión Administrativa y Financiera
• Subsecretaría de Gestión Corporativa                                                                                                                                                                                                                                                                                           • Subsecretaría de Políticas de Igualdad                                                                                                                                                                                                                                                                                         • Subsecretaría de Fortalecimiento de Capacidades y Oportunidades</t>
    </r>
  </si>
  <si>
    <t>Nombre: Mónica Natalia Moreno Lara</t>
  </si>
  <si>
    <t>Nombre: Luis Guillermo Flechas Salcedo</t>
  </si>
  <si>
    <r>
      <t xml:space="preserve">Cargo: </t>
    </r>
    <r>
      <rPr>
        <sz val="11"/>
        <rFont val="Arial Narrow"/>
        <family val="2"/>
      </rPr>
      <t>Abogada - Contratista Dirección de Contratación</t>
    </r>
  </si>
  <si>
    <r>
      <t xml:space="preserve">Cargo: </t>
    </r>
    <r>
      <rPr>
        <sz val="11"/>
        <rFont val="Arial Narrow"/>
        <family val="2"/>
      </rPr>
      <t>Director de Contratación</t>
    </r>
  </si>
  <si>
    <r>
      <t xml:space="preserve">
</t>
    </r>
    <r>
      <rPr>
        <b/>
        <sz val="11"/>
        <rFont val="Times New Roman"/>
        <family val="1"/>
      </rPr>
      <t>TERCER</t>
    </r>
    <r>
      <rPr>
        <b/>
        <u/>
        <sz val="11"/>
        <rFont val="Times New Roman"/>
        <family val="1"/>
      </rPr>
      <t xml:space="preserve"> TRIMESTRE</t>
    </r>
    <r>
      <rPr>
        <b/>
        <sz val="11"/>
        <rFont val="Times New Roman"/>
        <family val="1"/>
      </rPr>
      <t xml:space="preserve">: </t>
    </r>
    <r>
      <rPr>
        <sz val="11"/>
        <rFont val="Times New Roman"/>
        <family val="1"/>
      </rPr>
      <t>Actividades ejecutadas en el primero y segundo trimestre.</t>
    </r>
  </si>
  <si>
    <r>
      <t xml:space="preserve">
</t>
    </r>
    <r>
      <rPr>
        <b/>
        <sz val="11"/>
        <rFont val="Times New Roman"/>
        <family val="1"/>
      </rPr>
      <t>TERCER</t>
    </r>
    <r>
      <rPr>
        <b/>
        <u/>
        <sz val="11"/>
        <rFont val="Times New Roman"/>
        <family val="1"/>
      </rPr>
      <t xml:space="preserve"> TRIMESTRE</t>
    </r>
    <r>
      <rPr>
        <b/>
        <sz val="11"/>
        <rFont val="Times New Roman"/>
        <family val="1"/>
      </rPr>
      <t xml:space="preserve">: </t>
    </r>
    <r>
      <rPr>
        <sz val="11"/>
        <rFont val="Times New Roman"/>
        <family val="1"/>
      </rPr>
      <t xml:space="preserve"> De conformidad con los plazos establecidos para el reporte de información dados en la Resolución No. DDC-000002 de 2018 expedida por la Contadora General de Bogotá D.C. los días 12 y 16 de julio de 2021 se reportó en la plataforma de la Secretaría Distrital de Hacienda, BOGOTA CONSOLIDA, la información financiera correspondiente al mes de junio de 2021 junto con los anexos en Pdf, Word y Excel.   De conformidad con la política contable y las políticas de operación aprobadas en la entidad se publica en la página Web de la entidad los estados financieros de la siguiente manera: 
1.  junio se publicó el día 16 de julio de 2021
2. julio se publicó el 25 de agosto de 2021 
3. agosto se publicó el 17 de septiembre de 2021
 Así mismo, se publicaron en la cartelera de la entidad los Estados financieros de junio, julio y agosto de 2021.</t>
    </r>
  </si>
  <si>
    <r>
      <t xml:space="preserve">
</t>
    </r>
    <r>
      <rPr>
        <b/>
        <sz val="11"/>
        <rFont val="Times New Roman"/>
        <family val="1"/>
      </rPr>
      <t>TERCER</t>
    </r>
    <r>
      <rPr>
        <b/>
        <u/>
        <sz val="11"/>
        <rFont val="Times New Roman"/>
        <family val="1"/>
      </rPr>
      <t xml:space="preserve"> TRIMESTRE</t>
    </r>
    <r>
      <rPr>
        <b/>
        <sz val="11"/>
        <rFont val="Times New Roman"/>
        <family val="1"/>
      </rPr>
      <t xml:space="preserve">: </t>
    </r>
    <r>
      <rPr>
        <sz val="11"/>
        <rFont val="Times New Roman"/>
        <family val="1"/>
      </rPr>
      <t>El 3 de agosto de 2021, se reportó en la plataforma de la Secretaría Distrital de Hacienda, la información del artículo 1º de la Resolución SDH 415 de 2016 correspondiente al informe de estampillas distritales del período comprendido entre el 1 de enero al 30 de junio de 2021.Vale la pena mencionar que teniendo en cuenta que para el segundo trimestre se reportó un 2% de la información para este trimestre se reporta el 23% restante para cumplir con el 100%.</t>
    </r>
  </si>
  <si>
    <r>
      <t xml:space="preserve">
</t>
    </r>
    <r>
      <rPr>
        <b/>
        <sz val="11"/>
        <rFont val="Times New Roman"/>
        <family val="1"/>
      </rPr>
      <t>TERCER</t>
    </r>
    <r>
      <rPr>
        <b/>
        <u/>
        <sz val="11"/>
        <rFont val="Times New Roman"/>
        <family val="1"/>
      </rPr>
      <t xml:space="preserve"> TRIMESTRE</t>
    </r>
    <r>
      <rPr>
        <b/>
        <sz val="11"/>
        <rFont val="Times New Roman"/>
        <family val="1"/>
      </rPr>
      <t xml:space="preserve">: </t>
    </r>
    <r>
      <rPr>
        <sz val="11"/>
        <rFont val="Times New Roman"/>
        <family val="1"/>
      </rPr>
      <t>En el tercer trimestre se tramitaron los siguientes documentos:
Del 1° de julio al 30 de septiembre de 2021, se expidieron 343 Certificados de Disponibilidad Presupuestal (259 anulaciones totales o parciales). 
Del 1° de julio al 30 de septiembre de 2021, se expidieron 368 Certificados de Registro Presupuestal (161 anulaciones totales o parciales). 
Se realizaron nueve (9) modificaciones presupuestales para gastos de funcionamiento de la Entidad.  
Se elaboraron 18 relaciones de autorización, de las cuales ninguna se anuló, atendiendo el 100% de las solicitudes realizadas.   
Se elaboraron 28 órdenes de pago de la vigencia 2020, de las cuales ninguna se anuló (0), atendiendo el 100% de las solicitudes realizadas.
Se elaboraron 2149 OP de la vigencia 2021, de las cuales se anularon seis (6), se rechazó el pago de una (1) atendió el 100% de las cuentas radicadas dentro de los plazos establecidos, de acuerdo con lo programado en el PAC.</t>
    </r>
  </si>
  <si>
    <r>
      <rPr>
        <u/>
        <sz val="11"/>
        <rFont val="Times New Roman"/>
        <family val="1"/>
      </rPr>
      <t xml:space="preserve">
</t>
    </r>
    <r>
      <rPr>
        <b/>
        <u/>
        <sz val="11"/>
        <rFont val="Times New Roman"/>
        <family val="1"/>
      </rPr>
      <t>TERCER TRIMESTRE</t>
    </r>
    <r>
      <rPr>
        <b/>
        <sz val="11"/>
        <rFont val="Times New Roman"/>
        <family val="1"/>
      </rPr>
      <t xml:space="preserve">: </t>
    </r>
    <r>
      <rPr>
        <sz val="11"/>
        <rFont val="Times New Roman"/>
        <family val="1"/>
      </rPr>
      <t xml:space="preserve">En el tercer trimestre se envió a cada Dirección por correo electrónico el seguimiento a los saldos (ejecución presupuestal vigencias, ejecución presupuestal reservas, detallado de reservas presupuestales, CDP por rubros, RP por rubros y pasivos exigibles) para la respectiva verificación, en las siguientes fechas: 2 de agosto de 2021, 1 de septiembre de 2021. Lo anterior, fue adicional a los correos que se atienden con las solicitudes de información de ejecución de los diferentes proyectos a cargo de las Direcciones. Se realizó entrega mensual de la ejecución presupuestal de reservas y de la vigencia; así mismo, las actas de liquidaciones de contratos constituidos como pasivos exigibles en vigencias anteriores, durante los primeros cinco días hábiles de cada mes, a la Dirección de Presupuesto de la Secretaría Distrital de Hacienda Distrital, en las siguientes fechas: 1 de julio de 2021, 2 de agosto de 2021 y 1 de septiembre de 2021. Se remitió la rendición de la cuenta anual 2020 y las cuentas mensuales de julio, agosto y septiembre a la Contraloría Distrital de Bogotá por medio del aplicativo SIVICOF.  La cuenta mensual del mes de septiembre de 2021 se reporta la segunda semana del mes de octubre de 2021. El 12 de julio de 2021, se envió por correo electrónico solicitando la información de las áreas para la reprogramación del PAC del mes de agosto y septiembre. El 10 de septiembre de 2021, se envió por correo electrónico solicitando la información de las áreas para la reprogramación del PAC del mes de octubre y noviembre. El 14 de septiembre de 2021, se envió por correo electrónico solicitando la información de las áreas para la reprogramación del PAC del mes de diciembre y cuentas por pagar. La programación de pagos versus su ejecución en la vigencia 2021 fue del 80,96% y en la vigencia 2020 (reservas) del 81,28%.
</t>
    </r>
  </si>
  <si>
    <t xml:space="preserve">Nombre: Catalina Campos Romero </t>
  </si>
  <si>
    <t>Se realiza seguimiento a las actividades del PETI, Se realiza seguimiento al avance en la implementación de las recomendaciones de funcion publica frente a politica de gobierno digital y seguridad digital
Se realiza Autodiagnostico de datos personales de los procesos y dependencias 
Aprobación y publicación metodologia activos de información
Capacitación a enlaces en la identificación de activos de información</t>
  </si>
  <si>
    <t>Se elaboró y presentó el documento de metodología de activos de información al comité institucional de gestión y desempeño
Se contacto a CSIRT Gobierno para inscribir a la entidad en temas de seguridad Digital
Se inició la configuración de un ejercicio de Phishing controlado</t>
  </si>
  <si>
    <t xml:space="preserve">Al cierre del tercer trimestre las licencias requeridas para la operación de la entidad se encuentran instaladas y en funcionamiento (certificados SSL, licencias de Oracle, Microsoft, firmas digitales adobe Sign, Vmware, Simplivity y Adobe Creative Cloud, TOAD). 
Se realizó solicitud de adición del contrato 497 de Oracle Cloud debido a que se requieren mas recursos dado que la proyección del consumo no alcanza a cubrir la finalización del contrato 
</t>
  </si>
  <si>
    <t>• Se realizo la entrega del aplicativo FUID. • Se realizaron los ajustes solicitados para la puesta en producción del sistema ICOPS y entro en funcionamiento el 25 de junio. • Ya se encuentra en funcionamiento el micrositio FURAG, •se atendieron 701 requerimientos de publicaciones de pagina web  •Se  realizaron capacitaciones en el uso del aplicativo ICOPS a todos los contratistas, apoyos y supervisores. Se brindó capacitación en la implementación de firmas digitales a los usuarios de la entidad 
•La empresa ETB realizó depuración de las SIMCARD lineas moviles quedando 104 lineas identificadas y entregadas.Se realizo ampliación de canales de internet y datos, se inicio mantenimiento de equipos de comunicaciones de la ETB bajo cronograma.Se realizo instalación de canales de internet de 30 MB para los centros de inclusión Digital.</t>
  </si>
  <si>
    <t xml:space="preserve">A la fecha se han recibido 3849 requerimientos por mesa de ayuda, de los cuales se atendieron 3717, quedando 132 para ser atendidos en el mes de octubre, debido a su complejidad, los requerimientos mas solicitados son simisional, ICOPS, usuarios de red, correo electronico y Orfeo </t>
  </si>
  <si>
    <t xml:space="preserve">Para el tercer trimestre del 2021, se realizaron los mantenimientos de aire acondicionado y mantenimiento de UPS
Se realizaron los mantenimientos de los equipos de comunicaciones de la ETB </t>
  </si>
  <si>
    <t xml:space="preserve">• Se atendieron 701 requerimientos  relacionados con soporte a la página Web y 585 aplicativo ICOPS, los cuales corresponden a actualización de contenido y
de funcionalidades.
 • Se realizó entrega y cargue de información del aplicativo FUID.
 • Se realizó entrega de los ajustes requeridos para el sistema de inventarios y se recibieron 8 ajustes para desarrollo.
• Se atendieron los 98 requerimientos recibidos relacionados con soporte y ajustes solicitados para la puesta en producción del sistema ICOPS.
• Se realiza  capacitación y entrega de usuarios para cargue de información aplicativo LIMAY
Para la pagina Web se estan atendiendo los requerimientos recibidos para la implementación de la CIO Virtual
</t>
  </si>
  <si>
    <t>Se atendieron los requerimientos recibidos relacionados con:
-Proceso de elección consejo consultivo de mujeres de espacio autonomo
-Sistema de Información de inventarios 
-Aplicativo  ICOPS
-Página WEB
-Formulario Único de Inventario Documental
-Aplicativo de Votaciones para consejo consultivo de mujeres y equidad de gènero.</t>
  </si>
  <si>
    <t xml:space="preserve">Nombre: Sandra Catalina Campos Romero </t>
  </si>
  <si>
    <r>
      <rPr>
        <b/>
        <sz val="10"/>
        <rFont val="Times New Roman"/>
        <family val="1"/>
      </rPr>
      <t>TERCER TRIMESTRE:</t>
    </r>
    <r>
      <rPr>
        <sz val="10"/>
        <rFont val="Times New Roman"/>
        <family val="1"/>
      </rPr>
      <t xml:space="preserve"> Como parte de la ejecución del Plan de Bienestar Social e Incentivos, aprobado para la vigencia 2021, se adelantaron las siguientes acciones, durante el Tercer Trimestre:
1. Conmemoración en el mes de julio del Día internacional del Trabajo Doméstico y el Día Mujer Afrolatina, Afrocaribeña y la Diáspora y en el mes de septiembre Día Internacional de las Mujeres Indígenas y Conmemoración de Mujeres Jóvenes a través del diseño y socialización de pieza grafica a través de los canales de comunicación interna de la entidad. 
2. Dia de la Secretaria Distrital de la Mujer - Aniversario 8vo con jornada de reconocimiento a las mejores servidoras y servidores, con la asistencia de 229 personas.
3. En el marco del evento de aniversario de la SDMUJER se realizó la entrega de incentivo a las y los mejores servidoras y servidores de carrera administrativa como resultado de la evaluación de desempeño, para la servidora Sandra María Cifuentes.
4. Celebración del Dia del conductor: se realizó el envío de reconocimiento a los 4 conductores de la entidad.
5. Celebración día de las profesiones: en el mes de julio se elaboró y socializó la tarjeta para celebrar el día de las economistas, antropólogas y en el mes de agosto el de las ingenieras.
6. Curso de manualidades: en el mes de agosto se realizó el taller virtual moños y empaques, con entrega de materiales y asistencia de 20 personas.
7. Apoyo emocional individual: en el tercer trimestre 2021 se realizó apoyo psicológico individual a 6 personas en 27 consultas. 
8. Juegos Deportivos: en el mes de agosto se realizó el torneo de parchís con la participación de 17 servidoras y servidores. 
9. Nos cuidamos y nos divertimos, gimnasia laboral: durante los tres meses (julio - agosto - septiembre) se realizaron las sesiones de gimnasia laboral. 
10. Jornada de capacitación emocional: en el mes de julio en el evento del aniversario de la SDMUJER, se realizó la jornada de capacitación sobre programación neurolingüística y motivación, en el mes de agosto realizó la jornada de salud mental de las mujeres (voces de mujeres) y en el mes de septiembre se realizó la capitación vive tu vida a través de la música (voces de mujeres).
11. Pausas activas mentales: Se han realizado 12 jornadas, con la asistencia de 158 personas.
12. Feria de vivienda: en agosto y septiembre se realizó la feria de vivienda con compensar y de servicios de la caja (2000 razones).
13. Feria financiera: en julio se realizó la feria sobre subsidio monetario, en agosto y septiembre se realizó feria de servicios de la caja. 
14. Conmemoración de fecha de cumpleaños y entrega de detalle: se realizó él envió de las tarjetas de cumpleaños virtuales a través de correo electrónico y se realizó la entrega del reconocimiento a 36 servidoras o servidores que cumplieron años en este trimestre. 
15. Voces de mujeres: se organizó la reunión de voces de mujeres para el 16 de agosto El arte de cuidar nuestra salud mental y en el mes de septiembre: vive tu vida a través de la música
16. Actividad cultural: se realizó la entrega de dos pases de cine a 160 servidoras y servidores de la entidad. 
SALARIO EMOCIONAL
1. DIA DE AUTOCUIDADO: Se concedió el permiso de cumpleaños a las 23 servidoras y servidores que lo solicitaron. 
2. EXPRESION EMOTIVA: Se enviaron mensaje de condolencias a las servidoras que tuvieron procesos de duelo en el segundo trimestre.</t>
    </r>
  </si>
  <si>
    <r>
      <rPr>
        <u/>
        <sz val="10"/>
        <color theme="1"/>
        <rFont val="Times New Roman"/>
        <family val="1"/>
      </rPr>
      <t>*Actividad de interiorizacion del código de integridad:</t>
    </r>
    <r>
      <rPr>
        <sz val="10"/>
        <color theme="1"/>
        <rFont val="Times New Roman"/>
        <family val="1"/>
      </rPr>
      <t xml:space="preserve"> Toda vez que el grupo de gestoras y gestores de integridad se encuentran adelantando la actualización del código de integridad, esta actividad será ejecutada en el Cuarto Trimestre de 2021.
*</t>
    </r>
    <r>
      <rPr>
        <u/>
        <sz val="10"/>
        <color theme="1"/>
        <rFont val="Times New Roman"/>
        <family val="1"/>
      </rPr>
      <t>Actividad de Prepensionados:</t>
    </r>
    <r>
      <rPr>
        <sz val="10"/>
        <color theme="1"/>
        <rFont val="Times New Roman"/>
        <family val="1"/>
      </rPr>
      <t xml:space="preserve"> Por temas logisticos y de programación por parte de la CAJA, esta actividad se realizará en el Cuarto Trimestre de 2021.
</t>
    </r>
    <r>
      <rPr>
        <u/>
        <sz val="10"/>
        <color theme="1"/>
        <rFont val="Times New Roman"/>
        <family val="1"/>
      </rPr>
      <t>*Actividad de Caminata Ecológica:</t>
    </r>
    <r>
      <rPr>
        <sz val="10"/>
        <color theme="1"/>
        <rFont val="Times New Roman"/>
        <family val="1"/>
      </rPr>
      <t xml:space="preserve"> Dando espera a tener un mayor porcentaje de colaboradores vacunados en la entidad y a la apertura del lugar donde se realizará dicha actividad, esta queda programada para el Cuarto Trimestre de 2021.
*</t>
    </r>
    <r>
      <rPr>
        <u/>
        <sz val="10"/>
        <color theme="1"/>
        <rFont val="Times New Roman"/>
        <family val="1"/>
      </rPr>
      <t>Actividad de Celebración Día de la Familia:</t>
    </r>
    <r>
      <rPr>
        <sz val="10"/>
        <color theme="1"/>
        <rFont val="Times New Roman"/>
        <family val="1"/>
      </rPr>
      <t xml:space="preserve"> Por temas logisticos y de programación esta actividad fue reprogramada para el 9 de octure, por lo que será reportada en el informe del Cuarto Trimestre de 2021.</t>
    </r>
  </si>
  <si>
    <t>Las acciones que se habían formulado en el Plan de Bienestar Social e Incentivos que no fueron ejecutadas durante el Tercer Trimestre por diferentes razones expuestas en la columna anterior, han sido reprogramadas para ejecutar durante el Cuarto Trimestre de 2021 y así cumplir con lo establecido en el presente POA.</t>
  </si>
  <si>
    <t>Esta actividad esta programada para ejecutarse en el Cuarto Trimestre de la Vigencia 2021.</t>
  </si>
  <si>
    <r>
      <rPr>
        <b/>
        <u/>
        <sz val="11"/>
        <rFont val="Times New Roman"/>
        <family val="1"/>
      </rPr>
      <t>TERCER TRIMESTRE:</t>
    </r>
    <r>
      <rPr>
        <sz val="11"/>
        <rFont val="Times New Roman"/>
        <family val="1"/>
      </rPr>
      <t xml:space="preserve"> Como parte de la ejecución del Plan Institucional de Formación y Capacitación, aprobado para la vigencia 2021, se adelantaron las siguientes acciones, durante el Tercer Trimestre:
</t>
    </r>
    <r>
      <rPr>
        <b/>
        <sz val="11"/>
        <rFont val="Times New Roman"/>
        <family val="1"/>
      </rPr>
      <t xml:space="preserve">1. </t>
    </r>
    <r>
      <rPr>
        <sz val="11"/>
        <rFont val="Times New Roman"/>
        <family val="1"/>
      </rPr>
      <t>Capacitación en acoso laboral y acoso sexual laboral: en el mes de julio se realizó el evento con la asistencia de 27 personas de la SDMUJER (servidoras, servidores y contratistas) y en el mes de agosto se realizó esta capacitación con el equipo de trabajo de SIDICU con la asistencia de 12 personas.</t>
    </r>
    <r>
      <rPr>
        <b/>
        <sz val="11"/>
        <rFont val="Times New Roman"/>
        <family val="1"/>
      </rPr>
      <t xml:space="preserve">
2. </t>
    </r>
    <r>
      <rPr>
        <sz val="11"/>
        <rFont val="Times New Roman"/>
        <family val="1"/>
      </rPr>
      <t>Capacitación en TIC: Uso y apropiación de la plataforma Mesa de Ayuda en tres jornadas los días 23, 26 y 28 de julio con la asistencia de 131 personas de la SDMUJER (servidoras, servidores y contratistas). En el mes de agosto se realizó una sesión con la asistencia de 32 personas.</t>
    </r>
    <r>
      <rPr>
        <b/>
        <sz val="11"/>
        <rFont val="Times New Roman"/>
        <family val="1"/>
      </rPr>
      <t xml:space="preserve">
3. </t>
    </r>
    <r>
      <rPr>
        <sz val="11"/>
        <rFont val="Times New Roman"/>
        <family val="1"/>
      </rPr>
      <t xml:space="preserve">Innovación y creatividad, se realizó en el mes de julio la postulación e inscripción de 1 servidor al Programa Ejecutivo “Innovación En Gestión Pública”, dictado por la Universidad Georgetown University –Latin America Leadership Program.
</t>
    </r>
    <r>
      <rPr>
        <b/>
        <sz val="11"/>
        <rFont val="Times New Roman"/>
        <family val="1"/>
      </rPr>
      <t xml:space="preserve">4. </t>
    </r>
    <r>
      <rPr>
        <sz val="11"/>
        <rFont val="Times New Roman"/>
        <family val="1"/>
      </rPr>
      <t>En el mes de agosto se culminó el primer módulo del Diplomado en Género Enfocado al Análisis de Políticas Públicas y la Formulación de Proyectos con la temática de Actualización en normatividad sobre la garantía de derechos humanos de las mujeres con enfoque diferencial, con la asistencia de 30 servidoras y servidores, y se dio inicio al segundo modulo con la temática Diseño y formulación de Políticas Públicas con Enfoque de Género. que termino en el mes de septiembre.</t>
    </r>
    <r>
      <rPr>
        <b/>
        <sz val="11"/>
        <rFont val="Times New Roman"/>
        <family val="1"/>
      </rPr>
      <t xml:space="preserve">
5. </t>
    </r>
    <r>
      <rPr>
        <sz val="11"/>
        <rFont val="Times New Roman"/>
        <family val="1"/>
      </rPr>
      <t xml:space="preserve">Herramientas de Microsoft 365: en el mes de agosto se realizaron 2 sesiones de REUNIONES EFECTIVAS con asistencia de 32 personas. </t>
    </r>
    <r>
      <rPr>
        <b/>
        <sz val="11"/>
        <rFont val="Times New Roman"/>
        <family val="1"/>
      </rPr>
      <t xml:space="preserve">
6. </t>
    </r>
    <r>
      <rPr>
        <sz val="11"/>
        <rFont val="Times New Roman"/>
        <family val="1"/>
      </rPr>
      <t>Capacitación sobre teletrabajo; se realizó invitación a las servidoras y servidores inscritos para este proyecto, de los cuales 6 han culminado el mismo.</t>
    </r>
    <r>
      <rPr>
        <b/>
        <sz val="11"/>
        <rFont val="Times New Roman"/>
        <family val="1"/>
      </rPr>
      <t xml:space="preserve"> 
7. </t>
    </r>
    <r>
      <rPr>
        <sz val="11"/>
        <rFont val="Times New Roman"/>
        <family val="1"/>
      </rPr>
      <t xml:space="preserve">Normatividad vigente en temas contables y presupuestales: en el mes de septiembre 1 servidoras curso y aprobó el diplomado NICSP. </t>
    </r>
    <r>
      <rPr>
        <b/>
        <sz val="11"/>
        <rFont val="Times New Roman"/>
        <family val="1"/>
      </rPr>
      <t xml:space="preserve">
8. </t>
    </r>
    <r>
      <rPr>
        <sz val="11"/>
        <rFont val="Times New Roman"/>
        <family val="1"/>
      </rPr>
      <t>Evaluación del desempeño: en el mes de agosto se realizaron 2 sesión cobre evaluaciones parcial con la asistencia de 46 personas.</t>
    </r>
    <r>
      <rPr>
        <b/>
        <sz val="11"/>
        <rFont val="Times New Roman"/>
        <family val="1"/>
      </rPr>
      <t xml:space="preserve">
9. </t>
    </r>
    <r>
      <rPr>
        <sz val="11"/>
        <rFont val="Times New Roman"/>
        <family val="1"/>
      </rPr>
      <t xml:space="preserve">Derechos de asociación y negociación sindical: se realizó la una sesión en el mes de agosto denominada Por un sindicalismo responsable en Colombia con la asistencia de 23 personas. </t>
    </r>
    <r>
      <rPr>
        <b/>
        <sz val="11"/>
        <rFont val="Times New Roman"/>
        <family val="1"/>
      </rPr>
      <t xml:space="preserve">
10. </t>
    </r>
    <r>
      <rPr>
        <sz val="11"/>
        <rFont val="Times New Roman"/>
        <family val="1"/>
      </rPr>
      <t xml:space="preserve">Procesos de digitalización certificada y Sistema de Documentos Electrónicos de Archivo SGDEA: en el mes de septiembre se inició el curso de 24 horas con la Universidad Nacional para las servidoras y servidores de la entidad con cargo de auxiliares administrativos. </t>
    </r>
    <r>
      <rPr>
        <b/>
        <sz val="11"/>
        <rFont val="Times New Roman"/>
        <family val="1"/>
      </rPr>
      <t xml:space="preserve">
</t>
    </r>
    <r>
      <rPr>
        <sz val="11"/>
        <rFont val="Times New Roman"/>
        <family val="1"/>
      </rPr>
      <t xml:space="preserve">
</t>
    </r>
    <r>
      <rPr>
        <b/>
        <u/>
        <sz val="11"/>
        <rFont val="Times New Roman"/>
        <family val="1"/>
      </rPr>
      <t>REINDUCCIÓN:</t>
    </r>
    <r>
      <rPr>
        <sz val="11"/>
        <rFont val="Times New Roman"/>
        <family val="1"/>
      </rPr>
      <t xml:space="preserve">
</t>
    </r>
    <r>
      <rPr>
        <b/>
        <sz val="11"/>
        <rFont val="Times New Roman"/>
        <family val="1"/>
      </rPr>
      <t xml:space="preserve">11. </t>
    </r>
    <r>
      <rPr>
        <sz val="11"/>
        <rFont val="Times New Roman"/>
        <family val="1"/>
      </rPr>
      <t>Socialización de la PPMyEG: en el mes de julio se realizó el taller de socialización del derecho al trabajo incluido en la política pública, con la asistencia de Capacitación en OMEG: se realizó con asistencia de 82 personas. En el mes de agosto la sesión se realizó sobre el derecho a la cultura libre de sexismo con la asistencia de 45 personas y en el mes de septiembre la sesión se realizó sobre el derecho a la salud con la asistencia de 34 personas.</t>
    </r>
    <r>
      <rPr>
        <b/>
        <sz val="11"/>
        <rFont val="Times New Roman"/>
        <family val="1"/>
      </rPr>
      <t xml:space="preserve">
12. </t>
    </r>
    <r>
      <rPr>
        <sz val="11"/>
        <rFont val="Times New Roman"/>
        <family val="1"/>
      </rPr>
      <t>Capacitación en lenguaje claro: en el mes de septiembre se realizaron 3 sesiones con el apoyo del DNP y una asistencia de 109 personas</t>
    </r>
    <r>
      <rPr>
        <b/>
        <sz val="11"/>
        <rFont val="Times New Roman"/>
        <family val="1"/>
      </rPr>
      <t xml:space="preserve">.
13. </t>
    </r>
    <r>
      <rPr>
        <sz val="11"/>
        <rFont val="Times New Roman"/>
        <family val="1"/>
      </rPr>
      <t>Lenguaje incluyente: se realizó taller en septiembre con la asistencia de esta socialización con la asistencia de 55 personas.</t>
    </r>
    <r>
      <rPr>
        <b/>
        <sz val="11"/>
        <rFont val="Times New Roman"/>
        <family val="1"/>
      </rPr>
      <t xml:space="preserve"> 
14. </t>
    </r>
    <r>
      <rPr>
        <sz val="11"/>
        <rFont val="Times New Roman"/>
        <family val="1"/>
      </rPr>
      <t>ORFEO: se realizaron 9 jornadas en el mes de julio con la asistencia de 32 personas, en agosto se realizaron 8 sesiones con 33 asistentes y en septiembre se realizaron 6 sesiones con 49 asistentes.</t>
    </r>
  </si>
  <si>
    <r>
      <t>*</t>
    </r>
    <r>
      <rPr>
        <u/>
        <sz val="11"/>
        <color theme="1"/>
        <rFont val="Times New Roman"/>
        <family val="1"/>
      </rPr>
      <t>Capacitación en Aplicabilidad de Seguros:</t>
    </r>
    <r>
      <rPr>
        <sz val="11"/>
        <color theme="1"/>
        <rFont val="Times New Roman"/>
        <family val="1"/>
      </rPr>
      <t xml:space="preserve"> Esta actividad se realizará en el Cuarto Trimestre.
</t>
    </r>
    <r>
      <rPr>
        <u/>
        <sz val="11"/>
        <color theme="1"/>
        <rFont val="Times New Roman"/>
        <family val="1"/>
      </rPr>
      <t>*Sistema Perno:</t>
    </r>
    <r>
      <rPr>
        <sz val="11"/>
        <color theme="1"/>
        <rFont val="Times New Roman"/>
        <family val="1"/>
      </rPr>
      <t xml:space="preserve"> Esta actividad se realizará en el Cuarto Trimestre.
</t>
    </r>
    <r>
      <rPr>
        <u/>
        <sz val="11"/>
        <color theme="1"/>
        <rFont val="Times New Roman"/>
        <family val="1"/>
      </rPr>
      <t>* Código de Integridad:</t>
    </r>
    <r>
      <rPr>
        <sz val="11"/>
        <color theme="1"/>
        <rFont val="Times New Roman"/>
        <family val="1"/>
      </rPr>
      <t xml:space="preserve"> Esta actividad se realizará en el Cuarto Trimestre con el nuevo código de integridad de la entidad, que se encuentra en actualización por parte del grupo de gestoras y gestores de integridad.
</t>
    </r>
    <r>
      <rPr>
        <u/>
        <sz val="11"/>
        <color theme="1"/>
        <rFont val="Times New Roman"/>
        <family val="1"/>
      </rPr>
      <t>*Articulación interinstitucional - portafolio de servicios:</t>
    </r>
    <r>
      <rPr>
        <sz val="11"/>
        <color theme="1"/>
        <rFont val="Times New Roman"/>
        <family val="1"/>
      </rPr>
      <t xml:space="preserve"> Por solicitud de la oficina de planeación, se reagendó para el segundo semestre, dado que se está realizando la actualización de dicho portafolio.</t>
    </r>
  </si>
  <si>
    <t>Las acciones que se habían formulado en el Plan Institucional de Formación y Capacitación que no fueron ejecutadas durante el tercer trimestre, por diferentes razones expuestas en la columna anterior, han sido reprogramadas para ejecutar durante el Cuarto Trimestre de 2021 y así cumplir con lo establecido en el presente POA.</t>
  </si>
  <si>
    <r>
      <rPr>
        <b/>
        <u/>
        <sz val="11"/>
        <rFont val="Times New Roman"/>
        <family val="1"/>
      </rPr>
      <t>TERCER TRIMESTRE:</t>
    </r>
    <r>
      <rPr>
        <sz val="11"/>
        <rFont val="Times New Roman"/>
        <family val="1"/>
      </rPr>
      <t xml:space="preserve"> Como parte de la ejecución del Plan de Seguridad y Salud en el trabajo, aprobado para la vigencia 2021, se adelantaron las siguientes acciones, durante el Tercer Trimestre:
</t>
    </r>
    <r>
      <rPr>
        <b/>
        <sz val="11"/>
        <rFont val="Times New Roman"/>
        <family val="1"/>
      </rPr>
      <t>1</t>
    </r>
    <r>
      <rPr>
        <sz val="11"/>
        <rFont val="Times New Roman"/>
        <family val="1"/>
      </rPr>
      <t xml:space="preserve">. Afiliaciones a la ARL.
</t>
    </r>
    <r>
      <rPr>
        <b/>
        <sz val="11"/>
        <rFont val="Times New Roman"/>
        <family val="1"/>
      </rPr>
      <t>2</t>
    </r>
    <r>
      <rPr>
        <sz val="11"/>
        <rFont val="Times New Roman"/>
        <family val="1"/>
      </rPr>
      <t xml:space="preserve">. Actualización del programa de riesgo público.
</t>
    </r>
    <r>
      <rPr>
        <b/>
        <sz val="11"/>
        <rFont val="Times New Roman"/>
        <family val="1"/>
      </rPr>
      <t>3</t>
    </r>
    <r>
      <rPr>
        <sz val="11"/>
        <rFont val="Times New Roman"/>
        <family val="1"/>
      </rPr>
      <t xml:space="preserve">. Diseño del plan estratégico de seguridad vial.
</t>
    </r>
    <r>
      <rPr>
        <b/>
        <sz val="11"/>
        <rFont val="Times New Roman"/>
        <family val="1"/>
      </rPr>
      <t>4</t>
    </r>
    <r>
      <rPr>
        <sz val="11"/>
        <rFont val="Times New Roman"/>
        <family val="1"/>
      </rPr>
      <t xml:space="preserve">. Reunión del Comité Paritario de Seguridad y Salud en el Trabajo - COPASST - de la Entidad.
</t>
    </r>
    <r>
      <rPr>
        <b/>
        <sz val="11"/>
        <rFont val="Times New Roman"/>
        <family val="1"/>
      </rPr>
      <t>5</t>
    </r>
    <r>
      <rPr>
        <sz val="11"/>
        <rFont val="Times New Roman"/>
        <family val="1"/>
      </rPr>
      <t xml:space="preserve">. Entrega de suministros para prevención del Covid-19, elementos de bioseguridad.
</t>
    </r>
    <r>
      <rPr>
        <b/>
        <sz val="11"/>
        <rFont val="Times New Roman"/>
        <family val="1"/>
      </rPr>
      <t>6</t>
    </r>
    <r>
      <rPr>
        <sz val="11"/>
        <rFont val="Times New Roman"/>
        <family val="1"/>
      </rPr>
      <t xml:space="preserve">. Socialización de la política y objetivos del SG-SST.
</t>
    </r>
    <r>
      <rPr>
        <b/>
        <sz val="11"/>
        <rFont val="Times New Roman"/>
        <family val="1"/>
      </rPr>
      <t>7</t>
    </r>
    <r>
      <rPr>
        <sz val="11"/>
        <rFont val="Times New Roman"/>
        <family val="1"/>
      </rPr>
      <t xml:space="preserve">. Seguimiento a casos Covid-19 y a las condiciones de salud de los colaboradores de la Entidad.
</t>
    </r>
    <r>
      <rPr>
        <b/>
        <sz val="11"/>
        <rFont val="Times New Roman"/>
        <family val="1"/>
      </rPr>
      <t>8</t>
    </r>
    <r>
      <rPr>
        <sz val="11"/>
        <rFont val="Times New Roman"/>
        <family val="1"/>
      </rPr>
      <t xml:space="preserve">. Programación de exámenes médicos ocupacionales.
</t>
    </r>
    <r>
      <rPr>
        <b/>
        <sz val="11"/>
        <rFont val="Times New Roman"/>
        <family val="1"/>
      </rPr>
      <t>9</t>
    </r>
    <r>
      <rPr>
        <sz val="11"/>
        <rFont val="Times New Roman"/>
        <family val="1"/>
      </rPr>
      <t xml:space="preserve">. Capacitaciones programadas por la ARL Positiva.
</t>
    </r>
    <r>
      <rPr>
        <b/>
        <sz val="11"/>
        <rFont val="Times New Roman"/>
        <family val="1"/>
      </rPr>
      <t>10</t>
    </r>
    <r>
      <rPr>
        <sz val="11"/>
        <rFont val="Times New Roman"/>
        <family val="1"/>
      </rPr>
      <t xml:space="preserve">. Actividades enfocadas a mitigar el riesgo psicosocial, medición de la batería.
</t>
    </r>
    <r>
      <rPr>
        <b/>
        <sz val="11"/>
        <rFont val="Times New Roman"/>
        <family val="1"/>
      </rPr>
      <t>11</t>
    </r>
    <r>
      <rPr>
        <sz val="11"/>
        <rFont val="Times New Roman"/>
        <family val="1"/>
      </rPr>
      <t xml:space="preserve">. Registro de ausentismos.
</t>
    </r>
    <r>
      <rPr>
        <b/>
        <sz val="11"/>
        <rFont val="Times New Roman"/>
        <family val="1"/>
      </rPr>
      <t>12</t>
    </r>
    <r>
      <rPr>
        <sz val="11"/>
        <rFont val="Times New Roman"/>
        <family val="1"/>
      </rPr>
      <t xml:space="preserve">. Capacitación de auditoría del SG-SST dirigida a la Oficina de Control Interno.
</t>
    </r>
    <r>
      <rPr>
        <b/>
        <sz val="11"/>
        <rFont val="Times New Roman"/>
        <family val="1"/>
      </rPr>
      <t>13</t>
    </r>
    <r>
      <rPr>
        <sz val="11"/>
        <rFont val="Times New Roman"/>
        <family val="1"/>
      </rPr>
      <t xml:space="preserve">. Reporte e investigación de accidentes de trabajo.
</t>
    </r>
    <r>
      <rPr>
        <b/>
        <sz val="11"/>
        <rFont val="Times New Roman"/>
        <family val="1"/>
      </rPr>
      <t>14</t>
    </r>
    <r>
      <rPr>
        <sz val="11"/>
        <rFont val="Times New Roman"/>
        <family val="1"/>
      </rPr>
      <t xml:space="preserve">. Inspecciones virtuales a puestos de trabajo.
</t>
    </r>
    <r>
      <rPr>
        <b/>
        <sz val="11"/>
        <rFont val="Times New Roman"/>
        <family val="1"/>
      </rPr>
      <t>15</t>
    </r>
    <r>
      <rPr>
        <sz val="11"/>
        <rFont val="Times New Roman"/>
        <family val="1"/>
      </rPr>
      <t xml:space="preserve">. Socialización de campañas y boletinas, enfocadas en la contención y prevención de la propagación del COVID - 19.
</t>
    </r>
    <r>
      <rPr>
        <b/>
        <sz val="11"/>
        <rFont val="Times New Roman"/>
        <family val="1"/>
      </rPr>
      <t>16</t>
    </r>
    <r>
      <rPr>
        <sz val="11"/>
        <rFont val="Times New Roman"/>
        <family val="1"/>
      </rPr>
      <t xml:space="preserve">. Capacitación al COPASST y al Comité de Convivencia Laboral.
</t>
    </r>
    <r>
      <rPr>
        <b/>
        <sz val="11"/>
        <rFont val="Times New Roman"/>
        <family val="1"/>
      </rPr>
      <t>17</t>
    </r>
    <r>
      <rPr>
        <sz val="11"/>
        <rFont val="Times New Roman"/>
        <family val="1"/>
      </rPr>
      <t xml:space="preserve">. Socializar la política y objetivos del SG-SST.
</t>
    </r>
    <r>
      <rPr>
        <b/>
        <sz val="11"/>
        <rFont val="Times New Roman"/>
        <family val="1"/>
      </rPr>
      <t>18</t>
    </r>
    <r>
      <rPr>
        <sz val="11"/>
        <rFont val="Times New Roman"/>
        <family val="1"/>
      </rPr>
      <t xml:space="preserve">. Capacitación brigada de emergencias.
</t>
    </r>
    <r>
      <rPr>
        <b/>
        <sz val="11"/>
        <rFont val="Times New Roman"/>
        <family val="1"/>
      </rPr>
      <t>19</t>
    </r>
    <r>
      <rPr>
        <sz val="11"/>
        <rFont val="Times New Roman"/>
        <family val="1"/>
      </rPr>
      <t xml:space="preserve">. Se emitió el protocolo de retorno seguro al trabajo, mediante la Resolución 0400 de 2021.
</t>
    </r>
    <r>
      <rPr>
        <b/>
        <sz val="11"/>
        <rFont val="Times New Roman"/>
        <family val="1"/>
      </rPr>
      <t>20</t>
    </r>
    <r>
      <rPr>
        <sz val="11"/>
        <rFont val="Times New Roman"/>
        <family val="1"/>
      </rPr>
      <t xml:space="preserve">. Capacitación prevención del riesgo biomecánico.
</t>
    </r>
    <r>
      <rPr>
        <b/>
        <sz val="11"/>
        <rFont val="Times New Roman"/>
        <family val="1"/>
      </rPr>
      <t>21</t>
    </r>
    <r>
      <rPr>
        <sz val="11"/>
        <rFont val="Times New Roman"/>
        <family val="1"/>
      </rPr>
      <t xml:space="preserve">. Verificación del SG-SST con el acompañamiento de la ARL Positiva.
</t>
    </r>
    <r>
      <rPr>
        <b/>
        <sz val="11"/>
        <rFont val="Times New Roman"/>
        <family val="1"/>
      </rPr>
      <t>22</t>
    </r>
    <r>
      <rPr>
        <sz val="11"/>
        <rFont val="Times New Roman"/>
        <family val="1"/>
      </rPr>
      <t>. Revisión y actualización de documentación del SG-SST.</t>
    </r>
  </si>
  <si>
    <r>
      <rPr>
        <b/>
        <u/>
        <sz val="11"/>
        <rFont val="Times New Roman"/>
        <family val="1"/>
      </rPr>
      <t>TERCER TRIMESTRE:</t>
    </r>
    <r>
      <rPr>
        <sz val="11"/>
        <rFont val="Times New Roman"/>
        <family val="1"/>
      </rPr>
      <t xml:space="preserve"> Durante el tercer trimestre del 2021 se realizaron las siguientes acciones requeridas para vincular al personal, como resultado del concurso de méritos, realizado a través de la Comisión Nacional del Servicio Civil: 
</t>
    </r>
    <r>
      <rPr>
        <b/>
        <sz val="11"/>
        <rFont val="Times New Roman"/>
        <family val="1"/>
      </rPr>
      <t xml:space="preserve">1. </t>
    </r>
    <r>
      <rPr>
        <sz val="11"/>
        <rFont val="Times New Roman"/>
        <family val="1"/>
      </rPr>
      <t xml:space="preserve">Se adelantaron las gestiones administrativas ante la CNSC para presentar las solicitudes de verificación técnica y uso de listas de elegibles, producto de las derogatorias o renuncias a los nombramientos en período de prueba; con el fin de proceder a efectuar los nuevos nombramientos de elegibles en estricto orden de mérito.
</t>
    </r>
    <r>
      <rPr>
        <b/>
        <sz val="11"/>
        <rFont val="Times New Roman"/>
        <family val="1"/>
      </rPr>
      <t>2.</t>
    </r>
    <r>
      <rPr>
        <sz val="11"/>
        <rFont val="Times New Roman"/>
        <family val="1"/>
      </rPr>
      <t xml:space="preserve"> Mediante oficio 1-2021-005870 del 14 de julio de 2021, se solicitó información respecto del estado de algunas solicitudes de exclusión y la firmeza de algunas listas de elegibles. 
</t>
    </r>
    <r>
      <rPr>
        <b/>
        <sz val="11"/>
        <rFont val="Times New Roman"/>
        <family val="1"/>
      </rPr>
      <t xml:space="preserve">3. </t>
    </r>
    <r>
      <rPr>
        <sz val="11"/>
        <rFont val="Times New Roman"/>
        <family val="1"/>
      </rPr>
      <t>Se efectuaron siete (7) nombramientos en período de prueba como producto de las autorizaciones de la CNSC de uso de la lista de elegibles, a causa de derogatorias o renuncias y producto de algunas respuestas a solicitudes de exclusión y firmeza de listas de elegibles.</t>
    </r>
    <r>
      <rPr>
        <b/>
        <sz val="11"/>
        <rFont val="Times New Roman"/>
        <family val="1"/>
      </rPr>
      <t xml:space="preserve">
4</t>
    </r>
    <r>
      <rPr>
        <sz val="11"/>
        <rFont val="Times New Roman"/>
        <family val="1"/>
      </rPr>
      <t xml:space="preserve">. Se enviaron los lineamientos para la vinculación y posesión de siete (7) elegibles, así como la solicitud de los documentos necesarios para tal fin.
</t>
    </r>
    <r>
      <rPr>
        <b/>
        <sz val="11"/>
        <rFont val="Times New Roman"/>
        <family val="1"/>
      </rPr>
      <t xml:space="preserve">5. </t>
    </r>
    <r>
      <rPr>
        <sz val="11"/>
        <rFont val="Times New Roman"/>
        <family val="1"/>
      </rPr>
      <t xml:space="preserve">Se llevaron a cabo las diligencias de posesión de los elegibles antes mencionados. Lo anterior, para un total de 71 vinculaciones a corte del 30 de septiembre de 2021. Precisando que a la fecha antes mencionada se han presentado algunas renuncias sobre dichos nombramientos.
</t>
    </r>
    <r>
      <rPr>
        <b/>
        <sz val="11"/>
        <rFont val="Times New Roman"/>
        <family val="1"/>
      </rPr>
      <t xml:space="preserve">6. </t>
    </r>
    <r>
      <rPr>
        <sz val="11"/>
        <rFont val="Times New Roman"/>
        <family val="1"/>
      </rPr>
      <t xml:space="preserve">Se registró la información personal, familiar y profesional de cada nuevo servidor y servidora, verificando la documentación requerida y creando el expediente respectivo de historia laboral.
</t>
    </r>
    <r>
      <rPr>
        <b/>
        <sz val="11"/>
        <rFont val="Times New Roman"/>
        <family val="1"/>
      </rPr>
      <t xml:space="preserve">7. </t>
    </r>
    <r>
      <rPr>
        <sz val="11"/>
        <rFont val="Times New Roman"/>
        <family val="1"/>
      </rPr>
      <t xml:space="preserve">Se gestionó el proceso correspondiente a la vinculación de la planta, dentro del cual se encuentran las afiliaciones correspondientes a ARL, EPS, AFP, Caja de Compensación y Cesantías a las que hubo lugar, al igual que la realización de los exámenes ocupacionales de ingreso. </t>
    </r>
  </si>
  <si>
    <t xml:space="preserve">Para este tema, es importante precisar que se está a la espera de respuesta por parte de la CNSC sobre el estado de algunas solicitudes de exclusión y la firmeza de algunas listas de elegibles, para avanzar y terminar el proceso de nombramientos en periodo de prueba, con ocasión del concurso abierto de méritos.
</t>
  </si>
  <si>
    <t>Lo anterior, se espera lograr en el Cuarto Trimestre de 2021.</t>
  </si>
  <si>
    <r>
      <rPr>
        <b/>
        <sz val="10"/>
        <rFont val="Times New Roman"/>
        <family val="1"/>
      </rPr>
      <t>TERCER TRIMESTRE</t>
    </r>
    <r>
      <rPr>
        <sz val="10"/>
        <rFont val="Times New Roman"/>
        <family val="1"/>
      </rPr>
      <t>.Para el tercer trimestre, se realizó la solicitud de actualización de la información relacionada con los temas de interés de la ciudadanía, en el portal web institucional de la Entidad y en el aplicativo virtual de la Guía de Trámites y Servicios de la Alcaldía Mayor de Bogotá; este último se ha adelantado mensualmente, garantizando la disponibilidad de información clara y veraz a la ciudadanía, el cual se puede consultar en el siguiente enlace:
http://guiatramitesyservicios.bogota.gov.co/entidad/secretaria_distrital_de_la_mujer
Así mismo, para este periodo se solicitó la incorporación de los siguientes temas en la página web de la Entidad:
- Links de encuestas de satisfacción ciudadana en la sección "Atención y Servicios a la Ciudadanía".
- Botón Línea 195 en la portada principal de la página web.
- Carta de Trato Digno versión 2021.
- Actualización de horario de atención en la portada principal y en la sección "Atención y Servicios a la Ciudadanía".</t>
    </r>
  </si>
  <si>
    <r>
      <rPr>
        <b/>
        <sz val="10"/>
        <rFont val="Times New Roman"/>
        <family val="1"/>
      </rPr>
      <t>TERCER TRIMESTRE</t>
    </r>
    <r>
      <rPr>
        <sz val="10"/>
        <rFont val="Times New Roman"/>
        <family val="1"/>
      </rPr>
      <t>. Para el tercer trimestre, el equipo de Atención a la Ciudadanía participó en las ferias EVA, programadas por la Secretaría General de la Alcaldía Mayor de Bogotá, para la promoción de los servicios de la Secretaría Distrital de la Mujer, las cuales se desarrollaron en dos espacios, del 09 al 12 de septiembre y del 16 al 19 de septiembre. Vale la pena mencionar que por las medidas adoptadas por el gobierno nacional y distrital frente al COVID 19, las entidades no habían programados ferias en las cuales la SDMujer participara. Por lo anterior, la ejecución de esta actividad venia rezagada. Sin embargo, para este trimestre se participó de manera consecutiva por 8 días en las ferias EVA así llegando a un 50% de cumplimiento de la actividad.</t>
    </r>
  </si>
  <si>
    <r>
      <rPr>
        <b/>
        <sz val="10"/>
        <rFont val="Times New Roman"/>
        <family val="1"/>
      </rPr>
      <t>TERCER TRIMESTRE</t>
    </r>
    <r>
      <rPr>
        <sz val="10"/>
        <rFont val="Times New Roman"/>
        <family val="1"/>
      </rPr>
      <t>. Para el tercer trimestre, se ejecutaron actividades para la evaluación del cumplimiento de los aspectos de accesibilidad al medio físico en el punto de atención de la Sede Central, esto con base a los resultados de la evaluación de accesibilidad a medio físico realizado por la Veeduría Distrital a esta sede de la Secretaría Distrital de la Mujer, el cual se fundamenta en la Norma Técnica Colombiana NTC 6047. En el período de medición se realizaron las siguientes reuniones de seguimiento:
- Seguimiento diagnóstico de accesibilidad al medio físico con la Dirección de Gestión Administrativa y Financiera (07 de septiembre),
- Seguimientos diagnóstico de accesibilidad al medio físico con la Dirección de Talento Humano (14 de agosto y 07 de septiembre).</t>
    </r>
  </si>
  <si>
    <r>
      <rPr>
        <b/>
        <sz val="10"/>
        <rFont val="Times New Roman"/>
        <family val="1"/>
      </rPr>
      <t>TERCER TRIMESTRE</t>
    </r>
    <r>
      <rPr>
        <sz val="10"/>
        <rFont val="Times New Roman"/>
        <family val="1"/>
      </rPr>
      <t xml:space="preserve">. Para el tercer trimestre, se desarrolló la sensibilización a las servidoras/es y contratistas de las diferentes dependencias de la Secretaría Distrital de la Mujer, en temas de atención a la ciudadanía y gestión de peticiones ciudadanas, relacionadas a continuación:
- 07 de septiembre. Sensibilización atención a la ciudadanía (generalidades, protocolos y Política Publica Distrital), equipo Línea Púrpura Distrital, jornada mañana.
- 07 de septiembre. Sensibilización atención a la ciudadanía (generalidades, protocolos y Política Publica Distrital), equipo Línea Púrpura Distrital, jornada tarde.
- 29 de septiembre. Sensibilización servicios SDMujer, Subsecretaría de Políticas de Igualdad.
- 29 de septiembre. Sensibilización gestión de PQRS y manejo de Bogotá te escucha, enlace Dirección de Eliminación de Violencias.
</t>
    </r>
  </si>
  <si>
    <r>
      <rPr>
        <b/>
        <sz val="10"/>
        <rFont val="Times New Roman"/>
        <family val="1"/>
      </rPr>
      <t>TERCER TRIMESTRE</t>
    </r>
    <r>
      <rPr>
        <sz val="10"/>
        <rFont val="Times New Roman"/>
        <family val="1"/>
      </rPr>
      <t>. Para el tercer trimestre, se realizó la divulgación de cuatro (4) piezas comunicacionales a través de la Boletina Informativa. Éstas fueron:
• 07 de julio - Líneas estratégicas PPDSC.
• 10 de agosto - Líneas estratégicas PPDSC.
• 15 de septiembre - Líneas estratégicas PPDSC.
• 28 de septiembre - Resolución 0406 de 2021 por medio de la cual se adoptan los lineamientos de servicio a la ciudadanía en la SDMujer.</t>
    </r>
  </si>
  <si>
    <r>
      <rPr>
        <b/>
        <sz val="10"/>
        <rFont val="Times New Roman"/>
        <family val="1"/>
      </rPr>
      <t>TERCER TRIMESTRE</t>
    </r>
    <r>
      <rPr>
        <sz val="10"/>
        <rFont val="Times New Roman"/>
        <family val="1"/>
      </rPr>
      <t>. Para el tercer trimestre, se actualizó la Carta de Trato Digno de la ciudadanía, versión 2021, la cual fue traducida en lenguaje claro e incluyente. El documento se encuentra publicado en la página wed de la entidad en el link: https://www.sdmujer.gov.co/nuestros-servicios/carta-de-trato-digno-a-la-ciudadania
Así mismo, se realizó la adopción del Manual de Atención a la Ciudadanía de la Alcaldía Mayor de Bogotá, mediante Resolución 0406 de 2021, el cual se encuentra en etapa de traducción en lenguaje claro e incluyente.</t>
    </r>
  </si>
  <si>
    <r>
      <rPr>
        <b/>
        <sz val="10"/>
        <rFont val="Times New Roman"/>
        <family val="1"/>
      </rPr>
      <t>TERCER TRIMESTRE</t>
    </r>
    <r>
      <rPr>
        <sz val="10"/>
        <rFont val="Times New Roman"/>
        <family val="1"/>
      </rPr>
      <t>. Para el tercer trimestre, se dio respuesta por parte de las diferentes dependencias de la Secretaría Distrital de la Mujer, dentro de los términos estipulados por la ley, a 547 peticiones recibidas a través de los distintos canales de atención dispuestos por la Secretaría Distrital de la Mujer y por traslado en el Sistema Distrital para la Gestión de Peticiones Ciudadanas - Bogotá te escucha.
Cabe mencionar que las peticiones pendiente de respuesta por parte de la Entidad, al final del trimestre, están en proceso de trámite y se encuentran dentro de los términos estipulados por la ley.</t>
    </r>
  </si>
  <si>
    <r>
      <rPr>
        <b/>
        <sz val="10"/>
        <rFont val="Times New Roman"/>
        <family val="1"/>
      </rPr>
      <t>TERCER TRIMESTRE</t>
    </r>
    <r>
      <rPr>
        <sz val="10"/>
        <rFont val="Times New Roman"/>
        <family val="1"/>
      </rPr>
      <t>. Para el tercer trimestre, en atención a lo dispuesto en el numeral 7 del artículo 3° del Decreto Distrital 371 de 2010, el equipo de Atención a la Ciudadanía participó en los siguientes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
• 14 de julio. Participación Diálogo Ciudadano, dirigida por la Veeduría Distrital.
• 22 de julio. Participación en la reunión del Nodo Sectorial Mujeres de la Red Distrital de Quejas y Reclamos.
• 15 de septiembre. Participación en Webinar "Experiencias significativas en servicio al ciudadano", dirigido por la Veeduría Distrital .
• 17 de septiembre. Participación en la sensibilización en control social de la gestión pública, dirigida por la Veeduría Distrital .
• 21 de septiembre. Participación en la reunión del Nodo Intersectorial de Comunicaciones y Lenguaje Claro de la Red Distrital de Quejas y Reclamos.
• 29 de septiembre. Participación en la reunión del Nodo Intersectorial de Capacitación y Formación de la Red Distrital de Quejas y Reclamos.</t>
    </r>
  </si>
  <si>
    <r>
      <rPr>
        <b/>
        <sz val="10"/>
        <rFont val="Times New Roman"/>
        <family val="1"/>
      </rPr>
      <t>TERCER TRIMESTRE</t>
    </r>
    <r>
      <rPr>
        <sz val="10"/>
        <rFont val="Times New Roman"/>
        <family val="1"/>
      </rPr>
      <t>. Para el tercer trimestre, se realizó el seguimiento y adopción de las sugerencias relacionadas con la emisión de respuestas y la operatividad del sistema Bogotá te escucha, esto a través de la socialización al interior de la Entidad de las comunicaciones remitidas con el asunto "Informe consolidado sobre la calidad y oportunidad de las respuestas emitidas en el Sistema Distrital para la Gestión de Peticiones Ciudadanas – Bogotá Te Escucha", de la siguiente manera:
• 27-07-2021 Socialización con el equipo de Atención a la Ciudadanía y la Dirección de Eliminación de Violencias, del informe recibido el 21-06-2021, con el radicado 2-2021-005131.
• 27-07-2021 Socialización con el equipo de Atención a la Ciudadanía y la Dirección de Eliminación de Violencias, del informe recibido el 21-07-2021, con el radicado 2-2021-005973.
• 28-09-2021 Socialización con el equipo de Atención a la Ciudadanía y la Dirección de Eliminación de Violencias, del informe recibido el 26-08-2021, con el radicado 2-2021-007086.</t>
    </r>
  </si>
  <si>
    <r>
      <rPr>
        <b/>
        <sz val="10"/>
        <rFont val="Times New Roman"/>
        <family val="1"/>
      </rPr>
      <t>TERCER TRIMESTRE</t>
    </r>
    <r>
      <rPr>
        <sz val="10"/>
        <rFont val="Times New Roman"/>
        <family val="1"/>
      </rPr>
      <t>. Para el tercer trimestre, el equipo de Atención a la Ciudadanía, elaboró y publicó los siguientes informes:
• Informe trimestral de gestión de PQRS y atención a la ciudadanía del segundo trimestre de 2021.
• Informe mensual de seguimiento de PQRS para los meses de junio, julio y agosto de 2021.
Todos los informes fueron enviados al Despacho y publicados en la página web de la Secretaría Distrital de la Mujer. Se pueden consultar en el siguiente enlace:
https://sdmujer.gov.co/ley-de-transparencia-y-acceso-a-la-informacion-publica/instrumentos-de-gestion-de-informacion-publica/informe-de-peticiones-quejas-reclamos-denuncias-y-solicitudes-de-acceso-a-la-informacion</t>
    </r>
  </si>
  <si>
    <r>
      <rPr>
        <b/>
        <sz val="10"/>
        <rFont val="Times New Roman"/>
        <family val="1"/>
      </rPr>
      <t>TERCER TRIMESTRE.</t>
    </r>
    <r>
      <rPr>
        <sz val="10"/>
        <rFont val="Times New Roman"/>
        <family val="1"/>
      </rPr>
      <t xml:space="preserve"> Para el tercer trimestre, se realizó el envío masivo de la encuesta de satisfacción de la gestión de PQRS, a la base de datos proporcionadas por el sistema Bogotá te escucha. Los resultados de la encuesta fueron debidamente tabulados y se generó el informe para el primer semestre de 2021.
Así mismo, se realizó el envío masivo de la encuesta de satisfacción de servicio, a partir de la base de datos del Simisional suministrada por la Dirección de Gestión del Conocimiento y la base de atención presencial y telefónica, sin embargo, la respuesta por parte de la ciudadanía ha sido muy baja y aún no se cuenta con la muestra mínima para poder generar el respectivo informe, por lo que se realizará a comienzos del mes de octubre un nuevo envío masivo. Vale la pena mencionar que para este trimestre no se tenía programado el reporte de esta actividad. Sin embargo, se realizaron avances que corresponden a un 25%.</t>
    </r>
  </si>
  <si>
    <r>
      <t xml:space="preserve">Nombre: </t>
    </r>
    <r>
      <rPr>
        <sz val="11"/>
        <rFont val="Times New Roman"/>
        <family val="1"/>
      </rPr>
      <t>Laura Marcela Tami Leal</t>
    </r>
  </si>
  <si>
    <r>
      <t xml:space="preserve">Cargo: </t>
    </r>
    <r>
      <rPr>
        <sz val="11"/>
        <rFont val="Times New Roman"/>
        <family val="1"/>
      </rPr>
      <t>Subsecretaria de Gestión Corporativa</t>
    </r>
  </si>
  <si>
    <t>De acuerdo con la programación realizada en el Plan Anual de Auditoria, para el tercer trimestre, se emitieron 4 de los 22 informes reglamentarios, cumpliendo con el 18% de la meta trimestral. Los informes emitidos en el periodo son: 
1) Informe de seguimiento al Plan Anticorrupción y de Atención a la Ciudadanía (PAAC), publicado en la página web el 13 de septiembre de 2021 (3-2021-003703 del 13 de septiembre de 2021; 3-2021-003704 del 13 de septiembre de 2021)
2) Informe de Evaluación Independiente del Sistema de Control Interno, publicado en la página web el 30 de julio de 2021 (3-2021-003029 del 30 de julio de 2021)   
3) Informe sobre quejas, sugerencias y reclamos, publicado en la página web el 31 de agosto de 2021 (3-2021-003523 del 31 de agosto de 2021)
4) Informe de seguimiento a las medidas de Austeridad del Gasto, publicado en la página web el 30 de julio de 2021 (3-2021-003005 del 30 de julio de 2021)</t>
  </si>
  <si>
    <t>N/A</t>
  </si>
  <si>
    <t>De acuerdo con la programación realizada en el Plan Anual de Auditoria, para el tercer trimestre, se emitieron 5 de los 17 informes de seguimiento, cumpliendo con el 29% de la meta trimestral. los informes emitidos fueron: 
1) Seguimiento a planes de mejoramiento externos, publicado en la página web el 30 de septiembre de 2021 (3-2021-003963 del 30 de septiembre de 2021)
2) Seguimiento a planes de mejoramiento internos, publicado en la página web el 28 de septiembre de 2021 (3-2021-003917 del 28 de septiembre de 2021)
3) Seguimiento a la Ley de Transparencia y del Derecho de Acceso a la Información Pública e Índice de Transparencia de Bogotá, publicado en la página web el 15 de julio de 2021 (3-2021-002731 del 13 de julio de 2021)
4) Seguimiento a la ejecución presupuestal y de pagos, publicado en la página web el 30 de septiembre de 2021 (3-2021-003937 del 29 de septiembre de 2021)
5) Seguimiento a medidas adoptadas por emergencia sanitaria, publicado en la página web el 28 de septiembre de 2021 (3-2021-003916 del 28 de septiembre de 2021)</t>
  </si>
  <si>
    <t xml:space="preserve">De acuerdo con la programación realizada en el Plan Anual de Auditoria, para el tercer trimestre, se emitieron  4 de las 7 informes de auditoría, cumpliendo con el 72% de la meta trimestral acumulada: 
1) Auditoría al proceso "Promoción de la participación y representación de las mujeres”, publicado en la página web el 13 agosto 2021 (3-2021-003226 del 13-08-2021)
2) Auditoría a la implementación de la Política de Atención a la Ciudadanía, publicado en la página web el 27 Julio 2021 (3-2021-002886 del 23 de julio de 2021)
3) Auditoría al proceso "Gestión del talento humano", publicado en la página web el 13 agosto de 2021 (3-2021-003248 del 13 de agosto de 2021) 
4) Auditoría al propiedad, planta y equipo, bienes de consumo e intangibles, publicado en la página web el 30 agosto 2021 (3-2021-003505 del 31 de agosto de 2021)
</t>
  </si>
  <si>
    <t xml:space="preserve">En el tercer trimestre 2021 se ejecutaron las siguientes actividades de consultoría, en pro del mejoramiento de la gestión y desempeño de la entidad:
1) Se realizó la 3ra reunión ordinaria del Comité Institucional de Coordinación de Control Interno, el 21 de Julio de 2021, en la que se presentó entre otros temas la modificación del Plan Anual de Auditoria y el informe de la actividad de auditoría interna (el cual fue enviado a las integrantes del comité mediante memorando 3-2021-002851 de la misma fecha), cuya acta fue elaborada, revisada y firmada. Adicionalmente, se efectuó la 4ta reunión del comité el 28 de Septiembre de 2021 de manera virtual en el que se recibió la participación y aprobaciones por correo electrónico de todas las integrantes del comité.
2) Se realizaron mesas de trabajo para actualización de los procedimientos a cargo de la OCI y Revisión de los Documentos del Proceso liderado por la OCI, en la que se presentó el estado de la documentación vigente en el aplicativo LUCHA y documentos que están en prueba, se actualizaron los formatos del Informe de Auditoría Interna o Seguimiento y del Plan Anual de Auditoría en LUCHA.
3) Se llevaron a cabo reuniones semanales por el equipo de la OCI, para el   fortalecimiento de procesos OCI, en las que se viene realizando seguimiento al Plan Anual de Auditoría 2021, identificando novedades y tomando decisiones para subsanarlas.
4) Se realizó la coordinación y ejecución de las auditorias cruzadas asi:
*Auditoria realizada por la OCI de la SDM a la Orquesta Filarmónica de Bogotá (OFB): se realizó reunión de apertura el 2 de agosto de 2021 y ejecución de la auditoria del 2 al 6 de Agosto de 2021, se consolidó la lista de chequeo la cual fue socializado a la OCI de la OFB el 26 de agosto de 2021, se realizó socialización de los resultados en la reunión del 6 de septiembre de 2021, se llevó a cabo reunión de cierre el 03 de septiembre de 2021 en la que se presentó el informe, con la posterior entrega del informe final el 13 de septiembre de 2021.
* Auditoria de la que fue objeto la OCI de la SDMujer: se revisó y se realizó el alistamiento de la información debidamente organizada de acuerdo con la lista de chequeo identificada, el 23 de agosto de 2021 de 8:00 A.M. a 9:00 A.M. se llevó a cabo la reunión de apertura de auditoría, el 25 de agosto de 2021 se realizó una reunión donde la ERU nos entrevistó, se participó en la reunión de cierre del 6 de septiembre de 2021 y el 15 de septiembre de 2021 se recibió el informe final sobre el cual se formuló el plan de mejoramiento que fue enviado el 23 de setiembre de 2021. </t>
  </si>
  <si>
    <t xml:space="preserve">
* Auditoria de la que fue objeto la OCI de la SDMujer: se revisó y se realizó el alistamiento de la información debidamente organizada de acuerdo con la lista de chequeo identificada, el 23 de agosto de 2021 de 8:00 A.M. a 9:00 A.M. se llevó a cabo la reunión de apertura de auditoría, el 25 de agosto de 2021 se realizó una reunión donde la ERU nos entrevistó, se participó en la reunión de cierre del 6 de septiembre de 2021 y el 15 de septiembre de 2021 se recibió el informe final sobre el cual se formuló el plan de mejoramiento que fue enviado el 23 de setiembre de 2021. 
5) Se llevó a cabo reunión con la Oficina Asesora de Planeación el 5 de agosto de 2021 para tratar temas como: Política de Control Interno, Plan de Mejoramiento de FURAG de la Política de Control Interno, Planes de Mejoramiento en LUCHA.
6) Se participó en la apertura de la Auditoría, visita al Archivo de Bogotá, el 11 de agosto de 2021, y en la reunión de cierre el 13 de agosto de 2021. 
7) Se brindó capacitación a la Dirección Administrativa y Financiera el 10 de septiembre de 2021 de 10:00 a 11:00 A.M., respecto a la atención de las auditorías internas y externas (flujo de las etapas de auditoria tanto interna como externa, tips con ejemplos puntuales)
8) Se está acompañando en el proceso de formulación del esquema de líneas de defensa y de Mapas de Aseguramiento liderado por la Oficina Asesora de Planeación y con el acompañamiento de la Dirección de Desarrollo de la Secretaría General de la Alcaldía de Bogotá.
9) Se brindó asesoría a la Subsecretaria de Gestión Corporativa (Lucia Ramírez), en la formulación del plan de mejoramiento del informe Final de la Auditoría de Desempeño PAD 2021 Código 34, publicación del 02 de septiembre de 2021 en SIVICOF. 
10) Se realizó reunión con la Oficina Asesora de Planeación, el 03 de septiembre de 2021, donde se identificaron las acciones de mejora para subsanar las observaciones contenidas en el informe sobre la meta sector gestión pública emitido por la Veeduría, las cuales se encuentran alineadas con el Plan de Mejora del FURAG.
11) Se está llevando a cabo asesoría metodológica de gestión de riesgos.</t>
  </si>
  <si>
    <t>Desarrollo de capacidades para la vida de las mujeres</t>
  </si>
  <si>
    <r>
      <t xml:space="preserve">Durante la vigencia 2021, la oferta formativa divulgada ha contado con la información de gratuidad de los cursos, y se elaboraron bajo los estándares de calidad, criterios y políticas de comunicación institucional, impartidas por la oficina encargada de asesorar estos temas en la entidad. Se han identificado cinco (5) espacios de difusión de la información, a los cuales se le da sostenibilidad en cada triestre, estos son:
a. Canales oficiales de la entidad
b. Actores territoriales 
c. Canales oficiales del distrito
d. Solicitudes de información.
e. Voz a voz con las ciudadanas que participan de los procesos. 
Como parte de las acciones puntuales se pueden mencionar:
</t>
    </r>
    <r>
      <rPr>
        <b/>
        <sz val="10"/>
        <rFont val="Times New Roman"/>
        <family val="1"/>
      </rPr>
      <t>*Primer trimestre 2021</t>
    </r>
    <r>
      <rPr>
        <sz val="10"/>
        <rFont val="Times New Roman"/>
        <family val="1"/>
      </rPr>
      <t xml:space="preserve">:
Se diseñó un cronograma para la publicación, inscripción y ejecución de la oferta formativa. Dichas publicaciones de convocatoria de los procesos de formación de la DGC, se realizaron a través de la divulgaron de piezas comunicativas en redes sociales y canales oficiales de la entidad, en las cuales se enfatiza sobre la gratuidad de los procesos. 
</t>
    </r>
    <r>
      <rPr>
        <b/>
        <sz val="10"/>
        <rFont val="Times New Roman"/>
        <family val="1"/>
      </rPr>
      <t>**Segundo trimestre 2021</t>
    </r>
    <r>
      <rPr>
        <sz val="10"/>
        <rFont val="Times New Roman"/>
        <family val="1"/>
      </rPr>
      <t xml:space="preserve">:
En coherencia al cronograma construido desde inicios de la presente vigencia, se construyó un sondeo de actores, con los cuales se llegaron a establecer trabajos colaborativos, dirigidos a la oferta de los cursos de la DGC a grupos específicos de las mujeres, pertenecientes a las organizaciones, instituciones o entidades. Estos procesos han hecho énfasis en la gratuidad de los cursos ofertados por la DGC. 
Por otra parte, se han respondido un total de 7 SDQS, (3 enero - marzo) (4 abril - junio) en los cuales se indagaba sobre los cursos ofertados, los cuales se respondieron con énfasis en la gratuidad de estos.
</t>
    </r>
    <r>
      <rPr>
        <b/>
        <sz val="10"/>
        <rFont val="Times New Roman"/>
        <family val="1"/>
      </rPr>
      <t xml:space="preserve">***Tercer trimestre 2021:
</t>
    </r>
    <r>
      <rPr>
        <sz val="10"/>
        <rFont val="Times New Roman"/>
        <family val="1"/>
      </rPr>
      <t xml:space="preserve">Se diseñó un cronograma para el seguimiento a las publicación mensuales de la oferta formativa de los procesos de formación de la DGC, en las redes sociales y canales oficiales de la entidad, a través de la divulgaron de piezas comunicativas, en las cuales se enfatiza sobre la gratuidad de los procesos. 
Por otra parte, se han respondido un total de 14 SDQS, (3 enero - marzo) (4 abril - junio)  (7 julio - septiembre) en los cuales se indagaba sobre los cursos ofertados, los cuales se respondieron con énfasis en la gratuidad de estos.
</t>
    </r>
    <r>
      <rPr>
        <b/>
        <sz val="10"/>
        <rFont val="Times New Roman"/>
        <family val="1"/>
      </rPr>
      <t>Anexos</t>
    </r>
    <r>
      <rPr>
        <sz val="10"/>
        <rFont val="Times New Roman"/>
        <family val="1"/>
      </rPr>
      <t>:
1. Cronograma de Convocatoria
2. Piezas Comunicativas y Divulgación en Redes Sociales
3. Base de Sondeo y seguimiento de Actores
4. Comunicaciones con gratuidad de la oferta formativa - SDQS
5. Cronograma de seguimiento  las publicaciones mensuales</t>
    </r>
  </si>
  <si>
    <t>De las dos gestiones programadas para la vigencia 2021, para el tercer trimestre se reporta cumplimiento de la primera gestión con la firma del contrato interadministrativo con la Universidad Nacional de Colombia para el desarrollo de cursos virtuales, así mismo y con el fin de dar cumplimiento a la programación, iniciaron las gestiones para la firma del segundo contrato interadministrativo asociado a los diplomados.
1. Minuta contrato UNAL
2. Acta de inicio
3. Etapa precontractual segundo contrato</t>
  </si>
  <si>
    <r>
      <rPr>
        <b/>
        <sz val="10"/>
        <rFont val="Times New Roman"/>
        <family val="1"/>
      </rPr>
      <t xml:space="preserve">Durante el periodo de enero a junio de 2021 gestionaron alianzas con 68 actores nacionales, </t>
    </r>
    <r>
      <rPr>
        <sz val="10"/>
        <rFont val="Times New Roman"/>
        <family val="1"/>
      </rPr>
      <t xml:space="preserve">25 fueron gestionadas sólo durante el primer trimestre, 29 fueron gestionadas sólo durante el segundo trimestre y 14 tuvieron continuidad en los dos trimestres. Por lo anterior se mantiene el 25% de cumplimiento de cada trimestre.I. 34  gestiones con aliados derivaron en acciones concretas: 
1. USAID: Se implementó el apoyo técnico del Programa de Gobernabilidad Regional (RGA) de USAID a la SdMujer en materia de fortalecimiento institucional para la atención de mujeres migrantes. El apoyo se dio en 3 líneas de acción: i) Apoyar la transversalización del enfoque diferencial con énfasis en mujeres migrantes; ii) Fortalecer la formulación de proyectos de inversión pública y/o privada elaborados para fortalecer la inclusión de la mujer migrante venezolana; iii) Desarrollar una estrategia para movilizar organizaciones de mujeres migrantes para la eliminación de estereotipos que afectan a las mujeres en las  localidades de Los Mártires, Santa Fé, La Candelaria, Kennedy y Bosa.
2. PNUD: Desde el 28 de enero se dio inicio al apoyo técnico del PNUD al Sistema Distrital de Cuidado. El apoyo se ha llevado a cabo en torno a 3 ejes: i) Costeo de servicios de cuidado ii) Georreferenciación de la oferta de servicios de cuidado del sector privado y comunitario existente; iii)  Acompañamiento en el proceso regulatorio del SIDICU. 
3. Banco Mundial. Desde el mes de febrero se inició la cooperación técnica del BM dirigida al fortalecimiento del SIDICU en tres ejes: i) Vinculación SIDICU, Empleabilidad y Emprendimiento y reducción feminización de la pobreza le tiempo; ii)  Diseño de manzana ideal; iii) Cajas de compensación y articulación con SIDICU. Se ha avanzado hasta el momento en los 2 primeros ejes construyendo los términos de referencia de la Manzana ideal y abordando los avances sobre Empleabilidad y Emprendimiento.
4. ONU Mujeres. Se trabajó en la definición de las prioridades de trabajo con esta organización y su respectivo proceso de formalización, a través del inicio de las gestiones para la suscripción de un Convenio con las siguientes líneas de acción: i. Gestión pública con enfoque de género con énfasis en la construcción del Sello de Igualdad de Género y en la implementación del Trazador presupuestal de género; ii. Desarrollar estrategias para la implementación del Sistema Distrital de Cuidado en Bogotá; iii. Promover estrategias de Empleabilidad y Emprendimiento en el marco del proceso de reactivación socioeconómica; iv. Fortalecer las capacidades institucionales para la prevención y atención de las violencias contra las mujeres en el marco del Programa de Ciudades y espacios Seguros; e v. Implementar estrategias para la promoción de derechos de las mujeres en proceso de reincorporación. Se realizó el seguimiento y cierre al piloto de fortalecimiento de 5 unidades productivas de mujeres víctimas y excombatientes en territorios PDET, se definió la contratación de un/a consultor/a para apoyar el desarrollo de esta estrategia de Empleabilidad y Emprendimiento y se concretó el apoyo al SIDICU mediante la contratación de una consultora para apoyar el diseño del programa de relevos y dos consultoras para apoyar el desarrollo de la estrategia de corresponsabilidad con el sector privado.
</t>
    </r>
  </si>
  <si>
    <t xml:space="preserve">5. Fondo de las Naciones Unidas para la Infancia – UNICEF:  Se continuaron ejecutando las tres consultorías financiadas por UNICEF con recursos de Noruega para fortalecer las capacidades de la SdMujer y otras entidades aliadas, respecto a la identificación y abordaje de las violencias basadas en género contra niñas y adolescentes: i)Protocolo de la Línea Púrpura para la atención inicial, contención y referenciación a niñas y adolescentes que puedan estar en riesgo o ser víctimas de VBG; ii) Curso multiformato para el fortalecimiento de capacidades para la identificación, prevención y actuación frente VBG contra niños, niñas y adolescentes y iii)Creación de contenidos y fortalecimiento del trabajo con niñas y niños de la primera infancia que aporte a la transformación de estereotipos de género. Se entregó la versión final del Protocolo Lazos Púrpura,  se avanzó casi en su totalidad en la construcción  del curso multiformato, en la creación de los libros para la transformación de estereotipos de género y en la capacitación a profesionales de Idartes. .
6. ACNUR: El 27 de enero se dio inicio a la segunda fase del proyecto “Empoderando a mujeres refugiadas y migrantes en el DC”. El proyecto tiene 4 líneas de acción: i) La realización de  asistencias jurídicas a mujeres migrantes respecto a los derechos en contextos de flujos migratorios y fortalecimiento a equipo de  la SdMujer ; ii) Diseño y realización de 15 espacios de abordaje psicosocial  para mujeres refugiadas y migrantes y mujeres de la comunidad de acogida; iii) Realización del informe de investigación exploratoria identificar violencias y situaciones xenofóbicas que enfrentan las mujeres refugiadas y migrantes en el DC; iv) Implementación de un ejercicio piloto de educación menstrual para el autoconocimiento y el autocuidado, dirigido a 200 mujeres refugiadas, migrantes y de comunidades de acogida, el cual incluye talleres de educación menstrual y entrega de copas menstruales.
El 15 de abril, se dio inicio a una nueva fase del proyecto Empoderando Mujeres Refugiadas y Migrantes en el DC, esta etapa incluye estas acciones adicionales a) el apoyo técnico a la Manzana de los Mártires a través de la contratación de dos profesionales; b) la realización de 3 Escuelas de Educación Emocional; c) la donación de 100 copas menstruales. 
7. BID. Participación de Natalia Moreno en el evento Recuperación del Empleo Femenino durante la Pandemia organizado por el BID. 
8. Alta Comisionada de Naciones Unidas para los Derechos Humanos: Participación en dos a sesiones del Grupo Temático sobre Género, Empresas y Derechos Humanos (GTGEDH).
9. CIDEU: Asistencia a sesiones de intercambio de experiencias y de cierre respecto a los temas de políticas de cuidado y Brecha Salarial, en el marco del grupo de trabajo de Grupo de trabajo Ciudades Globales y Transversalidad de Género del CIDEU en el que se encuentran Lima, Montevideo y Barcelona. Se realizó una publicación de artículo del SIDICU en la revista ciudad sostenible: https://www.ciudadsostenible.eu/wp-content/uploads/2021/04/Cs42.pdf
</t>
  </si>
  <si>
    <t xml:space="preserve">10. Embajada del Reino de Suecia en Colombia: Articulación con la Embajada de Suecia, la DDRI y el CADE de Manitas a través de la cual se logró que a partir del 15 de abril se monte en ese lugar la exposición de la Embajada sueca "Violencía Jamás" il. Por otro lado, se llevó a cabo la visita de la Embajadora de Suecia Helena Storm a la Manzana del Cuidado de Bosa el 19 de febrero y el 6 de mayo se realizó el intercambio de experiencias entre la organización sueca MÄN, la Secretaría de Cultura y la Secretaría de la Mujer, en materia de Nuevas Masculinidades.
11. Politécnico Internacional: Durante el primer semestre del año articuló con el Politécnico Grancolombiano y la Fundación Bavaria para el 15 de marzo realizar el lanzamiento de un piloto para que mujeres del programa de tenderas de Bavaria pudieran acceder al curso de emprendedoras dictado por la Universidad
12. Cámara de Comercio de Bogotá: Se realizaron gestiones respectivas con la CCB con el fin la socialización de la ruta #SoyEmpresaria para el beneficio de mujeres. La información y las piezas promocionales fueron compartidas por parte de la SDMujer a través de las redes sociales. 
13. Agencia Nacional de Infraestructura: Se participó en un escenario de retroalimentación en materia de género e inclusión del manual de veedurías de la Agencia Nacional de Infraestructura, construido con el apoyo del Fondo de Prosperidad Británico y el acompañamiento de la CAF.
14. OCDE: La secretaria Diana Rodríguez participó en el Inclusive City podcast episode, Gender Equality and the Covid-19 Recovery Opportunity  for International Women’s Day (March 8) 2021, organizado por un selecto grupo de  alcaldes de la OCDE que se denomina Champion Mayors for Inclusive Growth 
15. GIZ y C40. La secretaria Diana Rodríguez participó en un Podcast con el secretario de Movilidad sobre el proyecto Cicloalameda Medio Milenio. Este espacio fue organizado por la GIZ y C40
16. CEPAL- ONU Mujeres. presentación de la secretaria Diana Rodríguez en el evento Recuperación transformadora con sostenibilidad e igualdad de género: esfuerzos en América Latina organizado por ONU Mujeres y la CEPAL
17. Ciudad de Buenos Aires. Participación de Diana Parra, Subsecretaria de Políticas de Igualdad en el webinar participar de “Pensar Nuestras Ciudades”, un ciclo de encuentros virtuales organizado por el Gobierno de la Ciudad de Buenos Aires.   
18. Liceo Francés. La subsecretaria Diana Parra brindó la charla: La gestión de la pandemia desde un enfoque de género a estudiantes de 9 y 10 grado del Liceo Francés de Bogotá en el marco de la conmemoración de  la Semana de los Derechos de la Mujer
19. UNESCO. Participación de la  Subsecretaria Diana Parra en el evento organizado por la UNESCO Fourth Edition of the series of Regional Expert Consultations against Gender Stereotypes.
</t>
  </si>
  <si>
    <t xml:space="preserve">20. Universidad de los Andes y Universidad Javeriana: El 25 de junio se suscribió el MoU entre las universidades y la SDMujer con el objetivo de "coordinar y articular acciones para el fortalecimiento de la estrategia de “Cuidado a Cuidadoras” y “Pedagógica y de Cambio Cultural” del Sistema Distrital de Cuidado".
21. United Nations Office on Drugs and Crime - UNODC: El 21 de abril se sostuvo una reunión con UNODC, y Lisa Gómez, Subsecretaria de Fortalecimiento de Capacidades y Oportunidades para el apoyo en materia de acceso a la justicia de la siguiente manera: a. Módulos de fortalecimiento de capacidades de las URI enfocado en atención y b. Proyectar una batería de indicadores y seguimiento para evaluar, enfocado en oportunidades de mejora y lecciones aprendidas.
22. Ayuntamiento de Barcelona: el 30 de abril se desarrolló un intercambio técnico entre profesionales del Ayuntamiento de Barcelona y de la SDMujer con el fin de conocer más sobre el programa de Servicio de Atención Domiciliaria – SAD y así robustecer el diseño de la estrategia de relevos. Adicionalmente, por interés de BCN se acordó realizar otras jornadas en materia de la implementación de las Manzanas del Cuidado para fortalecer el funcionamiento de las Súper islas en España.
23. International Finance Corporation – IFC: Entrega del informe sobre una aproximación cualitativa y cuantitativa a los efectos de la pandemia por COVID-19 en la mujer bogotana, generado por IFC como producto de la asesoría prestada a la Alcaldía de Bogotá. Se realizó la gestión para la intervención de la Secretaria Diana Rodríguez en el  IFC Sustainability Exchange el 9 de junio.
24. Intendencia de Montevideo: como resultado de la reunión del 5 de mayo con funcionarios/as de Montevideo, Lima y Rio de Janeiro, la SdMujer hizo parte de la propuesta con las anteriores ciudades para participar de la Convocatoria de Bienes Públicos Regionales del BID. La SFCyO construyó la parte del documento correspondiente, remitiendo además la carta de compromiso.
25. Instituto de las Américas: Coordinación de la participación de la Secretaria Diana Rodríguez en el Webinar “Organizarse en femenino/Covid-19”.
26. Wellbeing Cities Award: Gracias al trabajo de la  Secretaría Distrital de la Mujer y la gestión de la DDRI, Bogotá  fue escogida como  la 2021 Wellbeing City. La Secretaria Diana Rodríguez realizó un Pitch  el 13 de mayo ante el jurado del Wellbeing Cities Award y participó en el evento "Rethinking Public Health".
27. Instituto Colombiano Antropología: El lunes 21 de junio, Mayra Romero y Paulin Castañeda, profesionales de la DEVyAJ  hicieron una capacitación al Comité de Violencias Basadas en Género del Instituto, abordaron las generalidades conceptuales del derecho de las mujeres a una vida libre de violencias, la Ruta única de atención a mujeres víctimas de violencias y en riesgo de feminicidio, así como el Protocolo de prevención del acoso sexual de esa entidad.
</t>
  </si>
  <si>
    <r>
      <t xml:space="preserve">28. Universidad Nacional de Colombia - UNAL: Participación de la Secretaria Diana Rodríguez en el  conversatorio sobre oportunidades y desafíos de la igualdad de género en América Latin realizado por el  Instituto de Estudios Políticos y Relaciones Internacionales (IEPRI) de la UNAL y la Embajada de la República Argentina en Colombia.
29. Business Sweden: Participación en el Inspire&amp;Connect series el 24 de junio, con el objetivo de conocer buenas prácticas desarrolladas en materia de la adaptación urbana y el uso de ciudades en el marco del covid-19 y seguimiento al proyecto Desafíos Urbanos.
30. Secretaría para la Igualdad de Género de Gobierno de la Ciudad de Buenos Aires: reunión entre Marisa Bircher, Secretaria de Igualdad de Género de Buenos Aires y la Secretaria Diana Rodríguez - Sistema Distrital de Cuidado.
31. Generation Equality Forum Paris: Apoyo  participación de alcaldesa el 1 de julio en el Foro Político de Alto Nivel del Generation Equality Forum Paris.
32. EPIAndes: Reunión de colaboración entre la SDmujer y EpiAndes con el fin de apalancar el SIDICU mediante la aplicación de una metodología de recolección de información  relevante en cuanto a la dinámica del cuidado a través del diálogo con personas de la comunidad y lideresas de la localidad de San Cristóbal.
33. Bloomberg: En articulación con la DDRI, se construyó la propuesta que fue presentada a la convocatoria “2021 Global Mayors Challenge” desarrollada por Bloomberg Philantropies, con el fin de obtener financiamiento para el SIDICU, al ser un sistema pionero en Colombia y con alta replicabilidad. El 15 de junio, Bogotá fue seleccionada como una de las 50 ciudades finalistas.
34. Universidad de Valencia: se realizó la articulación y gestión interna y externa para la formalización del proceso de prácticas para que una estudiante de maestría de la universidad, realizara las prácticas en la SDMujer. Las actividades de apoyo fueron desarrolladas en la Dirección de Enfoque Diferencial. 
</t>
    </r>
    <r>
      <rPr>
        <b/>
        <sz val="10"/>
        <rFont val="Times New Roman"/>
        <family val="1"/>
      </rPr>
      <t xml:space="preserve">Anexos. </t>
    </r>
    <r>
      <rPr>
        <sz val="10"/>
        <rFont val="Times New Roman"/>
        <family val="1"/>
      </rPr>
      <t xml:space="preserve">
1. Actas reuniones, correos electrónicos, evidencia.
2. Actas reuniones, correos electrónicos.
3. Actas reuniones.
4. Actas reuniones, correos electrónicos, evidencia gestión.
5. Actas reuniones, correos electrónicos, evidencia gestión.
6. Actas reuniones, correos electrónicos, evidencia gestión.
7. Correos electrónicos, evidencia asistencia a la reunión (1T).
8. Correos electrónicos.
9. Actas reuniones, PPT, evidencia gestión.
</t>
    </r>
  </si>
  <si>
    <t xml:space="preserve">10. Correos electrónicos, evidencia intercambio técnico.
11. Actas reuniones, correos electrónicos, evidencia asistencia (1T).
12. Acta reuniones, fotos, correos electrónicos (1T). 
13. Evidencia asistencia reunión (1T).
14. Correos electrónicos (1T).
15. Correos electrónicos (1T).
16. Evidencia asistencia reunión (1T).
17. Correos electrónicos, evidencia asistencia reunión (1T).
18. Correos electrónicos (1T).
19. Correos electrónicos, evidencia asistencia a la reunión (1T).
20. Correos electrónicos, Memorando y evidencia gestión.
21. Actas reuniones, correos electrónicos, evidencia gestión.
22. Evidencia de reuniones.
23. Correos electrónicos, evidencia gestión.
24. Correos electrónicos, evidencia gestión.
25. Evidencia de participación.
26. Nota de prensa y evidencia.
27. Correos electrónicos.
28. Evidencia de gestión.
29. Evidencia asistencia.
30. Evidencia de reunión.
31. Evidencia gestión.
32. Evidencia de reunión y Guía Grupo focal.
33. Evidencia.
34. Resolución.
II. 34 gestiones realizadas con aliados durante el periodo que aún no cuentan con un resultado específico: 
1. Oxfam: Se hicieron gestiones con Oxfam y CPC con el fin de construir la propuesta de proyecto “Mujeres a cuidarSe por el Reconocimiento y la Redistribución del cuidado en Bogotá“  y presentarlo ante la convocatoria del Ayuntamiento de Barcelona. Adicionalmente, se conversó con Oxfam para evaluar la posibilidad de la participación conjunta en la Carrera de la Mujer. </t>
  </si>
  <si>
    <t xml:space="preserve">2. Alianza Caoba: se realizó el acompañamiento respectivo para la socialización y formalización de la articulación entre la alianza Caoba y el SIDICU, el cual consiste en que estudiantes  de maestría de la Universidad Javeriana trabajen en la proyección de la demanda de cuidados para cada grupo etario en Bogotá. 
3. Mesa Distrital de Cuidado Menstrual: se participó en la primera jornada de la Mesa, en la cual se presentó la Estrategia de Educación Menstrual a entidades del Distrito.
4. Banco Interamericano de Desarrollo –BID. Se realizó una reunión con el BID, Fundación Corona, la DDRI a la cual asistieron la Secretaria Rodríguez y la Subsecretaria Diana Parra, con el fin de analizar de estructurar bono de impacto social/ pago por resultados para promover la empleabilidad femenina en Bogotá. Se realizaron reuniones para explorar alternativas de articulación respecto a la iniciativa de fomento a la paridad de género, en torno a 2 ejes; i) SIDICU- comunicaciones; ii) Estrategia empleabilidad y emprendimiento para mujeres. Finalmente, el 4 de mayo se realizó una reunión en el marco de la iniciativa Paridad de Género) y el equipo de la estrategia de Empleabilidad y Emprendimiento de la SDMujer con el fin de encontrar alternativas de trabajo conjunto.
5. Dirección Distrital de Relacione Internacionales- DDRI: En articulación con la DDRI, se desarrolló la postulación del SIDICU como buena práctica ante el Banco Iberoamericano de Buenas Prácticas Urbanas de la UCCI. Adicionalmente, se presentó a la DDRI las líneas priorizadas por parte de la Secretaría en el marco de la estrategia de internacionalización científica. 
6. Carrera de la Mujer: Se sostuvieron espacios de socialización con el Director de la Carrera de la Mujer, para conocer la iniciativa e identificar líneas de acción conjuntas en el marco de la posibilidad de participación. 
7. Fundación Alpina. Reunión con Fundación Alpina y la Corporación Mundial de la Mujer para evaluar posibilidades de articulación respecto al Proyecto de fortalecimiento de capacidades de unidades productivas de mujeres víctimas y excombatientes. 
8. Fundación Bavaria. Reunión con el fin de explorar oportunidades de articulación para ofrecer a las mujeres de su programa de tenderas formaciones del SENA, esto en el marco del convenio que se tiene con esta institución
9. Pacto Intergeneracional: Se participó en el espacio de socialización con Pacto Intergeneracional, con el objetivo de identificar puntos de convergencia del SIDICU, de cara a la construcción de un Pacto Social Intergeneracional que garantice el desarrollo humano sostenible de Bogotá.
10. MAT: Se coordinó un espacio de socialización con MAT, una aplicación de movilidad con el fin de poder identificar líneas de acción conjunta para el apoyo en la campaña de prevención de casos de violencia basada en género y fortalecimiento de transversalización de enfoque de género.
11. Las Andariegas: se llevó a cabo una reunión con las Las Andariegas para encontrar puntos de apalancamiento de sus procesos por medio de la oferta de la SDMujer.
12. Fundación Don Dar: Se sostuvo una reunión con la Fundación, en la cual socializaron las iniciativas y proyectos que adelantan con mujeres recicladoras y víctimas de VBG. Se articulará para que las mujeres que benefician puedan conocer y acceder a los servicios de las Casas de Igualdad que se encuentran en la zona de influencia. </t>
  </si>
  <si>
    <t>13. CoreWoman. Reuniones con Corewoman con el fin de explorar alternativas de articulación respecto a la promoción de la empleabilidad de las mujeres en Bogotá a través de actividades de análisis e investigación haría a través de un grant con el que disponen. Después de dos intercambios se analizó que esta articulación no era viable. 
14. Développement International Desjardins (DID). Reunión con esta empresa canadiense con el fin de conocer su propuesta para aumentar el empoderamiento entre las comunidades desfavorecidas a través de la educación financiera. En especial jóvenes y mujeres de zonas rurales. 
15. United Cities and Local Governments: Se llevó a cabo el acompañamiento al evento Women in public life: Fostering Inclusive Cities &amp; Territories (LRGs Days: Feminist municipalism – Local to Global Women Leadership &amp; Decision-making, en el cual la Alcaldesa fue ponente.
16. Corporación Mundial de la Mujer: Reunión con el fin de evaluar la convocatoria a Google.org Impact Challenge para mujeres y niñas, con un proyecto que escalaría el proyecto de Mujeres y Paz que se lleva a cabo con apoyo de ONU Mujeres.
17. Alcaldía de Tocancipá: Presentación del SIDICU por parte de Natalia Moreno Gerenta del Sistema,  a la alcaldía de Tocancipá con el fin de compartir lecciones aprendidas y buenas prácticas sobre el sistema.
18. Cámara Colombiana del Libro: se asistió a varios espacios de interlocución con el objetivo de continuar con las líneas de acción conjuntas con la SDMujer en el marco de la FILBO versión 2021.
19. Corporación Humanas: Reunión con GPAZ/ Humanas, CooperAcció y la Alta Consejería para la Paz, las Víctimas y la Reconciliación, para analizar posibilidades de articulación sobre medidas con enfoque de género del Acuerdo de paz en la política pública del Distrito Capital.
20. Embajada de Francia: Reuniones con la Alta Consejería para la Paz, la Corporación Mundial de la Mujer y la ARN con el fin de discutir las posibilidades de participar en convocatoria de la Embajada de Francia con una iniciativa de fortalecimiento a organizaciones de  excombatientes con enfoque de género. 
21. Tyet S.A.S: se continuó la gestión de un MoU entre Tyet y la Secretaría con el fin de apoyar las acciones en el marco de la Estrategia Menstrual y de Autocuidado. El 11 de mayo, se remitió el proyecto de Memorando junto con la documentación de la representación legal de la Secretaría para iniciar con el proceso de suscripción.
22. Fundación Save The Children: Se continuó con el proceso de suscripción de Memorando entre la SDMujer y la Fundación. Actualmente el documento se encuentra en revisión por parte de Save y posterior a ello, una vez se cuente con la aprobación, se iniciará la formalización al interior de la Secretaría.
23. Programa de Acción por la Igualdad y la Inclusión Social – PAIIS: Reunión entre el Natalia Moreno, SIDICU; Yenny Guzmán, Directora DED  y el Programa de Acción por la Igualdad y la Inclusión Social - PAIIS, con el fin de darles a conocer los avances del SIDICU y el trabajo con personas con discapacidad desde la SDMujer.
24. Ministerio de la Mujer de Chile: Reunión de socialización del SIDICU con profesionales del Ministerio de la Mujer de Chile con el fin de poder realizar acciones de articulación e intercambio de buenas prácticas.</t>
  </si>
  <si>
    <r>
      <t xml:space="preserve">25. CEMEX: Gestiones con CEMEX con el fin de explorar la posibilidad de articular acciones conjuntas frente a las formaciones que ofrece el SENA, en el marco de la promoción de empleabilidad para mujeres en sectores tradicionalmente masculinizado y de buscar un apoyo al SIDICU.
26. TechoServe: Reunión entre la SdMujer y TechoServe con el fin de evaluar alternativas de articulación en el marco de la estrategia de Empleabilidad y Emprendimiento de la SdMujer.
27. Alliance for Integrity: Reunión Alliance for Integrity y la Dirección de Derechos y Diseño de Políticas con el fin de explorar alternativas de articulación
28. Organización de Estados Interamericanos – OEI: Reunión entre la OEI y la Dirección de Enfoque Diferencial para revisar avances frente al convenio de cooperación que se quiere firmar con esta entidad.
29. Business Sweden: Reunión con Business Sweden y Transmilenio con el fin de definir acciones a seguir e intervención de la SdMujer en el proyecto Desafíos Urbanos.
30. Dirección de Estadística de la Ciudad de Buenos Aires: Coordinación y asistencia reunión Dirección de Estadística de la Ciudad de Buenos Aires- intercambio de experiencias sistema indicadores SIDICU.
31. Secretaría de Planeación de Cartagena: Reunión del Sistema Distrital de Cuidado SdMujer- Secretaría Planeación de Cartagena para intercambio técnico en materia de enfoque de género en el POT.
32. Dirección Distrital de Relaciones Internacionales- DDRI: Reunión Dirección Distrital de Relaciones Internacionales, Secretaría de Desarrollo Económico, SdMujer y ACNUR con el fin de conocer la propuesta de construcción sedes educativas de los Scalabrinianos en el barrio Santa Fe. Socialización de la convocatoria de Cooperación Triangular de la UE. 
33. Fundación Barco: Reunión con la Fundación Barco con el objetivo de definir las líneas de acción conjunta para presentar la nota de concepto a la Open Society.
34. Life &amp; Care: se coordinó la reunión con Life &amp; Care para la socialización de su misionalidad e interés de articular en el marco del sistema de relevos que será implementado por la SDMujer.
</t>
    </r>
    <r>
      <rPr>
        <b/>
        <sz val="10"/>
        <rFont val="Times New Roman"/>
        <family val="1"/>
      </rPr>
      <t xml:space="preserve">Anexos. </t>
    </r>
    <r>
      <rPr>
        <sz val="10"/>
        <rFont val="Times New Roman"/>
        <family val="1"/>
      </rPr>
      <t xml:space="preserve">
1. Propuesta de proyecto y actas de reunión (1T).
2. Acta de reunión (1T).
3. Acta de la reunión (1T) 
4. Correos electrónicos, evidencia gestión.
5. Formulario diligenciado y evidencia de reunión (1T).
6. Presentación del actor externo (1T).</t>
    </r>
  </si>
  <si>
    <t>7. Acta de reunión (1T). 
8. Evidencia de reunión (1T).
9. Evidencia de reunión (1T). 
10. Acta de la reunión (1T). 
11. Correo electrónico, evidencia de la reunión (1T). 
12. Acta de reunión (1T). 
13. Acta de las reuniones (1T).
14. Evidencia de la reunión (1T).
15. Evidencia de la reunión (1T).
16. Citación de reunión CMMC.
17. Evidencia reunión. 
18. Agenda, PPT, evidencia de Gestión.
19. PPT, Correo electrónico.
20. Correo electrónico, proyecto MoU, justificación técnica.
21. Correos electrónicos, proyecto MoU, evidencia.
22. Evidencia
23. Acta de reunión y evidencia de asistencia.
24. Acta de reunión.
25. Evidencia de reunión.
26. Correo electrónico y evidencia de reunión.
27. Correo electrónico y evidencia de reunión.
28. Acta de reunión.
29. Acta de reunión y evidencia de gestión.
30. Evidencia de reunión.
31. Acta de reuniones.
32. Acta de reunión.
33. Evidencia.
33. Correo electrónico y brochure.</t>
  </si>
  <si>
    <r>
      <rPr>
        <b/>
        <sz val="10"/>
        <rFont val="Times New Roman"/>
        <family val="1"/>
      </rPr>
      <t xml:space="preserve">Durante el periodo de julio a septiembre de 2021 </t>
    </r>
    <r>
      <rPr>
        <sz val="10"/>
        <rFont val="Times New Roman"/>
        <family val="1"/>
      </rPr>
      <t xml:space="preserve">se gestionaron alianzas con 24 actores con el fin de favorecer iniciativas asociadas a la Política Pública de Mujeres y Equidad de Género del Distrito Capital, a partir de la articulación con la estrategia de Entornos Favorables al Conocimiento-. Las siguientes gestiones con aliados derivaron en acciones concretas: 
1. Fearless Cities: se llevaron a cabo las gestiones correspondientes para apoyar la participación de la líder técnica del SIDICU, en la mes redonda Fearless Cities Barcelona 2021.
2. República Oriental del Uruguay: Se realizaron gestiones respectivas para presentar proyecto para intercambio técnico del SIDICU con Sistema Nacional de Cuidado de Uruguay a la Comixta Uruguay- Colombia. El proyecto fue aprobado. 
3. UNICEF: se llevó a cabo el cierre de la consultoría para el Curso Multiformato en articulación con Icreativa, SDMujer y la SDEducación. Actualmente se está coordinando el evento de lanzamiento.
4. ACNUR: Siguió implementándose el Proyecto Empoderando a Mujeres Refugiadas y Migrantes en el DC. Como novedades: i) Se firmó el acta de donación de 100 copas menstruales por parte de ACNUR para apoyar la línea de la Estrategia de Cuidado Menstrual y ii) se realizaron las gestiones para la contratación de una dupla jurídica y psicosocial para la Manzana de los Mártires, concretada el 19 de agosto. 
5. OXFAM: El proyecto “Mujeres a cuidarSe por el Reconocimiento y la Redistribución del cuidado en Bogotá“  presentado por la SDMujer, Oxfam y el CPC a la convocatoria del Ayuntamiento de Barcelona en la línea B1-Programa de Cooperación para Justicia Global en Ciudades Específicas, fue seleccionado ganando la subvención equivalente a $120.000 euros.
6. Ciudad de Brasilia: Gestiones para concretar la asistencia de Carolina Salazar, Líder de la Estrategia de Empleabilidad y Emprendimiento en el Seminario Internacional sobre la autonomía económica de mujeres latinoamericanas y afrodescendientes- Brasilia.
7. ONU Mujeres: Gestiones que derivaron en la firma el 22 de septiembre del Convenio ACI No 819 de 2021 entre ONU Mujeres y la Secretaría Distrital de la Mujer. 
8. Banco Interamericano de Desarrollo –BID: i))Se desarrollaron dos Intercambios de experiencias entre equipo del SIDICU y República Dominicana a través de la IPG; ii) El BID informó que el proyecto de Comunidades Cuidadoras, del cual hace parte la SDMujer, fue ganador de la Convocatoria Bienes Públicos Regionales. Se hicieron  reuniones con el BID, Montevideo, Lima y Río de Janeiro  y Bogotá con el fin de dar inicio al proyecto; iii)el BID confirmó  financiamiento de  una cooperación técnica para la SDMujer por 130 mil USD  dirigida a aumentar el acceso a los servicios de la manzana del cuidado de las mujeres de la localidad de Mártires, especialmente aquellas provenientes de Flujos Migratorios Mixtos (FMM) por medio de la identificación de barreras de acceso, diseño de medidas para aumentar acceso y pilotaje de las mismas; iv) Se hicieron gestiones para que la  Iniciativa Paridad de Género del BID apoye  la difusión del Programa Empleo Joven con las empresas pertenecientes a la iniciativa.
9. Google: Se realizó un espacio de sensibilización para los y las profesionales de Google como primera parte de la articulación liderada por la DED. Se hicieron reuniones de seguimiento para concretar un plan de trabajo conjunto entre la SDMujer y esa organización.  
</t>
    </r>
  </si>
  <si>
    <t xml:space="preserve">10. República Argentina: Se realizó un intercambio  entre Bogotá y Argentina promovido por la DDRI frente al  Plan Argentino de Igualdad en la Diversidad. Por parte de la SdMujer participó la Dirección de Enfoque Diferencial, con interés en conocer más sobre las acciones de argentina frente a las personas transgénero.
11. Grupo de Trabajo Género, Empresas y Derechos Humanos. Se asistió a las sesiones mensuales del grupo y se coordinaron las gestiones para la participación de la Subsecretaria de Políticas de Igualdad - Diana Parra en el VI Foro Regional de las Naciones Unidas sobre Empresas y los DDHH para AL y el Caribe. 
12. Embajada del Reino de Suecia en Colombia: Participación de la Secretaria Diana Rodríguez en el Foro de la FILBO ¿Qué tiene que ver el feminismo con la política? organizado por la Embajada de Suecia. La Secretaria participó  junto a la Embajadora de Suecia Helena Storm y el congresista José Daniel López.
13. Municipalidad de Santa Fe: Se realizaron dos sesiones de intercambio técnico entre el SIDICU y la Municipalidad de Santa Fé de Argentina frente a sistemas de cuidado.
14. Comisión de Regulación de Energía y Gas - CREG: Se implementaron 3 talleres: 1 de a cuidar se aprende y 2 de cuidamos a las que nos cuidan a colaborad@s de la CREG por parte del equipo de la Red de Alianzas del Cuidado en el marco de la estrategia de Transformación Cultural del SIDICU  (24 y 30 de agosto). Adicionalmente, se sostuvo una reunión con la Dirección de violencias, teniendo como resultado la coordinación para un espacio de sensibilización de VBG en noviembre.
15. Ciudad Hub: se gestionó la participación de Diana Parra en el Podcast Ciudad Hub en el cual la Subsecretaria socializó los avances del Sistema Distrital de Cuidado. 
16. Universidad Nacional de Córdoba: Presentación de Diana Parra, Subsecretaria de Políticas  de Igualdad en el Seminario Abierto, Género y Arquitecturas, Urbanismo, Vivienda organizado por al Universidad Nacional de Córdoba.
17. Pfizer: Se llevó a cabo una reunión con Pfizer, a través de la cual se mostró interés por hacer parte de las iniciativas en el marco de la Red de Alianzas del Cuidado. 
18. Municipio de San Pedro Garza García: Reunión con la Secretaría General del Municipio de San Pedro, México, con el fin de presentarles los avances de la Estrategia de Cambio Cultural.
19. EPIANDES: colaboración entre la SDmujer y EpiAndes mediante la implementación de actividades de diálogo con personas de la comunidad y lideresas de San Cristóbal, con el fin de apalancar el SIDICU.
20. FILBO: Coordinación con el equipo organizador de la FILBO para la organización logística del conversatorio con la Alcaldesa y Joan Tronto moderado por la Secretaria, en el marco de la Feria Internacional del Libro.
21. GPAZ/Humanas: Gestión para la coordinación de las mesas técnicas en el marco de las acciones de Paz con enfoque de género en cuanto a: Justicia Transicional, PDET, Reconciliación,  Reincorporación y Participación.
22. El Empleo: se concretaron 4 líneas de acción para apoyo de E&amp;E: i) difusión de los cursos ofertados por la Secretaría, ii) campaña de sensibilización para la contratación de mujeres, iii) difusión de vacantes publicadas por empresas en la plataforma y iv) visibilización de acciones conjuntas.
</t>
  </si>
  <si>
    <r>
      <t xml:space="preserve">23. Pacto Global: se logró el apoyo para la difusión del Programa Empleo Joven y la realización de un webinar (fecha por confirmar) para socializar las acciones de la SDMujer en materia de E&amp;E. Adicionalmente se concretó un webinar cuya temática será el SIDICU y la Red de Alianzas del Cuidado. 
24. Proyecto Quanta – en el marco del MoU suscrito entre la Universidad de los Andes, la Universidad Javeriana y la Secretaría, se concretaron dos reuniones con el equipo de Quanta, con el fin de explorar líneas de apoyo y articulación conjunta para la estrategia de Estrategia de E&amp;E. Se desarrollaron talleres para la Secretaría con el fin de dejar capacidad instalada en el procesamiento de datos estadísticos y se apoyará para recopilar información estadística de caracterización de trabajo de cuidado remunerado, para las acciones desarrolladas en materia de Empleabilidad para cuidadoras.
</t>
    </r>
    <r>
      <rPr>
        <b/>
        <sz val="10"/>
        <rFont val="Times New Roman"/>
        <family val="1"/>
      </rPr>
      <t xml:space="preserve">Anexos. </t>
    </r>
    <r>
      <rPr>
        <sz val="10"/>
        <rFont val="Times New Roman"/>
        <family val="1"/>
      </rPr>
      <t xml:space="preserve">
1. Evidencia del evento.
2. Evidencia de gestión.
3. Evidencia de cierre.
4. Soporte de gestión.
5. Correo de confirmación de selección.
6. Evidencia del evento.
7. Evidencia de gestión y convenio.
8. Soporte de gestión.
9. Evidencia de espacios.
10. Evidencia del evento.
11. Soporte de gestión y evento.
12. Soporte de evento.
13. Soporte de gestión.
14. Soporte de gestión.
15. Soporte de gestión.
16. Evidencia del espacio.
17. Evidencia del espacio.
18. Evidencia del espacio.
19. Evidencia de la articulación.
20. Evidencia de gestión y del conversatorio.
21. Soporte de las Mesas Técnicas.
22. Soporte de gestión.
</t>
    </r>
  </si>
  <si>
    <t xml:space="preserve">23. Soporte de gestión.
24. Soporte de gestión.
A continuación, se presentan otras gestiones realizadas con aliados durante el periodo que aún no cuentan con un resultado específico. 
1. Urban Challenges: Asistencia a Taller a los talleres mensuales para la co-construcción y el intercambio de conocimiento y de buenas prácticas llevados a cabo en otras ciudades y países. 
2. Unión Europea: Gestiones con la Secretarías de Movilidad y Ambiente, la DDRI y Metrópolis  con el fin de preparar la propuesta “Moving towards Recovery: Bogotá’s transportation system as a catalyst for environmental sustainability and gender equality in the post COVID-19" la cual se presentó a la convocatoria de la Comisión Europea “Local Authorities: Partnerships for sustainable cities 2021" de la Comisión Europea.
3. BID: Se realizó una reunión con la Iniciativa Paridad de Género (IPG) del BID con el fin de identificar buenas prácticas empresariales en materia de cuidado y así, fortalecer la estrategia corresponsabilidad SIDICU. Asimismo, se concretó el plan de trabajo en torno a la Red Alianzas del Cuidado.
4. Red de innovación local: Gestión y asistencia a la reunión Red de Innovacion Local- Argentina / SIDICU con el fin de evaluar alternativas de articulación en el marco de un webinar dirigido a entidades locales de argentina sobre el SIDICU.
5. Pacto Global: se coordinó una reunión entre Pacto Global y Consultoras de ONU Mujeres que están desarrollando la estrategia de corresponsabilidad del sector privado del SIDICU con el fin de buscar alternativas de articulación.
6. Universidad Tadeo Lozano: Se realizaron las gestiones con la U. Tadeo Lozano y la DED con el fin de definir los pasos a seguir para la firma de memorando de entendimiento y las líneas de acción conjunta a desarrollar.
7. Fundación Barco - OSF: Se realizaron las gestiones para la definición de las líneas de cooperación conjunta en el marco de: 1) adición a la operación de las unidades móviles, apoyo técnico al SIDICU e intercambio técnico para fortalecer y visibilizar las acciones en el marco del SIDICU. En este aspecto se compartió la nota de concepto final y se desarrolló un cronograma preliminar en cuanto a la visita técnica a Uruguay y a Argentina se refiere. 
8. Bloomberg: se han realizado las gestiones de apoyo en el marco de la II fase de la convocatoria Global Mayors Challenge en la cual Bogotá fue escogida como una de las 50 ciudades finalistas gracias al diseño e implementación del SIDICU.
9. Save The Children: Se llevaron a cabo las acciones de seguimiento en torno al Memorando de Entendimiento a suscribir entre Save The Children y la SDMujer.
10. Articulación UniAndes – U.Javeriana: se llevó a cabo la reunión con los enlaces de la universidad Javeriana y Andes y el equipo del SIDICU y de E&amp;E con el fin de articular las acciones conjuntas para 2021-II. 
11. Universidad del Externado – Capstone: Se realizaron sesiones de articulación con el objetivo de poder desarrollar dos procesos de Capstone: uno de pregrado y otro de posgrado con el objetivo de fortalecer la política de actividades sexuales pagas.
12. Permoda – Koaj: Se apoyó en el proceso de suscripción de Memorando de Entendimiento de la Secretaría con Permoda – Koaj.
</t>
  </si>
  <si>
    <r>
      <rPr>
        <b/>
        <sz val="10"/>
        <rFont val="Times New Roman"/>
        <family val="1"/>
      </rPr>
      <t>Anexos</t>
    </r>
    <r>
      <rPr>
        <sz val="10"/>
        <rFont val="Times New Roman"/>
        <family val="1"/>
      </rPr>
      <t xml:space="preserve">
1. Evidencia del espacio.
2. Soporte de gestión.
3. Evidencia del espacio.
4. Soporte de gestión.
5. Soporte de gestión.
6. Soporte de gestión.
7. Soporte de gestión.
8. Soporte de gestión.
9. Soporte de gestión y Memorando.
10. Soportes de gestión.
11. Soportes de gestión.
12. Soporte de gestión y Memorando.
</t>
    </r>
  </si>
  <si>
    <t xml:space="preserve">07/enero/2021
Seleccione con una (X) la información a presentar:  </t>
  </si>
  <si>
    <t xml:space="preserve">(_X__) Formulación: </t>
  </si>
  <si>
    <t>Nombre:  Andrea Ramírez Pisco - Lideresa Técnica Meta 1
Diana María Parra Romero - Lideresa Técnica. Meta 2 y 3</t>
  </si>
  <si>
    <t>Directora de Gestión del Conocimiento
Subsecretaria de Políticas de Igualdad</t>
  </si>
  <si>
    <t>Gestión del Sistema Distrital de Cuidado</t>
  </si>
  <si>
    <t>ACTIVIDADES
 ASOCIADAS A LA META</t>
  </si>
  <si>
    <t>TRIM
I</t>
  </si>
  <si>
    <t>Gestionar y articular un Sistema Distrital de Cuidado que, bajo un modelo de corresponsabilidad con el sector privado, las comunidades y los hogares, asegure el acceso al cuidado para personas que requieren un nivel alto de apoyos, con el fin de reducir el tiempo total de trabajo de las mujeres; redistribuir con los hombres el trabajo de cuidado no remunerado; y contar con mecanismos para su valoración y reconocimiento social.</t>
  </si>
  <si>
    <t>Diseñar documento de lineamientos técnicos para la formulación de las bases del Sistema Distrital de Cuidado.</t>
  </si>
  <si>
    <t>1. Diseñar la estrategia de corresponsabilidad del Sistema Distrital de Cuidado e iniciar proceso de implementación</t>
  </si>
  <si>
    <t>SUBSECRETARIA POLITICAS DE IGUALDAD</t>
  </si>
  <si>
    <t xml:space="preserve">Porcentaje de avance en el diseño e implementación de la estrategia de corresponsabilidad </t>
  </si>
  <si>
    <t xml:space="preserve">% avance en el diseño e implementación de la estrategia de corresponsabilidad ejecutado / % avance programado </t>
  </si>
  <si>
    <t>100%
 Porcentaje</t>
  </si>
  <si>
    <t>*Términos de referencia
*Documentos técnicos intermedios y finales</t>
  </si>
  <si>
    <r>
      <rPr>
        <b/>
        <sz val="10"/>
        <rFont val="Times New Roman"/>
        <family val="1"/>
      </rPr>
      <t>Estrategia de corresponsabilidad con el sector privado:</t>
    </r>
    <r>
      <rPr>
        <sz val="10"/>
        <rFont val="Times New Roman"/>
        <family val="1"/>
      </rPr>
      <t xml:space="preserve"> 
Se cuenta con primer borrador de la estrategia de corresponsabilidad con el sector privado realizado en alianza con ONU Mujeres el cual contiene dos partes: (i) Marco lógico para el diseño de la estrategia de participación del sector privado en la corresponsabilidad del cuidado en articulación con el SIDICU; (ii) Avances en el diseño de la estrategia de participación del sector privado en la corresponsabilidad del cuidado en articulación con el SIDICU. Además, se cuenta con el primer informe de avances en la gestión de alianzas con el sector privado el cual contiene: (i) Empresas contactadas y (ii) Propuesta de alianzas. 
Se revisaron los documentos de diseño de la estrategia de corresponsabilidad del sector privado con el Sistema de Cuidado y de la propuesta de gestión de alianzas a corto plazo y se realizaron dos documentos con tabla de sugerencias de ajustes que se remitieron a las consultoras para la consolidación de la versión final.
Adicionalmente, se realizaron 5 reuniones con las consultoras de ONUMujeres con el fin de: (i) retroalimentar el producto entregado por la consultora Natalia Buenahora con la Dirección de Emprendimiento y Empleabilidad de la Secretaría de la Mujer y el equipo del Sistema Distrital de Cuidado, (ii) Presentar la estrategia de emprendimiento y empleabilidad del la Secretaría de la Mujer con Dirección de emprendimiento y empleabilidad; (iii) recoger lecciones aprendidas en la implementación de políticas de cuidado desde el sector privado con la Iniciativa de Paridad de Género del Gobierno Nacional y con la Asociacion Colombiana de Empresarios, (iv) conocer la gestión y desarrollo de la estrategia de cambio cultural y las formas de vinculación a la Red de Alinzas del Cuidado con el equipo de la estrategia de transformación cultural del Sistema Distrital de Cuidado; (v) compartir la georeferenciación de los servicios de cuidado privados realizada por la Cepal y el PNUD.
</t>
    </r>
    <r>
      <rPr>
        <b/>
        <sz val="10"/>
        <rFont val="Times New Roman"/>
        <family val="1"/>
      </rPr>
      <t xml:space="preserve">Estrategia de corresponsabilidad con el sector comunitario:
A </t>
    </r>
    <r>
      <rPr>
        <sz val="10"/>
        <rFont val="Times New Roman"/>
        <family val="1"/>
      </rPr>
      <t xml:space="preserve">partir de la colaboración con PNUD para la “Georreferenciación de cuidado comunitarios en Bogotá” con quien se desarrolló dos formularios para la identificación y georreferenciación de los cuidados comunitarios, se estructuró un esquema de recolección de información piloto con 60 cuidadoras en las 6 manzanas del cuidado implementadas para el mes de agosto. Como insumo para el ejercicio de recolección se desarrolló una guía de uso del formulario virtual “Cuidados comunitarios en Bogotá según las cuidadoras” y se preparó un comunicado conjunto para enviar a las organizaciones sociales el formulario “Cuidados comunitarios en Bogotá según las organizaciones” e iniciar también la recolección de información organizacional. </t>
    </r>
  </si>
  <si>
    <t>2, Gestión de alianzas para la definición de los modelos a)operativo, b)financiero, c) monitoreo y seguimiento, d)viabilidad jurídica del Sistema</t>
  </si>
  <si>
    <t>Porcentaje de avance en la gestión de alianzas para la definición de los modelos del SIDICU</t>
  </si>
  <si>
    <t xml:space="preserve">% avance gestión de alianzas para la definición de los modelos del SIDICU / % avance programado </t>
  </si>
  <si>
    <t>*Memorandos de entendimiento, convenios, contratos, acuerdos marco 
*Documentos técnicos intermedios y finales</t>
  </si>
  <si>
    <r>
      <rPr>
        <b/>
        <sz val="10"/>
        <rFont val="Times New Roman"/>
        <family val="1"/>
      </rPr>
      <t>Modelo operativo:</t>
    </r>
    <r>
      <rPr>
        <sz val="10"/>
        <rFont val="Times New Roman"/>
        <family val="1"/>
      </rPr>
      <t xml:space="preserve">
Se elaboraron manuales operativos de las manzanas del cuidado y de las unidades móviles. Se cuenta con versión final de la herramienta para registrar la información sobre operación de los servicios de todos los sectores en las manzanas del cuidado y unidades móviles de servicios de cuidado. Se cuenta con versión final del Modelo Operativo de Manzanas del Cuidado y Unidades Móviles de Servicios del Cuidado. Se remitieron comentarios finales por parte de la Secretaría Distrital de la Mujer relacionados con el contenido del documento, la numeración de tablas, figuras y las fuentes utilizadas. Asi mismo, se compartió a la consultora insumos por parte del equipo técnico para el ajuste del documento en su versión final. Finalmente, se actualizó documento del modelo operativo del Sistema Distrital de Cuidado con lo recomendado por la Secretaría de la Mujer, dicho documento contiene: i) Introducción, ii) Contexto del SIDICU, iii) Modelo operativo con a) Priorización de las zonas de trabajo, b) Oferta de servicios, c)Procesos para la provisión de servicios, d) Medición y aprendizaje; iv) Estructura de la organización. Lo anterior en el marco de la consultoria realizada por Dalberg.
</t>
    </r>
    <r>
      <rPr>
        <b/>
        <sz val="10"/>
        <rFont val="Times New Roman"/>
        <family val="1"/>
      </rPr>
      <t>Modelo Financiero:</t>
    </r>
    <r>
      <rPr>
        <sz val="10"/>
        <rFont val="Times New Roman"/>
        <family val="1"/>
      </rPr>
      <t xml:space="preserve">
Se recibieron los siguientes productos: entregable # 1 Identificación de potenciales fuentes de financiación y financiadores, entregable # 2 Matriz de potenciales mecanismos de financiación y financiadores, y escenarios de financiación y entregable # 3 Mapeo de potenciales aliados estratégicos y prototipos de alianzas, este último se encuentra en ajuste. Lo anterior en el marco de la consultoría con la Universidad de los Andes.
Para la construcción de la herramienta de costeo general del Sistema Distrital de Cuidado, se recibió como insumo el costeo de los servicios y equipamiento de 6 entidades: Secretaría Distrital de Hábitat, Instituto Distrital de Recreación y Deporte, Secretaría Distrital de Salud, Secretaría DIstrital de Cultura, Recreación y Deportes, Instituto Distrital de las Artes y Secretaría Distrital de la Mujer. Está pendiente recibir la información de Secretaría Distrital de Educación, Instituto Distrital de Turismo, Instituto Distrital de Bienestar y Protección Animal, Secretaría Distrital de Integración Social y Secretaría Distrital de Desarrollo Económico. La herramienta de costeo se está desarrollando en el marco de la consultoría con el PNUD.
</t>
    </r>
    <r>
      <rPr>
        <b/>
        <sz val="10"/>
        <rFont val="Times New Roman"/>
        <family val="1"/>
      </rPr>
      <t xml:space="preserve">Modelo monitoreo y seguimiento: 
</t>
    </r>
    <r>
      <rPr>
        <sz val="10"/>
        <rFont val="Times New Roman"/>
        <family val="1"/>
      </rPr>
      <t xml:space="preserve">Se definió que las bases del Modelo de Seguimiento y Monitoreo serán diseñadas en el marco de la alianza con la CEPAL. En el periodo se recibió propuesta para medir avances de implementación del Sistema con indicadores de: contexto, insumo, producto/proceso, resultado, impacto, propuesta que se encuentra en revisión por parte del proyecto.
</t>
    </r>
    <r>
      <rPr>
        <b/>
        <sz val="10"/>
        <rFont val="Times New Roman"/>
        <family val="1"/>
      </rPr>
      <t xml:space="preserve">Modelo de viabilidad jurídica: 
</t>
    </r>
    <r>
      <rPr>
        <sz val="10"/>
        <rFont val="Times New Roman"/>
        <family val="1"/>
      </rPr>
      <t>Se cuenta con versión final del Convenio interadminisrativo, elaborado en el marco de la consultoría con la Universidad de los Andes, cuyo objeto es: "Aunar esfuerzos administrativos para la articulación de servicios intersectoriales en el marco del Sistema Distrital de Cuidado que garantice la prestación efectiva, oportuna, eficiente y eficaz de los servicios", el cual se tiene programado para recolección de firmas y suscripción en octubre.
Se avanzó en versión final del Proyecto de Acuerdo "Por medio del cual se reglamenta el Sistema Distrital de Cuidado" que contiene los siguientes aspectos: (i) Creación del Sistema Distrital de Cuidado; (ii) Objetivos del Sistema; (iii) Principios del sistema; (iv) Población objetivo; (v) Mecanismo de gobernanza; (vi) Servicios del Sistema Distrital de Cuidado; (vii) Modelo de operación; (viii)  Metas de implementación; (ix) Financiación; (x) Seguimiento y moniteoreo; (xi) Sistema de información; (xii)  evaluación y (xii) rendición de cuentas. Este proyecto de acuerdo se diseñó el marco de la alianza con el Programa de las Naciones Unidas para el Desarrollo (PNUD).</t>
    </r>
  </si>
  <si>
    <t xml:space="preserve">3. Desarrollar el proceso contractual requerido para el levantamiento de la Linea Base del Sistema Distrital de Cuidado  </t>
  </si>
  <si>
    <t xml:space="preserve">Contrato suscrito </t>
  </si>
  <si>
    <t>No. De contratos suscrito</t>
  </si>
  <si>
    <t xml:space="preserve">1
Contrato </t>
  </si>
  <si>
    <t>*Términos de referencia
*Documentos de evaluación y selección
*Contrato suscrito</t>
  </si>
  <si>
    <t>Se suscribió el día 21 de septiembre de 2021 el Contrato No. 815-2021 con el contratista Proyectamos Colombia SAS., con el objeto de "Contratar el levantamiento de la línea base del Sistema Distrital de Cuidado”, el cual fue adjudicado de acuerdo con el proceso de selección realizado por la entidad identificado con número SDMUJER-CM-003-2021, proceso que inició a través del aviso de convocatoria públicado el día 29 de julio de 2021 a través de SECOP I. El acta de inicio del contrato fue firmada el 27 de septiembre.</t>
  </si>
  <si>
    <t xml:space="preserve">Coordinar y articular las instancias y entidades del nivel distrital para la implementación del Sistema Distrital de Cuidado. </t>
  </si>
  <si>
    <t>4. Liderar, operar y ejercer la Secretaría Técnica de la Comisión Intersectorial del Sistema Distrital de Cuidado</t>
  </si>
  <si>
    <t xml:space="preserve">Numero de sesiones </t>
  </si>
  <si>
    <t>No. De sesiones desarrolladas/ No. De sesiones programadas</t>
  </si>
  <si>
    <t xml:space="preserve">*Actas de sesión 
</t>
  </si>
  <si>
    <t>Se ha liderado y operado la Comisión Intersectorial del Sistema Distrital de Cuidado a través de:
- 1 sesión de la Comisión Intersectorial del Sistema Distrital de Cuidado el 9 de julio del 2021
- 2 sesiones ordinarias de la Unidad Técnica de Apoyo (UTA) en las siguientes fechas: 07/07/2021, 25/08/2021
- 1 sesión extraordinarias de la Unidad Técnica de Apoyo (UTA) el 14/09/2021
- 1 sesión del mecanismo de participación y seguimiento el 24/09/2021</t>
  </si>
  <si>
    <t xml:space="preserve">Gestionar una estrategia para la adecuación de infraestructura de la estrategia de manzanas de cuidado. </t>
  </si>
  <si>
    <t xml:space="preserve">5. Gestionar alianzas para la consecución de recursos y donaciones </t>
  </si>
  <si>
    <t>Numero de alianzas</t>
  </si>
  <si>
    <t>No. De alianzas</t>
  </si>
  <si>
    <t>1
Alianza</t>
  </si>
  <si>
    <t>*Acta de entrega e ingreso a inventarios de la Secretaría</t>
  </si>
  <si>
    <t>La actividad se cumplió en el primer y segundo trimestre de la vigencia así:
Se gestionó con la Fundación Antonio Restrepo Barco, la donación de 11 computadores y la donación de once (11) diademas multimedia nuevas para computadores, destinados a los procesos formativos en la Manzana de Cuidado de Ciudad Bolívar, ubicada en el SuperCade Manitas y/o para cualquier proceso formativo asociado a las Manzanas de Cuidado. La donación se formalizó mediante acuerdos 039 del 19 de enero de 2021 y 616 del 28 de mayo de 2021, respectivamente.</t>
  </si>
  <si>
    <t xml:space="preserve">6. Gestionar y brindar asistencia técnica para la incorporación de los componentes del Sistema Distrital de Cuidado en el POT. </t>
  </si>
  <si>
    <t>Porcentaje de avance proceso de asistencia técnica</t>
  </si>
  <si>
    <t xml:space="preserve">% avance proceso de asistencia técnica ejecutado / % avance programado </t>
  </si>
  <si>
    <t>*Actas mesas y/o reuniones intersectoriales POT / SIDICU
*Documentos técnicos</t>
  </si>
  <si>
    <t>Se aportó en la elaboración del Plan de Ordenamiento Territorial (POT) la definición de 45 manzanas del cuidado (incluyendo las manzanas priorizadas y prelocalizadas para implementar en la vigencia de la actual administración) de acuerdo con los siguientes criterios: (i) Índice de priorización de manzanas del cuidado; (2) Déficit de equipamientos; (iii) Megaproyectos de movilidad; (iv) Disponibilidad del suelo; (v) Proyectos priorizados en el POT.
Se revisaron y ajustaron artículos relacionados con el Sistema Distrital de Cuidado en el POT, del mismo modo, se hicieron ajustes al Documento Técnico de Soporte, al contenido programático del POT y a las definiciones del glosario relacionadas con el Sistema Distrital de Cuidado.
Adicionalmente, se gestionó con el Banco Mundial una consultoría para asesoría técnica en urbanismo inclusivo con perspectiva de género con el fin de diseñar el prototipo de una manzana del cuidado en el marco del Sistema Distrital de Cuidado de Bogotá, con lo cual se tendrán insumos para incluir en el Plan de Ordenamiento Territorial, lineamientos técnicos para construir manzanas del cuidado desde cero.</t>
  </si>
  <si>
    <t xml:space="preserve">Gestionar la implementación de una estrategia unidades móviles. </t>
  </si>
  <si>
    <t>7. Articular en el marco de la alianza con Open Society la implementación de dos Unidades Móviles de Servicios de Cuidado (Urbana - Rural)</t>
  </si>
  <si>
    <t xml:space="preserve">Numero de unidades móviles implementadas </t>
  </si>
  <si>
    <t>Unidades móviles puestas en operación / Unidades móviles programadas</t>
  </si>
  <si>
    <t>2
Unidades móviles</t>
  </si>
  <si>
    <t>*Reporte personas vinculadas a los servicios de las unidades móviles</t>
  </si>
  <si>
    <t>La actividad se cumplió en el primer trimestre de la vigencia así:
Se inauguraron 2 unidades móviles de servicios del cuidado. La Unidad Móvil Urbana recorrerá las localidades de Suba - Compartir, Engativá - Ferias y Rafael Uribe Uribe - Marruecos y la rural estará en Sumapaz - San Juan, Ciudad Bolivar - Quiba Baja y Usme - Vereda Olarte. Los servicios que prestarán son: 1. Para cuidadoras: educación flexible, formación complementaria, prevención y promoción en salud, asesoría jurídica y psicológica y espacios respiro. 2. Para personas que requieren cuidado: actividad física (personas con discapacidad y adultos mayores), el arte de cuidarte (niños y niñas). 3. Para la ciudadanía en general: servicios de transformación cultural. 
A corte 31 de marzo, se prestaron los siguentes servicios: (i) Educación Flexible: 49 personas cuidadoras; (ii) Formación Complementaria: 55 personas cuidadoras; (iii) Talleres A cuidar se aprende: 1 hombre; (iv) Atención psicológica: 4 mujeres cuidadoras; (v) Arte de Cuidarte: 13 niños y 50 niñas; (vi) Actividad Física: 1 persona con discapacidad, 4 niños y 7 niñas, 49 personas cuidadoras.</t>
  </si>
  <si>
    <t xml:space="preserve">Diseñar e implementar una estrategia de cuidado a cuidadoras.  </t>
  </si>
  <si>
    <t>8. Gestionar y desarrollar alianza para la definición técnica y acompañamiento en la implementación del programa de relevos de cuidado</t>
  </si>
  <si>
    <t>Porcentaje de avance en la alianza programa de relevos del cuidado</t>
  </si>
  <si>
    <t xml:space="preserve">% avance alianza programa de relevos del cuidado / % avance programado </t>
  </si>
  <si>
    <t>En el marco de la consultoría “Asesoría técnica para el diseño e implementación del programa de Relevos Domiciliarios de Cuidado, en el marco del Sistema Distrital de Cuidados de Bogotá" en alianza con ONU Mujeres, el 10 de agosto la consultora Eleonor Faur entregó el primer borrador del documento con el diseño del programa relevos; el día 20 de agosto se realizó reunión para retroalimentación y se enviaron insumos técnicos por parte de la Secretaría Distrital de la Mujer. El día 01 de septiembre la consultora Eleonor Faur hizo entrega del documento final con el diseño del programa relevos domiciliarios el cual presenta un marco conceptual, bases jurídicas, antecedentes y aprendizajes de la experiencia internacional, objetivos y características del servicio de relevos, población destinataria, metas a ser alcanzadas e indicadores para su seguimiento, e incluye dos anexos: documento con instrumento para medir sobrecarga de cuidado y matriz de seguimiento del programa. El día 27 de septiembre se realizó reunión para la presentación formal del documento.</t>
  </si>
  <si>
    <t>9. Desarrollar acciones estrategicas para el acompañamiento en la implementación del componente de formación</t>
  </si>
  <si>
    <t xml:space="preserve">Numero de acciones </t>
  </si>
  <si>
    <t>Numero de acciones en ejecución / Numero de acciones programadas</t>
  </si>
  <si>
    <t xml:space="preserve">2
Acciones estrategicas </t>
  </si>
  <si>
    <t xml:space="preserve">*Memorandos de entendimiento, convenios, contratos, acuerdos marco </t>
  </si>
  <si>
    <t xml:space="preserve">La actividad se cumplió en el segundo trimestre de la vigencia así:
En el marco del memorando de entendimiento entre la Alcaldía y el Servicio Nacional de Aprendizaje SENA (2020), el 31 de mayo del 2021 se firmó el convenio entre la Secretaría Distrital de la Mujer y el SENA. 
Se designaron a los integrantes o delegados por parte de la Secretaría de la Mujer, en el Comité Coordinador del Convenio con el SENA. Además se diseñó el plan operativo para dar cumplimiento a las metas de formación, dando cumplimiento a lo señalado en  el convenio. Está pendiente la programación del primer Comité Operativo con el SENA.
En el mes de junio finalizó la Consultoría con el Programa de las Naciones Unidas para el Desarrollo (PNUD) y UNESCO, la cual tuvo el propósito de diseñar un Modelo de Fortalecimiento de Capacidades para Cuidadoras, fortaleciendo el componente de formación de la Estrategia de Cuidado a Cuidadoras. Como resultado de esta Consultoría se obtuvieron tres documentos o productos: i) Identificación de brechas de las mujeres cuidadoras de Bogotá, ii) Rutas o trayectorias de formación para las cuidadoras de Bogotá y iii) Recomendaciones para la implementación del modelo. 
El 28 de junio inició el contrato suscrito entre la Secretaría Distrital de la Mujer con la Universidad Nacional de Colombia, con el objeto de “Elaborar, desarrollar, virtualizar y poner en marcha cursos virtuales para el desarrollo de capacidades de las mujeres, así como capacidades institucionales a partir de los enfoques de género y diferencial.”, donde se tiene contemplado el diseño de un curso virtual para brindar herramientas a las cuidadoras para el reconocimiento de su trabajo de cuidado. </t>
  </si>
  <si>
    <t xml:space="preserve">Diseñar documento para la implementación de la estrategia pedagógica para la valoración, la resignificación, el reconocimiento y la redistribución del trabajo de cuidado no remunerado que realizan las mujeres en Bogotá. </t>
  </si>
  <si>
    <t xml:space="preserve">10. Gestionar y desarrollar acciones para el diseño de la estrategia de comunicaciones. </t>
  </si>
  <si>
    <t xml:space="preserve">Numero de alianzas </t>
  </si>
  <si>
    <t>No. De aliazas para el diseño de la estrategia de cuidado</t>
  </si>
  <si>
    <t xml:space="preserve">*Memorandos de entendimiento, convenios, contratos, acuerdos marco
*Documentos técnicos </t>
  </si>
  <si>
    <t>El 22 de septiembre se firmó el convenio No. 819-2021 con ONU Mujeres cuyo objeto es "Aunar esfuerzos humanos, económicos, técnicos y administrativos para consolidar acciones afirmativas en las líneas de: Gestión Pública con Enfoque de Género; Implementación del Sistema Distrital de Cuidados; Contribución  a la estrategia  de mitigación y reactivación económica con enfoque de género en medio del Covid-19 a través de acciones de empleabilidad y emprendimiento y el Derecho a una Vida Libre de Violencias contra las Mujeres en espacios públicos y el derecho a la paz y convivencia pacífica en la ciudad de Bogotá, de la política pública de Mujeres y Equidad de Género 2020 - 2030 en el Distrito de Bogotá y del Plan de Desarrollo Distrital “Un nuevo contrato social y ambiental para la Bogotá del siglo XXI"".
Con este convenio se producirán contenidos enfocados en el reconocimiento y la redistribución de los trabajos de cuidado no remunerados al interior de los hogares en Bogotá así:
-Elaboración de un estudio de impacto de los mensajes 'A cuidar se aprende' y 'Cuidamos a las que nos cuidan' y desarrollo de un plan de orientación creativa y estratégica de comunicación 
-Redacción  de  línea  narrativa,  diseño  de  experiencia  de  usuario  y  producción  de  contenidos audiovisuales para la virtualización de los módulos de los talleres de cambio cultural.</t>
  </si>
  <si>
    <t xml:space="preserve">Implementar una estrategia para  reconocimiento y la redistribución del trabajo de cuidado no remunerado entre hombres y mujeres. </t>
  </si>
  <si>
    <t xml:space="preserve">11. Gestión contractual para la implementación de la estrategia de comunicaciones del Sistema Distrital de Cuidado. </t>
  </si>
  <si>
    <t xml:space="preserve">Contratos suscritos </t>
  </si>
  <si>
    <t>2
Contratos</t>
  </si>
  <si>
    <t>Contrato plan de medios: este contrato dio inició el 17 de junio de 2021. Desde el equipo de Comunicaciones Estratégicas de la SDMujer se han venido adelantando las acciones para la ejecución de los recursos. 
Contrato impresos: se avanzó en el proceso contractual (línea PAABS 750) "Prestar el servicio de producción e impresión de piezas gráficas y artículos para la divulgación de información pedagógica y campañas institucionales de la Secretaría Distrital de la Mujer" para la difusión y convocatoria del Sistema Distrital de Cuidado, así: 
En julio se conformó equipo multidisciplinario desde la Subsecretaría de Gestión Corporativa y la Dirección de Contratación, equipo que dio inicio al proceso precontractual. En agosto se aprobó la línea PAABS 750 y el equipo del proyecto recibió el anexo técnico del proceso el cual fue revisado, solicitando la inclusión de elementos necesarios para el proyecto. En septiembre se remitió a la dependencia encargada del proceso, información adicional sobre el proyecto de inversión como parte de la justificación del proceso contractual, la cual se incorporará en los estudios previos.</t>
  </si>
  <si>
    <t>(___) Formulación</t>
  </si>
  <si>
    <t>(__) Actualización</t>
  </si>
  <si>
    <t>Nombre: Natalia Moreno Salamanca</t>
  </si>
  <si>
    <t>Nombre:  Diana María Parra Romero</t>
  </si>
  <si>
    <t>( X )Seguimiento: jul-sept 2021</t>
  </si>
  <si>
    <t xml:space="preserve">Cargo: Lideresa Técnica - Implementación Sistema Distrital de Cuidado </t>
  </si>
  <si>
    <t>Cargo: Subsecretaria Políticas de Igualdad</t>
  </si>
  <si>
    <t xml:space="preserve">Direccionamiento Estrategico </t>
  </si>
  <si>
    <t>Ejecutar el 100% las actividades programadas para una
correcta gestión administrativa y organizaciona</t>
  </si>
  <si>
    <t>Asesorar y coordinar la  formulación  de los planes operativos por proceso de la entidad</t>
  </si>
  <si>
    <t xml:space="preserve">Equipo Direccionamiento estratégico </t>
  </si>
  <si>
    <t>Planes operativos formulados</t>
  </si>
  <si>
    <t>(No. De planes de acción formulados / No. de Procesos de la Entidad)*100</t>
  </si>
  <si>
    <t>%</t>
  </si>
  <si>
    <t>Página web institucional - Link Transparencia / Planes</t>
  </si>
  <si>
    <t>Para este trimestro no se programaron acciones que contribuyan al avance</t>
  </si>
  <si>
    <t>Asesorar y coordinar la formulación y actualización de los planes de acción de los proyectos de inversión de la entidad</t>
  </si>
  <si>
    <t>Planes de acción formulados</t>
  </si>
  <si>
    <t>(No. De planes de acción formulados / No. Proyectos de inversión registrados)*100</t>
  </si>
  <si>
    <t>Planes de Acción proyectos de inversión formulados</t>
  </si>
  <si>
    <t>Para este trimestre no se programaron acciones que contribuyan al cumplimiento del avance</t>
  </si>
  <si>
    <t>Realizar el seguimiento y reporte de los planes operativos y de acción de la entidad</t>
  </si>
  <si>
    <t>Planes operativos y de acción con seguimiento</t>
  </si>
  <si>
    <t>(No. De planes operativos y de acción con reporte de seguimiento / No. Planes operativos y de acción formulados)*100</t>
  </si>
  <si>
    <t>Reportes de seguimiento planes operativos y de acción de la entidad
Sistema de información SEGPLAN - SPI</t>
  </si>
  <si>
    <t>Durante  el tercer trimestre se llevó a cabo el seguimiento y reporte de los POA y planes de acción de los proyectos de inversión de la entidad.</t>
  </si>
  <si>
    <t xml:space="preserve"> Realizar seguimiento al Plan Estratégico Institucional 2020 - 2024</t>
  </si>
  <si>
    <t>PEI con seguimiento</t>
  </si>
  <si>
    <t xml:space="preserve">(No.  de seguimiento realizados / No. de seguimientos programados )*100
</t>
  </si>
  <si>
    <t>Presentación cumplimiento PEI</t>
  </si>
  <si>
    <t>Se avanzó en el ajuste a la  la elaboración del seguimiento del PEI, correspondinete al primer semestre de 2021,  presentado en Comité de MIPG.</t>
  </si>
  <si>
    <t>Realizar la preparación del anteproyecto de presupuesto para la vigencia correspondinete y gestionar su presentación ante las Secretarías Distritales de Hacienda y Planeación.</t>
  </si>
  <si>
    <t>Anteproyecto presupuestal vigencia 2022</t>
  </si>
  <si>
    <t>(%  del proceso de anteproyecto presupuestal formulado /% del anteproyecto presupuestal programado) *100</t>
  </si>
  <si>
    <t>Versión inicial anteproyecto previa a las mesas de trabajo con SDHacienda
Versión ajustado de forma posterior a las mesas SDHacienda  
Presentación Versión final para presentación ante el Concejo de Bogotá</t>
  </si>
  <si>
    <t xml:space="preserve">Esta actividad se inició durante los meses de agosto y septiembre, de conformidad con lo establecido en la Circular Externa 000006 . Se remite Versión inicial anteproyecto previa a las mesas de trabajo con SDHacienda
</t>
  </si>
  <si>
    <r>
      <t>(_</t>
    </r>
    <r>
      <rPr>
        <b/>
        <u/>
        <sz val="11"/>
        <rFont val="Times New Roman"/>
        <family val="1"/>
      </rPr>
      <t>X</t>
    </r>
    <r>
      <rPr>
        <b/>
        <sz val="11"/>
        <rFont val="Times New Roman"/>
        <family val="1"/>
      </rPr>
      <t xml:space="preserve">__) Formulación: </t>
    </r>
  </si>
  <si>
    <r>
      <t xml:space="preserve">Nombre: </t>
    </r>
    <r>
      <rPr>
        <sz val="11"/>
        <rFont val="Times New Roman"/>
        <family val="1"/>
      </rPr>
      <t>Ivonne Sanchez Perea</t>
    </r>
  </si>
  <si>
    <r>
      <t xml:space="preserve">Nombre: </t>
    </r>
    <r>
      <rPr>
        <sz val="11"/>
        <rFont val="Times New Roman"/>
        <family val="1"/>
      </rPr>
      <t>Sandra Catalina Campos</t>
    </r>
  </si>
  <si>
    <t>Nombre: Sandra Catalina Campos</t>
  </si>
  <si>
    <r>
      <t>(_</t>
    </r>
    <r>
      <rPr>
        <b/>
        <u/>
        <sz val="11"/>
        <rFont val="Times New Roman"/>
        <family val="1"/>
      </rPr>
      <t>x</t>
    </r>
    <r>
      <rPr>
        <b/>
        <sz val="11"/>
        <rFont val="Times New Roman"/>
        <family val="1"/>
      </rPr>
      <t>_)Seguimiento:</t>
    </r>
  </si>
  <si>
    <r>
      <t xml:space="preserve">Cargo: </t>
    </r>
    <r>
      <rPr>
        <sz val="11"/>
        <rFont val="Times New Roman"/>
        <family val="1"/>
      </rPr>
      <t>Profesional OAP / Contratista OAP</t>
    </r>
  </si>
  <si>
    <r>
      <t xml:space="preserve">Cargo: </t>
    </r>
    <r>
      <rPr>
        <sz val="11"/>
        <rFont val="Times New Roman"/>
        <family val="1"/>
      </rPr>
      <t>Responsable del proceso de Direccionamiento Estratégico</t>
    </r>
  </si>
  <si>
    <r>
      <t xml:space="preserve">Cargo: </t>
    </r>
    <r>
      <rPr>
        <sz val="11"/>
        <rFont val="Times New Roman"/>
        <family val="1"/>
      </rPr>
      <t>Jefa Oficina Asesora de Planeación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</si>
</sst>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77" x14ac:knownFonts="1">
    <font>
      <sz val="11"/>
      <color theme="1"/>
      <name val="Calibri"/>
      <family val="2"/>
      <scheme val="minor"/>
    </font>
    <font>
      <sz val="11"/>
      <color theme="1"/>
      <name val="Calibri"/>
      <family val="2"/>
      <scheme val="minor"/>
    </font>
    <font>
      <b/>
      <sz val="12"/>
      <color theme="1"/>
      <name val="Times New Roman"/>
      <family val="1"/>
    </font>
    <font>
      <b/>
      <sz val="11"/>
      <color theme="1"/>
      <name val="Times New Roman"/>
      <family val="1"/>
    </font>
    <font>
      <b/>
      <sz val="11"/>
      <name val="Times New Roman"/>
      <family val="1"/>
    </font>
    <font>
      <sz val="10"/>
      <name val="Arial"/>
      <family val="2"/>
    </font>
    <font>
      <b/>
      <sz val="9"/>
      <color indexed="8"/>
      <name val="Tahoma"/>
      <family val="2"/>
    </font>
    <font>
      <sz val="9"/>
      <color indexed="8"/>
      <name val="Tahoma"/>
      <family val="2"/>
    </font>
    <font>
      <sz val="11"/>
      <color theme="1"/>
      <name val="Times New Roman"/>
      <family val="1"/>
    </font>
    <font>
      <sz val="11"/>
      <name val="Times New Roman"/>
      <family val="1"/>
    </font>
    <font>
      <b/>
      <u/>
      <sz val="11"/>
      <name val="Times New Roman"/>
      <family val="1"/>
    </font>
    <font>
      <sz val="11"/>
      <color indexed="10"/>
      <name val="Times New Roman"/>
      <family val="1"/>
    </font>
    <font>
      <sz val="12"/>
      <color theme="1"/>
      <name val="Times New Roman"/>
      <family val="1"/>
    </font>
    <font>
      <b/>
      <sz val="12"/>
      <name val="Times New Roman"/>
      <family val="1"/>
    </font>
    <font>
      <sz val="12"/>
      <name val="Times New Roman"/>
      <family val="1"/>
    </font>
    <font>
      <sz val="11"/>
      <color rgb="FFFF0000"/>
      <name val="Times New Roman"/>
      <family val="1"/>
    </font>
    <font>
      <sz val="12"/>
      <color rgb="FFFF0000"/>
      <name val="Times New Roman"/>
      <family val="1"/>
    </font>
    <font>
      <sz val="9"/>
      <name val="Arial"/>
      <family val="2"/>
    </font>
    <font>
      <b/>
      <sz val="9"/>
      <name val="Arial"/>
      <family val="2"/>
    </font>
    <font>
      <sz val="9"/>
      <color theme="1"/>
      <name val="Arial"/>
      <family val="2"/>
    </font>
    <font>
      <b/>
      <sz val="9"/>
      <color rgb="FFFF0000"/>
      <name val="Arial"/>
      <family val="2"/>
    </font>
    <font>
      <sz val="10"/>
      <color theme="1"/>
      <name val="Arial"/>
      <family val="2"/>
    </font>
    <font>
      <sz val="10"/>
      <name val="Times New Roman"/>
      <family val="1"/>
    </font>
    <font>
      <sz val="10"/>
      <color theme="1"/>
      <name val="Times New Roman"/>
      <family val="1"/>
    </font>
    <font>
      <b/>
      <sz val="10"/>
      <color indexed="8"/>
      <name val="Times New Roman"/>
      <family val="1"/>
    </font>
    <font>
      <sz val="10"/>
      <color indexed="8"/>
      <name val="Times New Roman"/>
      <family val="1"/>
    </font>
    <font>
      <b/>
      <sz val="8"/>
      <color theme="1"/>
      <name val="Times New Roman"/>
      <family val="1"/>
    </font>
    <font>
      <b/>
      <sz val="10"/>
      <name val="Times New Roman"/>
      <family val="1"/>
    </font>
    <font>
      <sz val="11"/>
      <name val="Arial Narrow"/>
      <family val="2"/>
    </font>
    <font>
      <b/>
      <sz val="11"/>
      <name val="Arial Narrow"/>
      <family val="2"/>
    </font>
    <font>
      <sz val="10"/>
      <color indexed="10"/>
      <name val="Times New Roman"/>
      <family val="1"/>
    </font>
    <font>
      <sz val="10"/>
      <color rgb="FFFF0000"/>
      <name val="Arial Narrow"/>
      <family val="2"/>
    </font>
    <font>
      <b/>
      <sz val="10"/>
      <color theme="1"/>
      <name val="Times New Roman"/>
      <family val="1"/>
    </font>
    <font>
      <b/>
      <sz val="9"/>
      <color rgb="FF000000"/>
      <name val="Tahoma"/>
      <family val="2"/>
    </font>
    <font>
      <sz val="9"/>
      <color rgb="FF000000"/>
      <name val="Tahoma"/>
      <family val="2"/>
    </font>
    <font>
      <sz val="8"/>
      <color theme="1"/>
      <name val="Arial"/>
      <family val="2"/>
    </font>
    <font>
      <sz val="9"/>
      <name val="Times New Roman"/>
      <family val="1"/>
    </font>
    <font>
      <sz val="9"/>
      <color rgb="FF000000"/>
      <name val="Times New Roman"/>
      <family val="1"/>
    </font>
    <font>
      <sz val="9"/>
      <color theme="1"/>
      <name val="Times New Roman"/>
      <family val="1"/>
    </font>
    <font>
      <b/>
      <sz val="10"/>
      <name val="Arial"/>
      <family val="2"/>
    </font>
    <font>
      <sz val="10"/>
      <color indexed="10"/>
      <name val="Arial"/>
      <family val="2"/>
    </font>
    <font>
      <sz val="11"/>
      <name val="Calibri"/>
      <family val="2"/>
    </font>
    <font>
      <i/>
      <sz val="10"/>
      <name val="Arial"/>
      <family val="2"/>
    </font>
    <font>
      <b/>
      <sz val="10"/>
      <color theme="1"/>
      <name val="Arial"/>
      <family val="2"/>
    </font>
    <font>
      <sz val="10"/>
      <name val="Arial Narrow"/>
      <family val="2"/>
    </font>
    <font>
      <b/>
      <u/>
      <sz val="10"/>
      <name val="Times New Roman"/>
      <family val="1"/>
    </font>
    <font>
      <sz val="10"/>
      <color theme="1"/>
      <name val="Arial Narrow"/>
      <family val="2"/>
    </font>
    <font>
      <u/>
      <sz val="10"/>
      <color indexed="49"/>
      <name val="Times New Roman"/>
      <family val="1"/>
    </font>
    <font>
      <u/>
      <sz val="10"/>
      <name val="Times New Roman"/>
      <family val="1"/>
    </font>
    <font>
      <i/>
      <sz val="9"/>
      <name val="Arial"/>
      <family val="2"/>
    </font>
    <font>
      <sz val="10"/>
      <color theme="0"/>
      <name val="Arial Narrow"/>
      <family val="2"/>
    </font>
    <font>
      <b/>
      <sz val="7"/>
      <name val="Arial"/>
      <family val="2"/>
    </font>
    <font>
      <sz val="7"/>
      <color theme="1"/>
      <name val="Arial"/>
      <family val="2"/>
    </font>
    <font>
      <sz val="10"/>
      <color rgb="FFFF0000"/>
      <name val="Times New Roman"/>
      <family val="1"/>
    </font>
    <font>
      <sz val="11"/>
      <color rgb="FFFF0000"/>
      <name val="Arial Narrow"/>
      <family val="2"/>
    </font>
    <font>
      <sz val="11"/>
      <color theme="1"/>
      <name val="Arial Narrow"/>
      <family val="2"/>
    </font>
    <font>
      <b/>
      <u/>
      <sz val="10"/>
      <color indexed="8"/>
      <name val="Times New Roman"/>
      <family val="1"/>
    </font>
    <font>
      <u/>
      <sz val="11"/>
      <name val="Times New Roman"/>
      <family val="1"/>
    </font>
    <font>
      <sz val="8"/>
      <name val="Calibri"/>
      <family val="2"/>
      <scheme val="minor"/>
    </font>
    <font>
      <i/>
      <sz val="8"/>
      <name val="Calibri"/>
      <family val="2"/>
    </font>
    <font>
      <sz val="8"/>
      <name val="Calibri"/>
      <family val="2"/>
    </font>
    <font>
      <sz val="11"/>
      <name val="Calibri"/>
      <family val="2"/>
      <scheme val="minor"/>
    </font>
    <font>
      <i/>
      <sz val="11"/>
      <name val="Calibri"/>
      <family val="2"/>
    </font>
    <font>
      <sz val="10"/>
      <name val="Calibri"/>
      <family val="2"/>
      <scheme val="minor"/>
    </font>
    <font>
      <i/>
      <sz val="10"/>
      <name val="Calibri"/>
      <family val="2"/>
    </font>
    <font>
      <sz val="10"/>
      <name val="Calibri"/>
      <family val="2"/>
    </font>
    <font>
      <sz val="7"/>
      <name val="Calibri"/>
      <family val="2"/>
      <scheme val="minor"/>
    </font>
    <font>
      <b/>
      <sz val="8"/>
      <name val="Calibri"/>
      <family val="2"/>
    </font>
    <font>
      <sz val="9"/>
      <color theme="1"/>
      <name val="Calibri"/>
      <family val="2"/>
      <scheme val="minor"/>
    </font>
    <font>
      <b/>
      <sz val="8"/>
      <name val="Times New Roman"/>
      <family val="1"/>
    </font>
    <font>
      <u/>
      <sz val="10"/>
      <color theme="1"/>
      <name val="Times New Roman"/>
      <family val="1"/>
    </font>
    <font>
      <u/>
      <sz val="11"/>
      <color theme="1"/>
      <name val="Times New Roman"/>
      <family val="1"/>
    </font>
    <font>
      <b/>
      <sz val="10"/>
      <color theme="1"/>
      <name val="Arial Narrow"/>
      <family val="2"/>
    </font>
    <font>
      <sz val="10"/>
      <color rgb="FF000000"/>
      <name val="Times New Roman"/>
      <family val="1"/>
    </font>
    <font>
      <b/>
      <sz val="10"/>
      <color rgb="FF000000"/>
      <name val="Tahoma"/>
      <family val="2"/>
    </font>
    <font>
      <sz val="10"/>
      <color rgb="FF000000"/>
      <name val="Tahoma"/>
      <family val="2"/>
    </font>
    <font>
      <sz val="11"/>
      <color indexed="8"/>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CCC0DA"/>
        <bgColor rgb="FF000000"/>
      </patternFill>
    </fill>
  </fills>
  <borders count="60">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821">
    <xf numFmtId="0" fontId="0" fillId="0" borderId="0" xfId="0"/>
    <xf numFmtId="0" fontId="8" fillId="0" borderId="0" xfId="0" applyFont="1" applyAlignment="1">
      <alignment vertical="center"/>
    </xf>
    <xf numFmtId="0" fontId="8" fillId="0" borderId="0" xfId="0" applyFont="1"/>
    <xf numFmtId="0" fontId="8" fillId="2" borderId="0" xfId="0" applyFont="1" applyFill="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center" wrapText="1"/>
    </xf>
    <xf numFmtId="0" fontId="3" fillId="2" borderId="12" xfId="0" applyFont="1" applyFill="1" applyBorder="1" applyAlignment="1">
      <alignment vertical="center"/>
    </xf>
    <xf numFmtId="0" fontId="4" fillId="3" borderId="16" xfId="0" applyFont="1" applyFill="1" applyBorder="1" applyAlignment="1">
      <alignment horizontal="center" vertical="center" wrapText="1"/>
    </xf>
    <xf numFmtId="0" fontId="4" fillId="2" borderId="0" xfId="0" applyFont="1" applyFill="1" applyAlignment="1">
      <alignment horizontal="center" vertical="center" wrapText="1"/>
    </xf>
    <xf numFmtId="9" fontId="9" fillId="0" borderId="6" xfId="2" applyFont="1" applyFill="1" applyBorder="1" applyAlignment="1">
      <alignment horizontal="center" vertical="center" wrapText="1"/>
    </xf>
    <xf numFmtId="0" fontId="8" fillId="0" borderId="6" xfId="0" applyFont="1" applyBorder="1" applyAlignment="1">
      <alignment vertical="center"/>
    </xf>
    <xf numFmtId="0" fontId="4" fillId="0" borderId="6" xfId="0" applyFont="1" applyBorder="1" applyAlignment="1">
      <alignment vertical="center" wrapText="1"/>
    </xf>
    <xf numFmtId="0" fontId="4" fillId="2" borderId="22" xfId="3" applyFont="1" applyFill="1" applyBorder="1" applyAlignment="1">
      <alignment vertical="center" wrapText="1"/>
    </xf>
    <xf numFmtId="0" fontId="4" fillId="2" borderId="23" xfId="3" applyFont="1" applyFill="1" applyBorder="1" applyAlignment="1">
      <alignment vertical="center" wrapText="1"/>
    </xf>
    <xf numFmtId="0" fontId="8" fillId="4" borderId="0" xfId="0" applyFont="1" applyFill="1" applyAlignment="1">
      <alignment vertical="center"/>
    </xf>
    <xf numFmtId="0" fontId="4" fillId="0" borderId="16" xfId="0" applyFont="1" applyBorder="1" applyAlignment="1">
      <alignment horizontal="center" vertical="center" wrapText="1"/>
    </xf>
    <xf numFmtId="9" fontId="9"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2" borderId="6" xfId="0" applyFont="1" applyFill="1" applyBorder="1" applyAlignment="1">
      <alignment horizontal="center" vertical="center" wrapText="1"/>
    </xf>
    <xf numFmtId="9" fontId="8" fillId="0" borderId="6" xfId="0" applyNumberFormat="1" applyFont="1" applyBorder="1" applyAlignment="1">
      <alignment horizontal="center" vertical="center"/>
    </xf>
    <xf numFmtId="0" fontId="8" fillId="2" borderId="6" xfId="0" applyFont="1" applyFill="1" applyBorder="1" applyAlignment="1">
      <alignment horizontal="center" vertical="center" wrapText="1"/>
    </xf>
    <xf numFmtId="9" fontId="9" fillId="0" borderId="6" xfId="2" applyFont="1" applyBorder="1" applyAlignment="1">
      <alignment horizontal="center" vertical="center" wrapText="1"/>
    </xf>
    <xf numFmtId="0" fontId="9" fillId="0" borderId="6" xfId="0" applyFont="1" applyBorder="1" applyAlignment="1">
      <alignment vertical="center" wrapText="1"/>
    </xf>
    <xf numFmtId="0" fontId="12" fillId="0" borderId="0" xfId="0" applyFont="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vertical="center" wrapText="1"/>
    </xf>
    <xf numFmtId="0" fontId="2" fillId="2" borderId="12" xfId="0" applyFont="1" applyFill="1" applyBorder="1" applyAlignment="1">
      <alignment vertical="center"/>
    </xf>
    <xf numFmtId="0" fontId="13" fillId="2" borderId="0" xfId="0" applyFont="1" applyFill="1" applyAlignment="1">
      <alignment horizontal="center" vertical="center" wrapText="1"/>
    </xf>
    <xf numFmtId="9" fontId="14" fillId="0" borderId="6" xfId="2" applyFont="1" applyFill="1" applyBorder="1" applyAlignment="1">
      <alignment horizontal="center" vertical="center" wrapText="1"/>
    </xf>
    <xf numFmtId="0" fontId="12" fillId="2" borderId="0" xfId="0" applyFont="1" applyFill="1" applyAlignment="1">
      <alignment vertical="center"/>
    </xf>
    <xf numFmtId="9" fontId="9" fillId="0" borderId="2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6" xfId="0" applyFont="1" applyBorder="1" applyAlignment="1">
      <alignment horizontal="justify" vertical="center" wrapText="1"/>
    </xf>
    <xf numFmtId="9" fontId="8" fillId="0" borderId="6" xfId="0" applyNumberFormat="1" applyFont="1" applyBorder="1" applyAlignment="1">
      <alignment horizontal="center" vertical="center" wrapText="1"/>
    </xf>
    <xf numFmtId="0" fontId="15" fillId="0" borderId="0" xfId="0" applyFont="1" applyAlignment="1">
      <alignment vertical="center" wrapText="1"/>
    </xf>
    <xf numFmtId="0" fontId="13" fillId="3" borderId="16" xfId="0" applyFont="1" applyFill="1" applyBorder="1" applyAlignment="1">
      <alignment horizontal="center" vertical="center" wrapText="1"/>
    </xf>
    <xf numFmtId="9" fontId="14" fillId="0" borderId="6" xfId="0" applyNumberFormat="1" applyFont="1" applyBorder="1" applyAlignment="1">
      <alignment horizontal="center" vertical="center" wrapText="1"/>
    </xf>
    <xf numFmtId="0" fontId="12" fillId="0" borderId="6" xfId="0" applyFont="1" applyBorder="1" applyAlignment="1">
      <alignment vertical="center"/>
    </xf>
    <xf numFmtId="0" fontId="13" fillId="0" borderId="6" xfId="0" applyFont="1" applyBorder="1" applyAlignment="1">
      <alignment vertical="center" wrapText="1"/>
    </xf>
    <xf numFmtId="0" fontId="13" fillId="2" borderId="22" xfId="3" applyFont="1" applyFill="1" applyBorder="1" applyAlignment="1">
      <alignment vertical="center" wrapText="1"/>
    </xf>
    <xf numFmtId="0" fontId="13" fillId="2" borderId="23" xfId="3" applyFont="1" applyFill="1" applyBorder="1" applyAlignment="1">
      <alignment vertical="center" wrapText="1"/>
    </xf>
    <xf numFmtId="0" fontId="12" fillId="0" borderId="0" xfId="0" applyFont="1"/>
    <xf numFmtId="0" fontId="13" fillId="0" borderId="0" xfId="0" applyFont="1" applyAlignment="1">
      <alignment horizontal="center" vertical="center" wrapText="1"/>
    </xf>
    <xf numFmtId="0" fontId="13" fillId="0" borderId="23" xfId="3" applyFont="1" applyBorder="1" applyAlignment="1">
      <alignment vertical="center" wrapText="1"/>
    </xf>
    <xf numFmtId="0" fontId="14" fillId="0" borderId="0" xfId="0" applyFont="1" applyAlignment="1">
      <alignment vertical="center"/>
    </xf>
    <xf numFmtId="0" fontId="8" fillId="0" borderId="24" xfId="0" applyFont="1" applyBorder="1" applyAlignment="1">
      <alignment horizontal="center" vertical="center" wrapText="1"/>
    </xf>
    <xf numFmtId="9" fontId="9" fillId="2" borderId="6" xfId="2"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0" borderId="0" xfId="0" applyFont="1" applyAlignment="1">
      <alignment horizontal="center" vertical="center" wrapText="1"/>
    </xf>
    <xf numFmtId="9" fontId="9" fillId="0" borderId="6" xfId="0" applyNumberFormat="1" applyFont="1" applyBorder="1" applyAlignment="1">
      <alignment horizontal="center" vertical="center"/>
    </xf>
    <xf numFmtId="0" fontId="8" fillId="0" borderId="6" xfId="0" applyFont="1" applyBorder="1" applyAlignment="1">
      <alignment horizontal="justify" vertical="center" wrapText="1"/>
    </xf>
    <xf numFmtId="9" fontId="8"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9" fontId="8" fillId="2" borderId="22" xfId="2" applyFont="1" applyFill="1" applyBorder="1" applyAlignment="1">
      <alignment horizontal="center" vertical="center" wrapText="1"/>
    </xf>
    <xf numFmtId="0" fontId="8" fillId="2" borderId="6" xfId="4" applyFont="1" applyFill="1" applyBorder="1" applyAlignment="1">
      <alignment horizontal="center" vertical="center" wrapText="1"/>
    </xf>
    <xf numFmtId="9" fontId="8" fillId="0" borderId="22" xfId="2" applyFont="1" applyBorder="1" applyAlignment="1">
      <alignment horizontal="center" vertical="center" wrapText="1"/>
    </xf>
    <xf numFmtId="49" fontId="9" fillId="0" borderId="6" xfId="3" applyNumberFormat="1" applyFont="1" applyBorder="1" applyAlignment="1">
      <alignment horizontal="center" vertical="center" wrapText="1"/>
    </xf>
    <xf numFmtId="0" fontId="9" fillId="0" borderId="6" xfId="3" applyFont="1" applyBorder="1" applyAlignment="1">
      <alignment horizontal="left" vertical="center" wrapText="1"/>
    </xf>
    <xf numFmtId="0" fontId="9" fillId="0" borderId="6" xfId="3" applyFont="1" applyBorder="1" applyAlignment="1">
      <alignment horizontal="center" vertical="center" wrapText="1"/>
    </xf>
    <xf numFmtId="0" fontId="8" fillId="0" borderId="6" xfId="4" applyFont="1" applyBorder="1" applyAlignment="1">
      <alignment horizontal="center" vertical="center" wrapText="1"/>
    </xf>
    <xf numFmtId="0" fontId="8" fillId="0" borderId="0" xfId="0" applyFont="1" applyAlignment="1">
      <alignment horizontal="center" vertical="center" wrapText="1"/>
    </xf>
    <xf numFmtId="1" fontId="8" fillId="0" borderId="6" xfId="0" applyNumberFormat="1" applyFont="1" applyBorder="1" applyAlignment="1">
      <alignment horizontal="center" vertical="center"/>
    </xf>
    <xf numFmtId="0" fontId="8" fillId="0" borderId="29" xfId="0" applyFont="1" applyBorder="1" applyAlignment="1">
      <alignment horizontal="center" vertical="center" wrapText="1"/>
    </xf>
    <xf numFmtId="9" fontId="9" fillId="0" borderId="30"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 fontId="8" fillId="0" borderId="6" xfId="2" applyNumberFormat="1" applyFont="1" applyBorder="1" applyAlignment="1">
      <alignment horizontal="center" vertical="center"/>
    </xf>
    <xf numFmtId="0" fontId="8"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6" xfId="0" applyFont="1" applyBorder="1" applyAlignment="1">
      <alignment vertical="center"/>
    </xf>
    <xf numFmtId="0" fontId="20" fillId="0" borderId="6" xfId="0" applyFont="1" applyBorder="1" applyAlignment="1">
      <alignment horizontal="center" vertical="center" wrapText="1"/>
    </xf>
    <xf numFmtId="0" fontId="17" fillId="0" borderId="6" xfId="0" applyFont="1" applyBorder="1" applyAlignment="1">
      <alignment horizontal="left" vertical="center" wrapText="1"/>
    </xf>
    <xf numFmtId="9" fontId="22" fillId="0" borderId="19" xfId="0" applyNumberFormat="1" applyFont="1" applyBorder="1" applyAlignment="1">
      <alignment horizontal="center" vertical="center" wrapText="1"/>
    </xf>
    <xf numFmtId="0" fontId="23" fillId="0" borderId="6" xfId="0" applyFont="1" applyBorder="1" applyAlignment="1">
      <alignment vertical="center" wrapText="1"/>
    </xf>
    <xf numFmtId="0" fontId="23" fillId="0" borderId="6" xfId="0" applyFont="1" applyBorder="1" applyAlignment="1">
      <alignment vertical="center"/>
    </xf>
    <xf numFmtId="9" fontId="22" fillId="0" borderId="6" xfId="0" applyNumberFormat="1" applyFont="1" applyBorder="1" applyAlignment="1">
      <alignment horizontal="center" vertical="center" wrapText="1"/>
    </xf>
    <xf numFmtId="0" fontId="0" fillId="0" borderId="0" xfId="0" applyAlignment="1">
      <alignment vertical="center"/>
    </xf>
    <xf numFmtId="0" fontId="26" fillId="2" borderId="4" xfId="0" applyFont="1" applyFill="1" applyBorder="1" applyAlignment="1">
      <alignment vertical="center"/>
    </xf>
    <xf numFmtId="0" fontId="26" fillId="2" borderId="8" xfId="0" applyFont="1" applyFill="1" applyBorder="1" applyAlignment="1">
      <alignment vertical="center"/>
    </xf>
    <xf numFmtId="0" fontId="26" fillId="2" borderId="8" xfId="0" applyFont="1" applyFill="1" applyBorder="1" applyAlignment="1">
      <alignment vertical="center" wrapText="1"/>
    </xf>
    <xf numFmtId="0" fontId="26" fillId="2" borderId="12" xfId="0" applyFont="1" applyFill="1" applyBorder="1" applyAlignment="1">
      <alignment vertical="center"/>
    </xf>
    <xf numFmtId="0" fontId="22" fillId="0" borderId="6" xfId="0" applyFont="1" applyBorder="1" applyAlignment="1">
      <alignment horizontal="left" vertical="center" wrapText="1"/>
    </xf>
    <xf numFmtId="9" fontId="22" fillId="0" borderId="6" xfId="2" applyFont="1" applyBorder="1" applyAlignment="1">
      <alignment horizontal="center" vertical="center" wrapText="1"/>
    </xf>
    <xf numFmtId="0" fontId="22" fillId="0" borderId="6" xfId="0" applyFont="1" applyBorder="1" applyAlignment="1">
      <alignment vertical="center" wrapText="1"/>
    </xf>
    <xf numFmtId="0" fontId="22" fillId="2" borderId="19"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6" xfId="0" applyFont="1" applyFill="1" applyBorder="1" applyAlignment="1">
      <alignment horizontal="justify" vertical="center" wrapText="1"/>
    </xf>
    <xf numFmtId="0" fontId="22" fillId="2" borderId="6" xfId="0" applyFont="1" applyFill="1" applyBorder="1" applyAlignment="1">
      <alignment horizontal="center" vertical="center" wrapText="1"/>
    </xf>
    <xf numFmtId="0" fontId="8" fillId="0" borderId="6" xfId="0" applyFont="1" applyBorder="1" applyAlignment="1">
      <alignment horizontal="center" vertical="center"/>
    </xf>
    <xf numFmtId="0" fontId="28" fillId="0" borderId="6" xfId="0" applyFont="1" applyBorder="1" applyAlignment="1">
      <alignment vertical="center"/>
    </xf>
    <xf numFmtId="9" fontId="14" fillId="0" borderId="6" xfId="2" applyFont="1" applyBorder="1" applyAlignment="1">
      <alignment horizontal="center" vertical="center" wrapText="1"/>
    </xf>
    <xf numFmtId="9" fontId="22" fillId="0" borderId="6" xfId="2" applyFont="1" applyFill="1" applyBorder="1" applyAlignment="1">
      <alignment horizontal="center" vertical="center" wrapText="1"/>
    </xf>
    <xf numFmtId="0" fontId="22" fillId="0" borderId="6" xfId="0" applyFont="1" applyBorder="1" applyAlignment="1">
      <alignment horizontal="justify" vertical="center" wrapText="1"/>
    </xf>
    <xf numFmtId="0" fontId="22" fillId="2" borderId="19" xfId="0" applyFont="1" applyFill="1" applyBorder="1" applyAlignment="1">
      <alignment horizontal="justify" vertical="center" wrapText="1"/>
    </xf>
    <xf numFmtId="9" fontId="22" fillId="2" borderId="6" xfId="0" applyNumberFormat="1" applyFont="1" applyFill="1" applyBorder="1" applyAlignment="1">
      <alignment horizontal="center" vertical="center" wrapText="1"/>
    </xf>
    <xf numFmtId="0" fontId="23" fillId="2" borderId="6" xfId="0" applyFont="1" applyFill="1" applyBorder="1" applyAlignment="1">
      <alignment vertical="center"/>
    </xf>
    <xf numFmtId="0" fontId="22" fillId="2" borderId="24" xfId="0" applyFont="1" applyFill="1" applyBorder="1" applyAlignment="1">
      <alignment horizontal="center" vertical="center" wrapText="1"/>
    </xf>
    <xf numFmtId="0" fontId="22" fillId="2" borderId="24" xfId="0" applyFont="1" applyFill="1" applyBorder="1" applyAlignment="1">
      <alignment vertical="center" wrapText="1"/>
    </xf>
    <xf numFmtId="0" fontId="23" fillId="0" borderId="0" xfId="0" applyFont="1" applyAlignment="1">
      <alignment vertical="center"/>
    </xf>
    <xf numFmtId="0" fontId="31" fillId="0" borderId="0" xfId="0" applyFont="1" applyAlignment="1">
      <alignment vertical="center"/>
    </xf>
    <xf numFmtId="0" fontId="22" fillId="0" borderId="24" xfId="0" applyFont="1" applyBorder="1" applyAlignment="1">
      <alignment horizontal="center" vertical="center" wrapText="1"/>
    </xf>
    <xf numFmtId="0" fontId="22" fillId="5" borderId="24" xfId="0" applyFont="1" applyFill="1" applyBorder="1" applyAlignment="1">
      <alignment horizontal="center" vertical="center" wrapText="1"/>
    </xf>
    <xf numFmtId="0" fontId="23" fillId="2" borderId="24" xfId="0" applyFont="1" applyFill="1" applyBorder="1" applyAlignment="1">
      <alignment horizontal="center" vertical="center" wrapText="1"/>
    </xf>
    <xf numFmtId="9" fontId="23" fillId="2" borderId="24" xfId="0" applyNumberFormat="1" applyFont="1" applyFill="1" applyBorder="1" applyAlignment="1">
      <alignment horizontal="center" vertical="center" wrapText="1"/>
    </xf>
    <xf numFmtId="9" fontId="22" fillId="2" borderId="24" xfId="0" applyNumberFormat="1" applyFont="1" applyFill="1" applyBorder="1" applyAlignment="1">
      <alignment horizontal="center" vertical="center" wrapText="1"/>
    </xf>
    <xf numFmtId="0" fontId="27" fillId="2" borderId="22" xfId="3" applyFont="1" applyFill="1" applyBorder="1" applyAlignment="1">
      <alignment vertical="center" wrapText="1"/>
    </xf>
    <xf numFmtId="0" fontId="27" fillId="2" borderId="6" xfId="0" applyFont="1" applyFill="1" applyBorder="1" applyAlignment="1">
      <alignment vertical="center" wrapText="1"/>
    </xf>
    <xf numFmtId="0" fontId="0" fillId="0" borderId="0" xfId="0" applyAlignment="1">
      <alignment horizontal="left" vertical="center"/>
    </xf>
    <xf numFmtId="0" fontId="22" fillId="2" borderId="6" xfId="0" applyFont="1" applyFill="1" applyBorder="1" applyAlignment="1">
      <alignment vertical="center" wrapText="1"/>
    </xf>
    <xf numFmtId="0" fontId="31" fillId="0" borderId="0" xfId="0" applyFont="1" applyAlignment="1">
      <alignment vertical="center" wrapText="1"/>
    </xf>
    <xf numFmtId="9" fontId="0" fillId="0" borderId="0" xfId="2" applyFont="1" applyAlignment="1">
      <alignment vertical="center"/>
    </xf>
    <xf numFmtId="9" fontId="0" fillId="0" borderId="0" xfId="0" applyNumberFormat="1"/>
    <xf numFmtId="0" fontId="35" fillId="0" borderId="19" xfId="0" applyFont="1" applyBorder="1" applyAlignment="1">
      <alignment horizontal="center" vertical="center" wrapText="1"/>
    </xf>
    <xf numFmtId="0" fontId="35" fillId="0" borderId="6" xfId="0" applyFont="1" applyBorder="1" applyAlignment="1">
      <alignment horizontal="center" vertical="center" wrapText="1"/>
    </xf>
    <xf numFmtId="0" fontId="21" fillId="0" borderId="6" xfId="0" applyFont="1" applyBorder="1" applyAlignment="1">
      <alignment vertical="center"/>
    </xf>
    <xf numFmtId="9" fontId="5" fillId="0" borderId="6" xfId="0" applyNumberFormat="1" applyFont="1" applyBorder="1" applyAlignment="1">
      <alignment horizontal="center" vertical="center" wrapText="1"/>
    </xf>
    <xf numFmtId="0" fontId="27" fillId="3" borderId="16" xfId="0" applyFont="1" applyFill="1" applyBorder="1" applyAlignment="1">
      <alignment horizontal="center" vertical="center" wrapText="1"/>
    </xf>
    <xf numFmtId="0" fontId="23" fillId="2" borderId="6" xfId="0" applyFont="1" applyFill="1" applyBorder="1" applyAlignment="1">
      <alignment vertical="center" wrapText="1"/>
    </xf>
    <xf numFmtId="9" fontId="36" fillId="2" borderId="6" xfId="2" applyFont="1" applyFill="1" applyBorder="1" applyAlignment="1">
      <alignment horizontal="center" vertical="center" wrapText="1"/>
    </xf>
    <xf numFmtId="0" fontId="36" fillId="0" borderId="6" xfId="0" applyFont="1" applyBorder="1" applyAlignment="1">
      <alignment horizontal="center" vertical="center" wrapText="1"/>
    </xf>
    <xf numFmtId="0" fontId="36" fillId="0" borderId="6" xfId="0" applyFont="1" applyBorder="1" applyAlignment="1">
      <alignment vertical="top" wrapText="1"/>
    </xf>
    <xf numFmtId="0" fontId="36" fillId="0" borderId="6" xfId="0" applyFont="1" applyBorder="1" applyAlignment="1">
      <alignment horizontal="left" vertical="top" wrapText="1"/>
    </xf>
    <xf numFmtId="9" fontId="36" fillId="0" borderId="6" xfId="0" applyNumberFormat="1" applyFont="1" applyBorder="1" applyAlignment="1">
      <alignment horizontal="center" vertical="center" wrapText="1"/>
    </xf>
    <xf numFmtId="0" fontId="26" fillId="2" borderId="6" xfId="0" applyFont="1" applyFill="1" applyBorder="1" applyAlignment="1">
      <alignment vertical="center"/>
    </xf>
    <xf numFmtId="0" fontId="26" fillId="2" borderId="6" xfId="0" applyFont="1" applyFill="1" applyBorder="1" applyAlignment="1">
      <alignment vertical="center" wrapText="1"/>
    </xf>
    <xf numFmtId="1" fontId="5" fillId="0" borderId="6" xfId="0" applyNumberFormat="1" applyFont="1" applyBorder="1" applyAlignment="1">
      <alignment horizontal="center" vertical="center" wrapText="1"/>
    </xf>
    <xf numFmtId="0" fontId="39" fillId="0" borderId="6" xfId="0" applyFont="1" applyBorder="1" applyAlignment="1">
      <alignment horizontal="center" vertical="center" wrapText="1"/>
    </xf>
    <xf numFmtId="9" fontId="39" fillId="0" borderId="6" xfId="2" applyFont="1" applyBorder="1" applyAlignment="1">
      <alignment horizontal="center" vertical="center" wrapText="1"/>
    </xf>
    <xf numFmtId="2" fontId="5" fillId="0" borderId="6" xfId="3" applyNumberFormat="1" applyBorder="1" applyAlignment="1">
      <alignment horizontal="left" vertical="center" wrapText="1"/>
    </xf>
    <xf numFmtId="0" fontId="21" fillId="0" borderId="6" xfId="0" applyFont="1" applyBorder="1" applyAlignment="1">
      <alignment horizontal="center" vertical="center" wrapText="1"/>
    </xf>
    <xf numFmtId="0" fontId="41" fillId="0" borderId="6" xfId="0" applyFont="1" applyBorder="1" applyAlignment="1">
      <alignment horizontal="center" vertical="center"/>
    </xf>
    <xf numFmtId="0" fontId="39" fillId="0" borderId="19" xfId="0" applyFont="1" applyBorder="1" applyAlignment="1">
      <alignment vertical="center" wrapText="1"/>
    </xf>
    <xf numFmtId="0" fontId="39" fillId="2" borderId="27" xfId="3" applyFont="1" applyFill="1" applyBorder="1" applyAlignment="1">
      <alignment vertical="center" wrapText="1"/>
    </xf>
    <xf numFmtId="0" fontId="39" fillId="2" borderId="32" xfId="3" applyFont="1" applyFill="1" applyBorder="1" applyAlignment="1">
      <alignment vertical="center" wrapText="1"/>
    </xf>
    <xf numFmtId="0" fontId="39" fillId="0" borderId="6" xfId="0" applyFont="1" applyBorder="1" applyAlignment="1">
      <alignment vertical="center" wrapText="1"/>
    </xf>
    <xf numFmtId="0" fontId="39" fillId="2" borderId="22" xfId="3" applyFont="1" applyFill="1" applyBorder="1" applyAlignment="1">
      <alignment vertical="center" wrapText="1"/>
    </xf>
    <xf numFmtId="0" fontId="5" fillId="2" borderId="22" xfId="3" applyFill="1" applyBorder="1" applyAlignment="1">
      <alignment vertical="center" wrapText="1"/>
    </xf>
    <xf numFmtId="0" fontId="0" fillId="2" borderId="0" xfId="0" applyFill="1" applyAlignment="1">
      <alignment vertical="center"/>
    </xf>
    <xf numFmtId="0" fontId="19" fillId="0" borderId="6" xfId="0" applyFont="1" applyBorder="1" applyAlignment="1">
      <alignment horizontal="center" vertical="center" wrapText="1"/>
    </xf>
    <xf numFmtId="0" fontId="22" fillId="0" borderId="24" xfId="0" applyFont="1" applyBorder="1" applyAlignment="1">
      <alignment vertical="center" wrapText="1"/>
    </xf>
    <xf numFmtId="0" fontId="23" fillId="0" borderId="19" xfId="0" applyFont="1" applyBorder="1" applyAlignment="1">
      <alignment vertical="center" wrapText="1"/>
    </xf>
    <xf numFmtId="9" fontId="22" fillId="0" borderId="27" xfId="0" applyNumberFormat="1" applyFont="1" applyBorder="1" applyAlignment="1">
      <alignment horizontal="center" vertical="center" wrapText="1"/>
    </xf>
    <xf numFmtId="0" fontId="22" fillId="0" borderId="19" xfId="0" applyFont="1" applyBorder="1" applyAlignment="1">
      <alignment vertical="center" wrapText="1"/>
    </xf>
    <xf numFmtId="9" fontId="22" fillId="0" borderId="7" xfId="2" applyFont="1" applyFill="1" applyBorder="1" applyAlignment="1">
      <alignment horizontal="center" vertical="center" wrapText="1"/>
    </xf>
    <xf numFmtId="0" fontId="23" fillId="0" borderId="19" xfId="0" applyFont="1" applyBorder="1" applyAlignment="1">
      <alignment horizontal="center" vertical="center" wrapText="1"/>
    </xf>
    <xf numFmtId="0" fontId="27" fillId="3" borderId="13" xfId="0" applyFont="1" applyFill="1" applyBorder="1" applyAlignment="1">
      <alignment horizontal="center" vertical="center" wrapText="1"/>
    </xf>
    <xf numFmtId="0" fontId="23" fillId="0" borderId="6" xfId="0" applyFont="1" applyBorder="1" applyAlignment="1">
      <alignment horizontal="left" vertical="center" wrapText="1"/>
    </xf>
    <xf numFmtId="0" fontId="44" fillId="0" borderId="0" xfId="0" applyFont="1" applyAlignment="1">
      <alignment vertical="center"/>
    </xf>
    <xf numFmtId="9" fontId="22" fillId="0" borderId="29" xfId="2" applyFont="1" applyBorder="1" applyAlignment="1">
      <alignment horizontal="center" vertical="center" wrapText="1"/>
    </xf>
    <xf numFmtId="0" fontId="27" fillId="2" borderId="24" xfId="3" applyFont="1" applyFill="1" applyBorder="1" applyAlignment="1">
      <alignment vertical="center" wrapText="1"/>
    </xf>
    <xf numFmtId="0" fontId="21" fillId="0" borderId="0" xfId="0" applyFont="1" applyAlignment="1">
      <alignment vertical="center"/>
    </xf>
    <xf numFmtId="0" fontId="43" fillId="2" borderId="4" xfId="0" applyFont="1" applyFill="1" applyBorder="1" applyAlignment="1">
      <alignment vertical="center"/>
    </xf>
    <xf numFmtId="0" fontId="43" fillId="2" borderId="8" xfId="0" applyFont="1" applyFill="1" applyBorder="1" applyAlignment="1">
      <alignment vertical="center"/>
    </xf>
    <xf numFmtId="0" fontId="43" fillId="2" borderId="8" xfId="0" applyFont="1" applyFill="1" applyBorder="1" applyAlignment="1">
      <alignment vertical="center" wrapText="1"/>
    </xf>
    <xf numFmtId="0" fontId="43" fillId="2" borderId="12" xfId="0" applyFont="1" applyFill="1" applyBorder="1" applyAlignment="1">
      <alignment vertical="center"/>
    </xf>
    <xf numFmtId="0" fontId="39" fillId="3" borderId="16" xfId="0" applyFont="1" applyFill="1" applyBorder="1" applyAlignment="1">
      <alignment horizontal="center" vertical="center" wrapText="1"/>
    </xf>
    <xf numFmtId="0" fontId="39" fillId="3" borderId="29" xfId="0" applyFont="1" applyFill="1" applyBorder="1" applyAlignment="1">
      <alignment horizontal="center" vertical="center" wrapText="1"/>
    </xf>
    <xf numFmtId="0" fontId="5" fillId="2" borderId="19" xfId="0" applyFont="1" applyFill="1" applyBorder="1" applyAlignment="1">
      <alignment horizontal="center" vertical="center" wrapText="1"/>
    </xf>
    <xf numFmtId="1" fontId="21" fillId="0" borderId="6" xfId="2" applyNumberFormat="1" applyFont="1" applyFill="1" applyBorder="1" applyAlignment="1">
      <alignment horizontal="center" vertical="center" wrapText="1"/>
    </xf>
    <xf numFmtId="0" fontId="5" fillId="0" borderId="6" xfId="0" applyFont="1" applyBorder="1" applyAlignment="1">
      <alignment vertical="center" wrapText="1"/>
    </xf>
    <xf numFmtId="9" fontId="5" fillId="0" borderId="19" xfId="0" applyNumberFormat="1" applyFont="1" applyBorder="1" applyAlignment="1">
      <alignment horizontal="center" vertical="center"/>
    </xf>
    <xf numFmtId="0" fontId="21" fillId="0" borderId="6" xfId="0" applyFont="1" applyBorder="1" applyAlignment="1">
      <alignment vertical="center" wrapText="1"/>
    </xf>
    <xf numFmtId="9" fontId="21" fillId="0" borderId="19" xfId="0" applyNumberFormat="1" applyFont="1" applyBorder="1" applyAlignment="1">
      <alignment horizontal="center" vertical="center"/>
    </xf>
    <xf numFmtId="9" fontId="21" fillId="0" borderId="6" xfId="2" applyFont="1" applyFill="1" applyBorder="1" applyAlignment="1">
      <alignment horizontal="center" vertical="center" wrapText="1"/>
    </xf>
    <xf numFmtId="0" fontId="21" fillId="2" borderId="6" xfId="0" applyFont="1" applyFill="1" applyBorder="1" applyAlignment="1">
      <alignment vertical="center" wrapText="1"/>
    </xf>
    <xf numFmtId="9" fontId="21" fillId="2" borderId="19" xfId="0" applyNumberFormat="1" applyFont="1" applyFill="1" applyBorder="1" applyAlignment="1">
      <alignment horizontal="center" vertical="center"/>
    </xf>
    <xf numFmtId="1" fontId="5" fillId="2" borderId="6" xfId="0" applyNumberFormat="1" applyFont="1" applyFill="1" applyBorder="1" applyAlignment="1">
      <alignment horizontal="center" vertical="center" wrapText="1"/>
    </xf>
    <xf numFmtId="1" fontId="21" fillId="2" borderId="6" xfId="2" applyNumberFormat="1" applyFont="1" applyFill="1" applyBorder="1" applyAlignment="1">
      <alignment horizontal="center" vertical="center" wrapText="1"/>
    </xf>
    <xf numFmtId="41" fontId="5" fillId="2" borderId="6" xfId="1" applyFont="1" applyFill="1" applyBorder="1" applyAlignment="1" applyProtection="1">
      <alignment vertical="center" wrapText="1"/>
    </xf>
    <xf numFmtId="0" fontId="39" fillId="3" borderId="23" xfId="0" applyFont="1" applyFill="1" applyBorder="1" applyAlignment="1">
      <alignment horizontal="center" vertical="center" wrapText="1"/>
    </xf>
    <xf numFmtId="0" fontId="39" fillId="2" borderId="23" xfId="3" applyFont="1" applyFill="1" applyBorder="1" applyAlignment="1">
      <alignment vertical="center" wrapText="1"/>
    </xf>
    <xf numFmtId="0" fontId="21" fillId="0" borderId="0" xfId="0" applyFont="1"/>
    <xf numFmtId="0" fontId="21" fillId="0" borderId="0" xfId="0" applyFont="1" applyAlignment="1">
      <alignment horizontal="left" vertical="center"/>
    </xf>
    <xf numFmtId="0" fontId="21" fillId="2" borderId="0" xfId="0" applyFont="1" applyFill="1" applyAlignment="1">
      <alignment vertical="center"/>
    </xf>
    <xf numFmtId="0" fontId="14" fillId="0" borderId="6" xfId="0" applyFont="1" applyBorder="1" applyAlignment="1">
      <alignment horizontal="center" vertical="center" wrapText="1"/>
    </xf>
    <xf numFmtId="0" fontId="27" fillId="2" borderId="6" xfId="0" applyFont="1" applyFill="1" applyBorder="1" applyAlignment="1">
      <alignment horizontal="center" vertical="center" wrapText="1"/>
    </xf>
    <xf numFmtId="0" fontId="22" fillId="0" borderId="29" xfId="0" applyFont="1" applyBorder="1" applyAlignment="1">
      <alignment horizontal="center" vertical="center" wrapText="1"/>
    </xf>
    <xf numFmtId="0" fontId="22" fillId="0" borderId="19" xfId="0" applyFont="1" applyBorder="1" applyAlignment="1">
      <alignment horizontal="center" vertical="center" wrapText="1"/>
    </xf>
    <xf numFmtId="0" fontId="27" fillId="3"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19" xfId="0" applyFont="1" applyBorder="1" applyAlignment="1">
      <alignment horizontal="left" vertical="center" wrapText="1"/>
    </xf>
    <xf numFmtId="0" fontId="23" fillId="0" borderId="6" xfId="0" applyFont="1" applyBorder="1" applyAlignment="1">
      <alignment horizontal="center" vertical="center" wrapText="1"/>
    </xf>
    <xf numFmtId="0" fontId="27" fillId="6" borderId="6" xfId="0" applyFont="1" applyFill="1" applyBorder="1" applyAlignment="1">
      <alignment horizontal="center" vertical="center" wrapText="1"/>
    </xf>
    <xf numFmtId="0" fontId="23" fillId="0" borderId="19" xfId="0" applyFont="1" applyBorder="1" applyAlignment="1">
      <alignment horizontal="left" vertical="center" wrapText="1"/>
    </xf>
    <xf numFmtId="0" fontId="27" fillId="0" borderId="6" xfId="0" applyFont="1" applyFill="1" applyBorder="1" applyAlignment="1">
      <alignment vertical="center" wrapText="1"/>
    </xf>
    <xf numFmtId="0" fontId="23" fillId="2" borderId="6" xfId="0" applyFont="1" applyFill="1" applyBorder="1" applyAlignment="1">
      <alignment horizontal="center" vertical="center" wrapText="1"/>
    </xf>
    <xf numFmtId="9" fontId="23" fillId="0" borderId="6" xfId="0" applyNumberFormat="1" applyFont="1" applyBorder="1" applyAlignment="1">
      <alignment horizontal="center" vertical="center"/>
    </xf>
    <xf numFmtId="9" fontId="22" fillId="0" borderId="6" xfId="0" applyNumberFormat="1" applyFont="1" applyBorder="1" applyAlignment="1">
      <alignment horizontal="center" vertical="center"/>
    </xf>
    <xf numFmtId="1" fontId="22" fillId="0" borderId="6" xfId="0" applyNumberFormat="1" applyFont="1" applyBorder="1" applyAlignment="1">
      <alignment horizontal="center" vertical="center"/>
    </xf>
    <xf numFmtId="0" fontId="27" fillId="2" borderId="23" xfId="3" applyFont="1" applyFill="1" applyBorder="1" applyAlignment="1">
      <alignment horizontal="center" wrapText="1"/>
    </xf>
    <xf numFmtId="0" fontId="22" fillId="2" borderId="19" xfId="0" applyFont="1" applyFill="1" applyBorder="1" applyAlignment="1">
      <alignment horizontal="center" vertical="center" wrapText="1"/>
    </xf>
    <xf numFmtId="0" fontId="22" fillId="3" borderId="6" xfId="0" applyFont="1" applyFill="1" applyBorder="1" applyAlignment="1">
      <alignment vertical="center" wrapText="1"/>
    </xf>
    <xf numFmtId="0" fontId="22" fillId="3" borderId="6" xfId="0" applyFont="1" applyFill="1" applyBorder="1" applyAlignment="1">
      <alignment horizontal="center" vertical="center" wrapText="1"/>
    </xf>
    <xf numFmtId="0" fontId="22" fillId="2" borderId="6" xfId="0" applyFont="1" applyFill="1" applyBorder="1" applyAlignment="1">
      <alignment horizontal="left" vertical="top" wrapText="1"/>
    </xf>
    <xf numFmtId="0" fontId="22" fillId="3" borderId="24" xfId="0" applyFont="1" applyFill="1" applyBorder="1" applyAlignment="1">
      <alignment horizontal="center" vertical="center" wrapText="1"/>
    </xf>
    <xf numFmtId="0" fontId="27" fillId="6" borderId="23" xfId="0" applyFont="1" applyFill="1" applyBorder="1" applyAlignment="1">
      <alignment horizontal="center" vertical="center" wrapText="1"/>
    </xf>
    <xf numFmtId="0" fontId="22" fillId="2" borderId="24" xfId="0" applyFont="1" applyFill="1" applyBorder="1" applyAlignment="1">
      <alignment horizontal="left" vertical="top" wrapText="1"/>
    </xf>
    <xf numFmtId="41" fontId="0" fillId="0" borderId="0" xfId="1" applyFont="1" applyAlignment="1">
      <alignment vertical="center"/>
    </xf>
    <xf numFmtId="0" fontId="27" fillId="7" borderId="23" xfId="0" applyFont="1" applyFill="1" applyBorder="1" applyAlignment="1">
      <alignment horizontal="center" vertical="center" wrapText="1"/>
    </xf>
    <xf numFmtId="0" fontId="22" fillId="3" borderId="41" xfId="0" applyFont="1" applyFill="1" applyBorder="1" applyAlignment="1">
      <alignment horizontal="center" vertical="center" wrapText="1" readingOrder="1"/>
    </xf>
    <xf numFmtId="9" fontId="22" fillId="3" borderId="6" xfId="0" applyNumberFormat="1" applyFont="1" applyFill="1" applyBorder="1" applyAlignment="1">
      <alignment horizontal="center" vertical="center" wrapText="1"/>
    </xf>
    <xf numFmtId="0" fontId="27" fillId="2" borderId="6" xfId="0" applyFont="1" applyFill="1" applyBorder="1" applyAlignment="1">
      <alignment horizontal="left" vertical="center" wrapText="1"/>
    </xf>
    <xf numFmtId="9" fontId="50" fillId="0" borderId="0" xfId="2" applyFont="1" applyBorder="1" applyAlignment="1">
      <alignment vertical="center"/>
    </xf>
    <xf numFmtId="1" fontId="50" fillId="0" borderId="0" xfId="2" applyNumberFormat="1" applyFont="1" applyBorder="1" applyAlignment="1">
      <alignment vertical="center"/>
    </xf>
    <xf numFmtId="9" fontId="46" fillId="0" borderId="0" xfId="2" applyFont="1" applyBorder="1" applyAlignment="1">
      <alignment vertical="center"/>
    </xf>
    <xf numFmtId="0" fontId="52" fillId="0" borderId="0" xfId="0" applyFont="1" applyAlignment="1">
      <alignment vertical="center"/>
    </xf>
    <xf numFmtId="0" fontId="15" fillId="0" borderId="0" xfId="0" applyFont="1" applyAlignment="1">
      <alignment horizontal="center" vertical="center"/>
    </xf>
    <xf numFmtId="0" fontId="9" fillId="0" borderId="0" xfId="0" applyFont="1" applyAlignment="1">
      <alignment vertical="center" wrapText="1"/>
    </xf>
    <xf numFmtId="0" fontId="4" fillId="0" borderId="22" xfId="3" applyFont="1" applyBorder="1" applyAlignment="1">
      <alignment vertical="center" wrapText="1"/>
    </xf>
    <xf numFmtId="0" fontId="4" fillId="0" borderId="23" xfId="3" applyFont="1" applyBorder="1" applyAlignment="1">
      <alignment vertical="center" wrapText="1"/>
    </xf>
    <xf numFmtId="0" fontId="28" fillId="0" borderId="0" xfId="0" applyFont="1" applyAlignment="1">
      <alignment vertical="center"/>
    </xf>
    <xf numFmtId="0" fontId="29" fillId="2" borderId="4" xfId="0" applyFont="1" applyFill="1" applyBorder="1" applyAlignment="1">
      <alignment vertical="center"/>
    </xf>
    <xf numFmtId="0" fontId="29" fillId="2" borderId="8" xfId="0" applyFont="1" applyFill="1" applyBorder="1" applyAlignment="1">
      <alignment vertical="center"/>
    </xf>
    <xf numFmtId="0" fontId="29" fillId="2" borderId="8" xfId="0" applyFont="1" applyFill="1" applyBorder="1" applyAlignment="1">
      <alignment vertical="center" wrapText="1"/>
    </xf>
    <xf numFmtId="0" fontId="29" fillId="2" borderId="12" xfId="0" applyFont="1" applyFill="1" applyBorder="1" applyAlignment="1">
      <alignment vertical="center"/>
    </xf>
    <xf numFmtId="9" fontId="28" fillId="0" borderId="6" xfId="0" applyNumberFormat="1" applyFont="1" applyBorder="1" applyAlignment="1">
      <alignment horizontal="center" vertical="center"/>
    </xf>
    <xf numFmtId="0" fontId="28" fillId="2" borderId="6" xfId="0" applyFont="1" applyFill="1" applyBorder="1" applyAlignment="1">
      <alignment horizontal="center" vertical="center" wrapText="1"/>
    </xf>
    <xf numFmtId="0" fontId="28" fillId="2" borderId="6" xfId="0" applyFont="1" applyFill="1" applyBorder="1" applyAlignment="1">
      <alignment vertical="center" wrapText="1"/>
    </xf>
    <xf numFmtId="9" fontId="28" fillId="2" borderId="6" xfId="0" applyNumberFormat="1" applyFont="1" applyFill="1" applyBorder="1" applyAlignment="1">
      <alignment horizontal="center" vertical="center"/>
    </xf>
    <xf numFmtId="9" fontId="28" fillId="2" borderId="6" xfId="0" applyNumberFormat="1" applyFont="1" applyFill="1" applyBorder="1" applyAlignment="1">
      <alignment horizontal="center" vertical="center" wrapText="1"/>
    </xf>
    <xf numFmtId="1" fontId="28" fillId="0" borderId="6" xfId="0" applyNumberFormat="1" applyFont="1" applyBorder="1" applyAlignment="1">
      <alignment horizontal="center" vertical="center"/>
    </xf>
    <xf numFmtId="0" fontId="25" fillId="0" borderId="6" xfId="0" applyFont="1" applyBorder="1" applyAlignment="1">
      <alignment horizontal="justify" vertical="center" wrapText="1"/>
    </xf>
    <xf numFmtId="0" fontId="29" fillId="2" borderId="22" xfId="3" applyFont="1" applyFill="1" applyBorder="1" applyAlignment="1">
      <alignment vertical="center" wrapText="1"/>
    </xf>
    <xf numFmtId="0" fontId="29" fillId="2" borderId="23" xfId="3" applyFont="1" applyFill="1" applyBorder="1" applyAlignment="1">
      <alignment vertical="center" wrapText="1"/>
    </xf>
    <xf numFmtId="0" fontId="28" fillId="0" borderId="0" xfId="0" applyFont="1"/>
    <xf numFmtId="0" fontId="28" fillId="2" borderId="0" xfId="0" applyFont="1" applyFill="1" applyAlignment="1">
      <alignment vertical="center"/>
    </xf>
    <xf numFmtId="0" fontId="37" fillId="2" borderId="6" xfId="0" applyFont="1" applyFill="1" applyBorder="1" applyAlignment="1">
      <alignment horizontal="left" vertical="center" wrapText="1"/>
    </xf>
    <xf numFmtId="0" fontId="36" fillId="2" borderId="6" xfId="0" applyFont="1" applyFill="1" applyBorder="1" applyAlignment="1">
      <alignment horizontal="left" vertical="center" wrapText="1"/>
    </xf>
    <xf numFmtId="9" fontId="9" fillId="0" borderId="22" xfId="0" applyNumberFormat="1" applyFont="1" applyBorder="1" applyAlignment="1">
      <alignment horizontal="center" vertical="center" wrapText="1"/>
    </xf>
    <xf numFmtId="0" fontId="10" fillId="0" borderId="6" xfId="0" applyFont="1" applyBorder="1" applyAlignment="1">
      <alignment horizontal="left" vertic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wrapText="1"/>
    </xf>
    <xf numFmtId="0" fontId="4" fillId="0" borderId="22" xfId="3" applyFont="1" applyBorder="1" applyAlignment="1">
      <alignment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xf>
    <xf numFmtId="0" fontId="27" fillId="2" borderId="23" xfId="3" applyFont="1" applyFill="1" applyBorder="1" applyAlignment="1">
      <alignment vertical="center" wrapText="1"/>
    </xf>
    <xf numFmtId="0" fontId="8" fillId="0" borderId="0" xfId="0" applyFont="1" applyAlignment="1">
      <alignment horizontal="center" vertical="center"/>
    </xf>
    <xf numFmtId="0" fontId="4"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9" xfId="0" applyFont="1" applyBorder="1" applyAlignment="1">
      <alignment horizontal="center" vertical="center" wrapText="1"/>
    </xf>
    <xf numFmtId="0" fontId="22" fillId="0" borderId="19" xfId="0" applyFont="1" applyBorder="1" applyAlignment="1">
      <alignment horizontal="center" vertical="center" wrapText="1"/>
    </xf>
    <xf numFmtId="0" fontId="27" fillId="6"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23" fillId="0" borderId="6" xfId="0" applyFont="1" applyBorder="1" applyAlignment="1">
      <alignment horizontal="center" vertical="center" wrapText="1"/>
    </xf>
    <xf numFmtId="0" fontId="4" fillId="4" borderId="6"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8"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0" fontId="4" fillId="3" borderId="22" xfId="0" applyFont="1" applyFill="1" applyBorder="1" applyAlignment="1">
      <alignment horizontal="center" vertical="center" wrapText="1"/>
    </xf>
    <xf numFmtId="9" fontId="9" fillId="0" borderId="19" xfId="0" applyNumberFormat="1" applyFont="1" applyBorder="1" applyAlignment="1">
      <alignment horizontal="center" vertical="center" wrapText="1"/>
    </xf>
    <xf numFmtId="0" fontId="27" fillId="2" borderId="23" xfId="3" applyFont="1" applyFill="1" applyBorder="1" applyAlignment="1">
      <alignment vertical="center" wrapText="1"/>
    </xf>
    <xf numFmtId="0" fontId="0" fillId="0" borderId="0" xfId="0" applyFont="1" applyAlignment="1">
      <alignment vertical="center"/>
    </xf>
    <xf numFmtId="0" fontId="27" fillId="0" borderId="16"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9" fontId="22" fillId="0" borderId="6" xfId="0" applyNumberFormat="1" applyFont="1" applyFill="1" applyBorder="1" applyAlignment="1">
      <alignment horizontal="center" vertical="center" wrapText="1"/>
    </xf>
    <xf numFmtId="0" fontId="22" fillId="0" borderId="6" xfId="0" applyFont="1" applyFill="1" applyBorder="1" applyAlignment="1">
      <alignment horizontal="left" vertical="center" wrapText="1"/>
    </xf>
    <xf numFmtId="0" fontId="22" fillId="0" borderId="19" xfId="0" applyFont="1" applyFill="1" applyBorder="1" applyAlignment="1">
      <alignment horizontal="center" vertical="center" wrapText="1"/>
    </xf>
    <xf numFmtId="0" fontId="0" fillId="0" borderId="0" xfId="0" applyFont="1" applyFill="1" applyAlignment="1">
      <alignment vertical="center"/>
    </xf>
    <xf numFmtId="0" fontId="0" fillId="0" borderId="6" xfId="0" applyFill="1" applyBorder="1" applyAlignment="1">
      <alignment horizontal="left" vertical="center" wrapText="1"/>
    </xf>
    <xf numFmtId="0" fontId="22" fillId="0" borderId="19" xfId="0" applyFont="1" applyFill="1" applyBorder="1" applyAlignment="1">
      <alignment horizontal="center" vertical="center" wrapText="1"/>
    </xf>
    <xf numFmtId="0" fontId="27" fillId="2" borderId="22" xfId="3" applyFont="1" applyFill="1" applyBorder="1" applyAlignment="1">
      <alignment horizontal="center" vertical="center" wrapText="1"/>
    </xf>
    <xf numFmtId="0" fontId="0" fillId="0" borderId="0" xfId="0" applyFont="1" applyAlignment="1">
      <alignment horizontal="center" vertical="center"/>
    </xf>
    <xf numFmtId="0" fontId="0" fillId="2" borderId="0" xfId="0" applyFont="1" applyFill="1" applyAlignment="1">
      <alignment vertical="center"/>
    </xf>
    <xf numFmtId="0" fontId="22" fillId="2" borderId="6" xfId="0" applyFont="1" applyFill="1" applyBorder="1" applyAlignment="1">
      <alignment horizontal="justify" vertical="top" wrapText="1"/>
    </xf>
    <xf numFmtId="0" fontId="23" fillId="0" borderId="6" xfId="0" applyFont="1" applyFill="1" applyBorder="1" applyAlignment="1">
      <alignment horizontal="center" vertical="center" wrapText="1"/>
    </xf>
    <xf numFmtId="0" fontId="22" fillId="0" borderId="6" xfId="0" applyFont="1" applyFill="1" applyBorder="1" applyAlignment="1">
      <alignment horizontal="justify" vertical="top" wrapText="1"/>
    </xf>
    <xf numFmtId="0" fontId="0" fillId="0" borderId="0" xfId="0" applyFont="1" applyBorder="1" applyAlignment="1">
      <alignment horizontal="center" vertical="center"/>
    </xf>
    <xf numFmtId="0" fontId="23" fillId="0" borderId="0" xfId="0" applyFont="1" applyFill="1" applyBorder="1" applyAlignment="1">
      <alignment horizontal="center" vertical="center"/>
    </xf>
    <xf numFmtId="0" fontId="22" fillId="0" borderId="19" xfId="0" applyFont="1" applyFill="1" applyBorder="1" applyAlignment="1">
      <alignment horizontal="left" vertical="center" wrapText="1"/>
    </xf>
    <xf numFmtId="0" fontId="22" fillId="0" borderId="29" xfId="0" applyFont="1" applyFill="1" applyBorder="1" applyAlignment="1">
      <alignment horizontal="center" vertical="center" wrapText="1"/>
    </xf>
    <xf numFmtId="0" fontId="22" fillId="0" borderId="21"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19" xfId="0" applyFont="1" applyFill="1" applyBorder="1" applyAlignment="1">
      <alignment vertical="center" wrapText="1"/>
    </xf>
    <xf numFmtId="0" fontId="22" fillId="0" borderId="6" xfId="0" applyFont="1" applyFill="1" applyBorder="1" applyAlignment="1">
      <alignment vertical="center" wrapText="1"/>
    </xf>
    <xf numFmtId="0" fontId="22" fillId="0" borderId="29" xfId="0" applyFont="1" applyFill="1" applyBorder="1" applyAlignment="1">
      <alignment vertical="center" wrapText="1"/>
    </xf>
    <xf numFmtId="0" fontId="27" fillId="2" borderId="0" xfId="0" applyFont="1" applyFill="1" applyBorder="1" applyAlignment="1">
      <alignment horizontal="left" vertical="center" wrapText="1"/>
    </xf>
    <xf numFmtId="9" fontId="0" fillId="0" borderId="0" xfId="0" applyNumberFormat="1" applyFont="1" applyAlignment="1">
      <alignment vertical="center"/>
    </xf>
    <xf numFmtId="10" fontId="22" fillId="2" borderId="24" xfId="0" applyNumberFormat="1" applyFont="1" applyFill="1" applyBorder="1" applyAlignment="1">
      <alignment horizontal="center" vertical="center" wrapText="1"/>
    </xf>
    <xf numFmtId="0" fontId="23" fillId="2" borderId="24" xfId="0" applyFont="1" applyFill="1" applyBorder="1" applyAlignment="1">
      <alignment vertical="center" wrapText="1"/>
    </xf>
    <xf numFmtId="0" fontId="0" fillId="0" borderId="0" xfId="0" applyFont="1" applyAlignment="1">
      <alignment horizontal="left" vertical="center"/>
    </xf>
    <xf numFmtId="0" fontId="22" fillId="0"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1" fillId="0" borderId="0" xfId="0" applyFont="1" applyFill="1" applyAlignment="1">
      <alignment vertical="center"/>
    </xf>
    <xf numFmtId="0" fontId="0" fillId="0" borderId="0" xfId="0" applyBorder="1" applyAlignment="1">
      <alignment vertical="center"/>
    </xf>
    <xf numFmtId="0" fontId="17" fillId="0" borderId="6" xfId="0" applyFont="1" applyFill="1" applyBorder="1" applyAlignment="1">
      <alignment horizontal="center" vertical="center" wrapText="1"/>
    </xf>
    <xf numFmtId="0" fontId="17" fillId="0" borderId="6" xfId="0" applyFont="1" applyFill="1" applyBorder="1" applyAlignment="1">
      <alignment horizontal="left" vertical="center" wrapText="1"/>
    </xf>
    <xf numFmtId="1" fontId="39" fillId="0" borderId="6" xfId="2" applyNumberFormat="1" applyFont="1" applyBorder="1" applyAlignment="1">
      <alignment horizontal="center" vertical="center" wrapText="1"/>
    </xf>
    <xf numFmtId="9" fontId="31" fillId="0" borderId="0" xfId="2" applyFont="1" applyBorder="1" applyAlignment="1">
      <alignment vertical="center"/>
    </xf>
    <xf numFmtId="0" fontId="22" fillId="0" borderId="24" xfId="0" applyFont="1" applyFill="1" applyBorder="1" applyAlignment="1">
      <alignment vertical="center" wrapText="1"/>
    </xf>
    <xf numFmtId="9" fontId="22" fillId="0" borderId="6" xfId="2" applyNumberFormat="1" applyFont="1" applyFill="1" applyBorder="1" applyAlignment="1">
      <alignment horizontal="center" vertical="center" wrapText="1"/>
    </xf>
    <xf numFmtId="9" fontId="22" fillId="0" borderId="27" xfId="0" applyNumberFormat="1" applyFont="1" applyFill="1" applyBorder="1" applyAlignment="1">
      <alignment horizontal="center" vertical="center" wrapText="1"/>
    </xf>
    <xf numFmtId="9" fontId="22" fillId="0" borderId="28" xfId="0" applyNumberFormat="1" applyFont="1" applyFill="1" applyBorder="1" applyAlignment="1">
      <alignment horizontal="center" vertical="center" wrapText="1"/>
    </xf>
    <xf numFmtId="9" fontId="22" fillId="0" borderId="19" xfId="0" applyNumberFormat="1" applyFont="1" applyFill="1" applyBorder="1" applyAlignment="1">
      <alignment horizontal="center" vertical="center" wrapText="1"/>
    </xf>
    <xf numFmtId="9" fontId="22" fillId="0" borderId="20" xfId="0" applyNumberFormat="1" applyFont="1" applyFill="1" applyBorder="1" applyAlignment="1">
      <alignment horizontal="center" vertical="center" wrapText="1"/>
    </xf>
    <xf numFmtId="0" fontId="23" fillId="0" borderId="6" xfId="0" applyFont="1" applyFill="1" applyBorder="1" applyAlignment="1">
      <alignment vertical="center" wrapText="1"/>
    </xf>
    <xf numFmtId="9" fontId="22" fillId="0" borderId="24" xfId="0" applyNumberFormat="1" applyFont="1" applyFill="1" applyBorder="1" applyAlignment="1">
      <alignment horizontal="center" vertical="center" wrapText="1"/>
    </xf>
    <xf numFmtId="0" fontId="23" fillId="0" borderId="19" xfId="0" applyFont="1" applyFill="1" applyBorder="1" applyAlignment="1">
      <alignment vertical="center" wrapText="1"/>
    </xf>
    <xf numFmtId="0" fontId="22" fillId="0" borderId="28" xfId="0" applyFont="1" applyFill="1" applyBorder="1" applyAlignment="1">
      <alignment vertical="center" wrapText="1"/>
    </xf>
    <xf numFmtId="0" fontId="22" fillId="0" borderId="42" xfId="0" applyFont="1" applyFill="1" applyBorder="1" applyAlignment="1">
      <alignment vertical="center" wrapText="1"/>
    </xf>
    <xf numFmtId="0" fontId="23" fillId="0" borderId="10" xfId="0" applyFont="1" applyFill="1" applyBorder="1" applyAlignment="1">
      <alignment horizontal="left" vertical="center" wrapText="1"/>
    </xf>
    <xf numFmtId="0" fontId="22" fillId="0" borderId="42" xfId="0" applyFont="1" applyFill="1" applyBorder="1" applyAlignment="1">
      <alignment horizontal="center" vertical="center" wrapText="1"/>
    </xf>
    <xf numFmtId="0" fontId="22" fillId="0" borderId="10" xfId="0" applyFont="1" applyFill="1" applyBorder="1" applyAlignment="1">
      <alignment horizontal="center" vertical="center" wrapText="1"/>
    </xf>
    <xf numFmtId="9" fontId="22" fillId="0" borderId="21" xfId="0" applyNumberFormat="1" applyFont="1" applyFill="1" applyBorder="1" applyAlignment="1">
      <alignment horizontal="center" vertical="center" wrapText="1"/>
    </xf>
    <xf numFmtId="9" fontId="22" fillId="0" borderId="29" xfId="0" applyNumberFormat="1" applyFont="1" applyFill="1" applyBorder="1" applyAlignment="1">
      <alignment horizontal="center" vertical="center" wrapText="1"/>
    </xf>
    <xf numFmtId="0" fontId="22" fillId="0" borderId="29" xfId="0" applyFont="1" applyFill="1" applyBorder="1" applyAlignment="1">
      <alignment horizontal="left" vertical="center" wrapText="1"/>
    </xf>
    <xf numFmtId="0" fontId="39" fillId="2" borderId="0" xfId="0" applyFont="1" applyFill="1" applyBorder="1" applyAlignment="1">
      <alignment horizontal="center" vertical="center" wrapText="1"/>
    </xf>
    <xf numFmtId="0" fontId="39" fillId="2" borderId="0" xfId="0" applyFont="1" applyFill="1" applyBorder="1" applyAlignment="1">
      <alignment horizontal="left" vertical="center" wrapText="1"/>
    </xf>
    <xf numFmtId="0" fontId="51" fillId="2" borderId="0"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19" xfId="0" applyFont="1" applyFill="1" applyBorder="1" applyAlignment="1">
      <alignment horizontal="left" vertical="center" wrapText="1"/>
    </xf>
    <xf numFmtId="9"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9"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8" fillId="0" borderId="6" xfId="0" applyFont="1" applyBorder="1" applyAlignment="1">
      <alignment horizontal="center" vertical="center" wrapText="1"/>
    </xf>
    <xf numFmtId="0" fontId="5" fillId="0" borderId="6" xfId="0" applyFont="1" applyFill="1" applyBorder="1" applyAlignment="1">
      <alignment horizontal="left" vertical="center" wrapText="1"/>
    </xf>
    <xf numFmtId="0" fontId="61" fillId="0" borderId="19" xfId="0" applyFont="1" applyFill="1" applyBorder="1" applyAlignment="1">
      <alignment horizontal="center" vertical="center" wrapText="1"/>
    </xf>
    <xf numFmtId="0" fontId="61" fillId="0" borderId="0" xfId="0" applyFont="1" applyAlignment="1">
      <alignment horizontal="center" vertical="center" wrapText="1"/>
    </xf>
    <xf numFmtId="0" fontId="63" fillId="0" borderId="0" xfId="0" applyFont="1" applyAlignment="1">
      <alignment horizontal="center" vertical="center" wrapText="1" readingOrder="1"/>
    </xf>
    <xf numFmtId="0" fontId="66" fillId="0" borderId="0" xfId="0" applyFont="1" applyAlignment="1">
      <alignment horizontal="center" vertical="center" wrapText="1" readingOrder="1"/>
    </xf>
    <xf numFmtId="0" fontId="58" fillId="0" borderId="0" xfId="0" applyFont="1" applyAlignment="1">
      <alignment horizontal="center" vertical="center" wrapText="1"/>
    </xf>
    <xf numFmtId="0" fontId="58" fillId="0" borderId="0" xfId="0" applyFont="1" applyAlignment="1">
      <alignment horizontal="center" vertical="center" wrapText="1" readingOrder="1"/>
    </xf>
    <xf numFmtId="0" fontId="67" fillId="0" borderId="0" xfId="0" applyFont="1" applyAlignment="1">
      <alignment horizontal="center" vertical="center" wrapText="1" readingOrder="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65" fillId="0" borderId="0" xfId="0" applyFont="1" applyAlignment="1">
      <alignment horizontal="center" vertical="center" wrapText="1" readingOrder="1"/>
    </xf>
    <xf numFmtId="0" fontId="68" fillId="0" borderId="6" xfId="0" applyFont="1" applyBorder="1" applyAlignment="1">
      <alignment horizontal="center" vertical="center" wrapText="1"/>
    </xf>
    <xf numFmtId="0" fontId="39" fillId="0" borderId="6" xfId="0" applyFont="1" applyFill="1" applyBorder="1" applyAlignment="1">
      <alignment vertical="center" wrapText="1"/>
    </xf>
    <xf numFmtId="0" fontId="5" fillId="2" borderId="22" xfId="3" applyFont="1" applyFill="1" applyBorder="1" applyAlignment="1">
      <alignment vertical="center" wrapText="1"/>
    </xf>
    <xf numFmtId="0" fontId="9" fillId="0" borderId="6" xfId="0" applyFont="1" applyFill="1" applyBorder="1" applyAlignment="1">
      <alignment horizontal="justify" vertical="center" wrapText="1"/>
    </xf>
    <xf numFmtId="0" fontId="8" fillId="0" borderId="6" xfId="0" applyFont="1" applyFill="1" applyBorder="1" applyAlignment="1">
      <alignment vertical="center"/>
    </xf>
    <xf numFmtId="0" fontId="54" fillId="0" borderId="0" xfId="0" applyNumberFormat="1" applyFont="1" applyAlignment="1">
      <alignment vertical="center"/>
    </xf>
    <xf numFmtId="0" fontId="29" fillId="0" borderId="16"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54" fillId="0" borderId="0" xfId="0" applyNumberFormat="1" applyFont="1" applyAlignment="1">
      <alignment horizontal="center" vertical="center"/>
    </xf>
    <xf numFmtId="0" fontId="28" fillId="0" borderId="6" xfId="0" applyFont="1" applyFill="1" applyBorder="1" applyAlignment="1">
      <alignment horizontal="center" vertical="center" wrapText="1"/>
    </xf>
    <xf numFmtId="9" fontId="28" fillId="0" borderId="6" xfId="0" applyNumberFormat="1" applyFont="1" applyFill="1" applyBorder="1" applyAlignment="1">
      <alignment horizontal="center" vertical="center" wrapText="1"/>
    </xf>
    <xf numFmtId="0" fontId="54" fillId="0" borderId="0" xfId="0" applyNumberFormat="1" applyFont="1" applyAlignment="1">
      <alignment horizontal="justify" vertical="top" wrapText="1"/>
    </xf>
    <xf numFmtId="0" fontId="55" fillId="0" borderId="0" xfId="0" applyNumberFormat="1" applyFont="1" applyAlignment="1">
      <alignment horizontal="justify" vertical="top" wrapText="1"/>
    </xf>
    <xf numFmtId="0" fontId="25" fillId="0" borderId="6" xfId="0" applyFont="1" applyBorder="1" applyAlignment="1">
      <alignment horizontal="left" vertical="center" wrapText="1"/>
    </xf>
    <xf numFmtId="0" fontId="29" fillId="0" borderId="6" xfId="0" applyFont="1" applyFill="1" applyBorder="1" applyAlignment="1">
      <alignment vertical="center" wrapText="1"/>
    </xf>
    <xf numFmtId="0" fontId="37" fillId="2" borderId="6" xfId="0" applyFont="1" applyFill="1" applyBorder="1" applyAlignment="1">
      <alignment horizontal="left" vertical="top" wrapText="1"/>
    </xf>
    <xf numFmtId="0" fontId="15" fillId="0" borderId="6" xfId="0" applyFont="1" applyBorder="1" applyAlignment="1">
      <alignment vertical="center"/>
    </xf>
    <xf numFmtId="0" fontId="15" fillId="0" borderId="0" xfId="0" applyFont="1" applyAlignment="1">
      <alignment vertical="center"/>
    </xf>
    <xf numFmtId="0" fontId="38" fillId="2" borderId="0" xfId="0" applyFont="1" applyFill="1" applyAlignment="1">
      <alignment vertical="top" wrapText="1"/>
    </xf>
    <xf numFmtId="0" fontId="9"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center" vertical="top" wrapText="1"/>
    </xf>
    <xf numFmtId="9" fontId="8" fillId="2" borderId="6" xfId="0" applyNumberFormat="1" applyFont="1" applyFill="1" applyBorder="1" applyAlignment="1">
      <alignment horizontal="center" vertical="top" wrapText="1"/>
    </xf>
    <xf numFmtId="49" fontId="9" fillId="2" borderId="6" xfId="0" applyNumberFormat="1" applyFont="1" applyFill="1" applyBorder="1" applyAlignment="1">
      <alignment horizontal="center" vertical="top" wrapText="1"/>
    </xf>
    <xf numFmtId="0" fontId="8" fillId="2" borderId="6" xfId="4" applyFont="1" applyFill="1" applyBorder="1" applyAlignment="1">
      <alignment horizontal="center" vertical="top" wrapText="1"/>
    </xf>
    <xf numFmtId="9" fontId="9" fillId="2" borderId="6" xfId="2" applyFont="1" applyFill="1" applyBorder="1" applyAlignment="1">
      <alignment horizontal="center" vertical="top" wrapText="1"/>
    </xf>
    <xf numFmtId="9" fontId="8" fillId="2" borderId="22" xfId="2" applyFont="1" applyFill="1" applyBorder="1" applyAlignment="1">
      <alignment horizontal="center" vertical="top" wrapText="1"/>
    </xf>
    <xf numFmtId="164" fontId="36" fillId="0" borderId="6" xfId="0" applyNumberFormat="1" applyFont="1" applyBorder="1" applyAlignment="1">
      <alignment horizontal="center" vertical="top" wrapText="1"/>
    </xf>
    <xf numFmtId="10" fontId="36" fillId="0" borderId="6" xfId="2" applyNumberFormat="1" applyFont="1" applyBorder="1" applyAlignment="1">
      <alignment horizontal="center" vertical="top" wrapText="1"/>
    </xf>
    <xf numFmtId="0" fontId="36" fillId="0" borderId="6" xfId="0" applyFont="1" applyBorder="1" applyAlignment="1">
      <alignment horizontal="center" vertical="top" wrapText="1"/>
    </xf>
    <xf numFmtId="0" fontId="36" fillId="2" borderId="6" xfId="0" applyFont="1" applyFill="1" applyBorder="1" applyAlignment="1">
      <alignment horizontal="left" vertical="top" wrapText="1"/>
    </xf>
    <xf numFmtId="0" fontId="8" fillId="0" borderId="6" xfId="0" applyFont="1" applyBorder="1" applyAlignment="1">
      <alignment vertical="top"/>
    </xf>
    <xf numFmtId="0" fontId="8" fillId="0" borderId="0" xfId="0" applyFont="1" applyAlignment="1">
      <alignment vertical="top"/>
    </xf>
    <xf numFmtId="9" fontId="36" fillId="0" borderId="6" xfId="2" applyFont="1" applyBorder="1" applyAlignment="1">
      <alignment horizontal="center" vertical="center" wrapText="1"/>
    </xf>
    <xf numFmtId="0" fontId="8" fillId="0" borderId="0" xfId="0" applyFont="1" applyBorder="1"/>
    <xf numFmtId="0" fontId="4" fillId="2" borderId="6" xfId="3" applyFont="1" applyFill="1" applyBorder="1" applyAlignment="1">
      <alignment vertical="center" wrapText="1"/>
    </xf>
    <xf numFmtId="0" fontId="8" fillId="0" borderId="0" xfId="0" applyFont="1" applyAlignment="1">
      <alignment vertical="center" wrapText="1"/>
    </xf>
    <xf numFmtId="0" fontId="9" fillId="0" borderId="6" xfId="0" applyFont="1" applyBorder="1" applyAlignment="1">
      <alignment horizontal="justify" vertical="top" wrapText="1"/>
    </xf>
    <xf numFmtId="0" fontId="9" fillId="0" borderId="29" xfId="0" applyFont="1" applyBorder="1" applyAlignment="1">
      <alignment horizontal="justify" vertical="top" wrapText="1"/>
    </xf>
    <xf numFmtId="0" fontId="8" fillId="0" borderId="29" xfId="0" applyFont="1" applyBorder="1" applyAlignment="1">
      <alignment horizontal="center" vertical="center"/>
    </xf>
    <xf numFmtId="0" fontId="9" fillId="0" borderId="19" xfId="0" applyFont="1" applyBorder="1" applyAlignment="1">
      <alignment horizontal="justify" vertical="top" wrapText="1"/>
    </xf>
    <xf numFmtId="0" fontId="27" fillId="2" borderId="43" xfId="0" applyFont="1" applyFill="1" applyBorder="1" applyAlignment="1">
      <alignment horizontal="center" vertical="center" wrapText="1"/>
    </xf>
    <xf numFmtId="9" fontId="27" fillId="2" borderId="0" xfId="0" applyNumberFormat="1" applyFont="1" applyFill="1" applyBorder="1" applyAlignment="1">
      <alignment horizontal="center" vertical="center" wrapText="1"/>
    </xf>
    <xf numFmtId="0" fontId="23" fillId="0" borderId="0" xfId="0" applyFont="1" applyBorder="1" applyAlignment="1">
      <alignment vertical="center"/>
    </xf>
    <xf numFmtId="0" fontId="23" fillId="0" borderId="44" xfId="0" applyFont="1" applyBorder="1" applyAlignment="1">
      <alignment vertical="center"/>
    </xf>
    <xf numFmtId="9" fontId="27" fillId="3" borderId="6" xfId="0" applyNumberFormat="1" applyFont="1" applyFill="1" applyBorder="1" applyAlignment="1">
      <alignment horizontal="center" vertical="center" wrapText="1"/>
    </xf>
    <xf numFmtId="1" fontId="22" fillId="0" borderId="21" xfId="0" applyNumberFormat="1" applyFont="1" applyFill="1" applyBorder="1" applyAlignment="1">
      <alignment horizontal="justify" vertical="center" wrapText="1"/>
    </xf>
    <xf numFmtId="9" fontId="22" fillId="0" borderId="6" xfId="0" applyNumberFormat="1" applyFont="1" applyFill="1" applyBorder="1" applyAlignment="1">
      <alignment horizontal="center" vertical="center"/>
    </xf>
    <xf numFmtId="9" fontId="27" fillId="0" borderId="6" xfId="0" applyNumberFormat="1" applyFont="1" applyFill="1" applyBorder="1" applyAlignment="1">
      <alignment horizontal="center" vertical="center" wrapText="1"/>
    </xf>
    <xf numFmtId="9" fontId="27" fillId="0" borderId="23" xfId="0" applyNumberFormat="1" applyFont="1" applyFill="1" applyBorder="1" applyAlignment="1">
      <alignment horizontal="center" vertical="center" wrapText="1"/>
    </xf>
    <xf numFmtId="0" fontId="22" fillId="0" borderId="19" xfId="0" applyFont="1" applyFill="1" applyBorder="1" applyAlignment="1">
      <alignment horizontal="justify" vertical="center" wrapText="1"/>
    </xf>
    <xf numFmtId="0" fontId="22" fillId="0" borderId="46" xfId="0" applyFont="1" applyFill="1" applyBorder="1" applyAlignment="1">
      <alignment horizontal="justify" vertical="center" wrapText="1"/>
    </xf>
    <xf numFmtId="0" fontId="44" fillId="0" borderId="0" xfId="0" applyFont="1" applyFill="1" applyAlignment="1">
      <alignment vertical="center"/>
    </xf>
    <xf numFmtId="1" fontId="27" fillId="0" borderId="6" xfId="0" applyNumberFormat="1" applyFont="1" applyFill="1" applyBorder="1" applyAlignment="1">
      <alignment horizontal="center" vertical="center"/>
    </xf>
    <xf numFmtId="9" fontId="27" fillId="0" borderId="29" xfId="0" applyNumberFormat="1" applyFont="1" applyFill="1" applyBorder="1" applyAlignment="1">
      <alignment horizontal="center" vertical="center" wrapText="1"/>
    </xf>
    <xf numFmtId="0" fontId="22" fillId="0" borderId="6" xfId="0" applyFont="1" applyFill="1" applyBorder="1" applyAlignment="1">
      <alignment vertical="center"/>
    </xf>
    <xf numFmtId="0" fontId="22" fillId="0" borderId="7" xfId="0" applyFont="1" applyFill="1" applyBorder="1" applyAlignment="1">
      <alignment vertical="center"/>
    </xf>
    <xf numFmtId="0" fontId="22" fillId="0" borderId="22" xfId="0" applyFont="1" applyFill="1" applyBorder="1" applyAlignment="1">
      <alignment horizontal="center" vertical="center" wrapText="1"/>
    </xf>
    <xf numFmtId="0" fontId="22" fillId="0" borderId="19" xfId="0" applyFont="1" applyFill="1" applyBorder="1" applyAlignment="1">
      <alignment horizontal="left" vertical="top" wrapText="1"/>
    </xf>
    <xf numFmtId="0" fontId="22" fillId="0" borderId="48" xfId="0" applyFont="1" applyFill="1" applyBorder="1" applyAlignment="1">
      <alignment horizontal="center" vertical="center" wrapText="1"/>
    </xf>
    <xf numFmtId="9" fontId="22" fillId="0" borderId="30" xfId="0" applyNumberFormat="1" applyFont="1" applyFill="1" applyBorder="1" applyAlignment="1">
      <alignment horizontal="center" vertical="center" wrapText="1"/>
    </xf>
    <xf numFmtId="9" fontId="27" fillId="0" borderId="30" xfId="0" applyNumberFormat="1" applyFont="1" applyFill="1" applyBorder="1" applyAlignment="1">
      <alignment horizontal="center" vertical="center" wrapText="1"/>
    </xf>
    <xf numFmtId="0" fontId="22" fillId="0" borderId="6" xfId="0" applyFont="1" applyFill="1" applyBorder="1" applyAlignment="1">
      <alignment horizontal="left" vertical="top" wrapText="1"/>
    </xf>
    <xf numFmtId="9" fontId="27" fillId="0" borderId="19" xfId="0" applyNumberFormat="1" applyFont="1" applyFill="1" applyBorder="1" applyAlignment="1">
      <alignment horizontal="center" vertical="center" wrapText="1"/>
    </xf>
    <xf numFmtId="0" fontId="27" fillId="0" borderId="10" xfId="0" applyFont="1" applyFill="1" applyBorder="1" applyAlignment="1">
      <alignment vertical="center" wrapText="1"/>
    </xf>
    <xf numFmtId="0" fontId="27" fillId="2" borderId="52" xfId="3" applyFont="1" applyFill="1" applyBorder="1" applyAlignment="1">
      <alignment vertical="center" wrapText="1"/>
    </xf>
    <xf numFmtId="9" fontId="0" fillId="0" borderId="0" xfId="0" applyNumberFormat="1" applyFont="1" applyAlignment="1">
      <alignment horizontal="center" vertical="center"/>
    </xf>
    <xf numFmtId="9" fontId="72" fillId="0" borderId="0" xfId="0" applyNumberFormat="1" applyFont="1" applyAlignment="1">
      <alignment horizontal="center" vertical="center"/>
    </xf>
    <xf numFmtId="9" fontId="0" fillId="2" borderId="0" xfId="0" applyNumberFormat="1" applyFont="1" applyFill="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0" fillId="0" borderId="0" xfId="0" applyFont="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27" fillId="0" borderId="17"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6"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2" fillId="6" borderId="20" xfId="3" applyFont="1" applyFill="1" applyBorder="1" applyAlignment="1">
      <alignment horizontal="center" vertical="center" wrapText="1"/>
    </xf>
    <xf numFmtId="0" fontId="32" fillId="6" borderId="21" xfId="3" applyFont="1" applyFill="1" applyBorder="1" applyAlignment="1">
      <alignment horizontal="center" vertical="center" wrapText="1"/>
    </xf>
    <xf numFmtId="0" fontId="32" fillId="6" borderId="25" xfId="3" applyFont="1" applyFill="1" applyBorder="1" applyAlignment="1">
      <alignment horizontal="center" vertical="center" wrapText="1"/>
    </xf>
    <xf numFmtId="0" fontId="32" fillId="6" borderId="26" xfId="3" applyFont="1" applyFill="1" applyBorder="1" applyAlignment="1">
      <alignment horizontal="center" vertical="center" wrapText="1"/>
    </xf>
    <xf numFmtId="0" fontId="32" fillId="6" borderId="27" xfId="3" applyFont="1" applyFill="1" applyBorder="1" applyAlignment="1">
      <alignment horizontal="center" vertical="center" wrapText="1"/>
    </xf>
    <xf numFmtId="0" fontId="32" fillId="6" borderId="28" xfId="3" applyFont="1" applyFill="1" applyBorder="1" applyAlignment="1">
      <alignment horizontal="center" vertical="center" wrapText="1"/>
    </xf>
    <xf numFmtId="0" fontId="27" fillId="6" borderId="6" xfId="3" applyFont="1" applyFill="1" applyBorder="1" applyAlignment="1">
      <alignment horizontal="center" vertical="center"/>
    </xf>
    <xf numFmtId="0" fontId="22" fillId="0" borderId="29"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7" fillId="0" borderId="22" xfId="3" applyFont="1" applyFill="1" applyBorder="1" applyAlignment="1">
      <alignment horizontal="left" vertical="center"/>
    </xf>
    <xf numFmtId="0" fontId="27" fillId="0" borderId="23" xfId="3" applyFont="1" applyFill="1" applyBorder="1" applyAlignment="1">
      <alignment horizontal="left" vertical="center"/>
    </xf>
    <xf numFmtId="0" fontId="27" fillId="0" borderId="24" xfId="3" applyFont="1" applyFill="1" applyBorder="1" applyAlignment="1">
      <alignment horizontal="left" vertical="center"/>
    </xf>
    <xf numFmtId="0" fontId="27" fillId="6" borderId="6" xfId="3" applyFont="1" applyFill="1" applyBorder="1" applyAlignment="1">
      <alignment horizontal="center" vertical="center" wrapText="1"/>
    </xf>
    <xf numFmtId="0" fontId="27" fillId="2" borderId="6" xfId="3" applyFont="1" applyFill="1" applyBorder="1" applyAlignment="1">
      <alignment horizontal="left" vertical="center" wrapText="1"/>
    </xf>
    <xf numFmtId="0" fontId="27" fillId="2" borderId="23" xfId="3" applyFont="1" applyFill="1" applyBorder="1" applyAlignment="1">
      <alignment horizontal="left" vertical="center" wrapText="1"/>
    </xf>
    <xf numFmtId="15" fontId="27" fillId="6" borderId="6" xfId="0" applyNumberFormat="1" applyFont="1" applyFill="1" applyBorder="1" applyAlignment="1">
      <alignment horizontal="center" vertical="center" wrapText="1"/>
    </xf>
    <xf numFmtId="0" fontId="27" fillId="2" borderId="22" xfId="3" applyFont="1" applyFill="1" applyBorder="1" applyAlignment="1">
      <alignment horizontal="left" vertical="center" wrapText="1"/>
    </xf>
    <xf numFmtId="0" fontId="27" fillId="2" borderId="24" xfId="3" applyFont="1" applyFill="1" applyBorder="1" applyAlignment="1">
      <alignment horizontal="left" vertical="center" wrapText="1"/>
    </xf>
    <xf numFmtId="0" fontId="22" fillId="2" borderId="23" xfId="3" applyFont="1" applyFill="1" applyBorder="1" applyAlignment="1">
      <alignment horizontal="left" vertical="center" wrapText="1"/>
    </xf>
    <xf numFmtId="0" fontId="22" fillId="2" borderId="6" xfId="3" applyFont="1" applyFill="1" applyBorder="1" applyAlignment="1">
      <alignment horizontal="left" vertical="center" wrapText="1"/>
    </xf>
    <xf numFmtId="0" fontId="31" fillId="0" borderId="31" xfId="0" applyFont="1" applyBorder="1" applyAlignment="1">
      <alignment horizontal="center" vertical="center" wrapText="1"/>
    </xf>
    <xf numFmtId="0" fontId="27" fillId="3" borderId="6" xfId="0" applyFont="1" applyFill="1" applyBorder="1" applyAlignment="1">
      <alignment horizontal="center" vertical="center" wrapText="1"/>
    </xf>
    <xf numFmtId="0" fontId="32" fillId="3" borderId="20" xfId="3" applyFont="1" applyFill="1" applyBorder="1" applyAlignment="1">
      <alignment horizontal="center" vertical="center" wrapText="1"/>
    </xf>
    <xf numFmtId="0" fontId="32" fillId="3" borderId="21" xfId="3" applyFont="1" applyFill="1" applyBorder="1" applyAlignment="1">
      <alignment horizontal="center" vertical="center" wrapText="1"/>
    </xf>
    <xf numFmtId="0" fontId="32" fillId="3" borderId="25" xfId="3" applyFont="1" applyFill="1" applyBorder="1" applyAlignment="1">
      <alignment horizontal="center" vertical="center" wrapText="1"/>
    </xf>
    <xf numFmtId="0" fontId="32" fillId="3" borderId="26" xfId="3" applyFont="1" applyFill="1" applyBorder="1" applyAlignment="1">
      <alignment horizontal="center" vertical="center" wrapText="1"/>
    </xf>
    <xf numFmtId="0" fontId="32" fillId="3" borderId="27" xfId="3" applyFont="1" applyFill="1" applyBorder="1" applyAlignment="1">
      <alignment horizontal="center" vertical="center" wrapText="1"/>
    </xf>
    <xf numFmtId="0" fontId="32" fillId="3" borderId="28" xfId="3" applyFont="1" applyFill="1" applyBorder="1" applyAlignment="1">
      <alignment horizontal="center" vertical="center" wrapText="1"/>
    </xf>
    <xf numFmtId="0" fontId="27" fillId="3" borderId="6" xfId="3" applyFont="1" applyFill="1" applyBorder="1" applyAlignment="1">
      <alignment horizontal="center" vertical="center"/>
    </xf>
    <xf numFmtId="0" fontId="27" fillId="3" borderId="6"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27" fillId="2" borderId="24" xfId="3" applyFont="1" applyFill="1" applyBorder="1" applyAlignment="1">
      <alignment horizontal="center" vertical="center" wrapText="1"/>
    </xf>
    <xf numFmtId="15" fontId="27" fillId="3" borderId="6" xfId="0" applyNumberFormat="1"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0" borderId="6" xfId="3"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5" fontId="27" fillId="3" borderId="29" xfId="0" applyNumberFormat="1" applyFont="1" applyFill="1" applyBorder="1" applyAlignment="1">
      <alignment horizontal="center" vertical="center" wrapText="1"/>
    </xf>
    <xf numFmtId="15" fontId="27" fillId="3" borderId="30" xfId="0" applyNumberFormat="1" applyFont="1" applyFill="1" applyBorder="1" applyAlignment="1">
      <alignment horizontal="center" vertical="center" wrapText="1"/>
    </xf>
    <xf numFmtId="15" fontId="27" fillId="3" borderId="19" xfId="0" applyNumberFormat="1" applyFont="1" applyFill="1" applyBorder="1" applyAlignment="1">
      <alignment horizontal="center" vertical="center" wrapText="1"/>
    </xf>
    <xf numFmtId="0" fontId="27" fillId="0" borderId="17" xfId="0" applyFont="1" applyBorder="1" applyAlignment="1">
      <alignment horizontal="left" vertical="center" wrapText="1"/>
    </xf>
    <xf numFmtId="0" fontId="27" fillId="0" borderId="15" xfId="0" applyFont="1" applyBorder="1" applyAlignment="1">
      <alignment horizontal="left" vertical="center" wrapText="1"/>
    </xf>
    <xf numFmtId="0" fontId="27" fillId="0" borderId="18" xfId="0" applyFont="1" applyBorder="1" applyAlignment="1">
      <alignment horizontal="left" vertical="center" wrapText="1"/>
    </xf>
    <xf numFmtId="0" fontId="22" fillId="2" borderId="22" xfId="3" applyFont="1" applyFill="1" applyBorder="1" applyAlignment="1">
      <alignment horizontal="left" vertical="center" wrapText="1"/>
    </xf>
    <xf numFmtId="0" fontId="22" fillId="2" borderId="24" xfId="3" applyFont="1" applyFill="1" applyBorder="1" applyAlignment="1">
      <alignment horizontal="left" vertical="center" wrapText="1"/>
    </xf>
    <xf numFmtId="0" fontId="22" fillId="0" borderId="3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9" xfId="0" applyFont="1" applyBorder="1" applyAlignment="1">
      <alignment horizontal="center" vertical="center" wrapText="1"/>
    </xf>
    <xf numFmtId="0" fontId="22" fillId="3" borderId="29"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7" fillId="6" borderId="6" xfId="0" applyFont="1" applyFill="1" applyBorder="1" applyAlignment="1">
      <alignment horizontal="left" vertical="center" wrapText="1"/>
    </xf>
    <xf numFmtId="0" fontId="39" fillId="3" borderId="6" xfId="0" applyFont="1" applyFill="1" applyBorder="1" applyAlignment="1">
      <alignment horizontal="center" vertical="center" wrapText="1"/>
    </xf>
    <xf numFmtId="0" fontId="23" fillId="0" borderId="6"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wrapText="1"/>
    </xf>
    <xf numFmtId="0" fontId="27" fillId="0" borderId="6" xfId="0" applyFont="1" applyBorder="1" applyAlignment="1">
      <alignment horizontal="left" vertical="center" wrapText="1"/>
    </xf>
    <xf numFmtId="0" fontId="39" fillId="3" borderId="6" xfId="0" applyFont="1" applyFill="1" applyBorder="1" applyAlignment="1">
      <alignment horizontal="left" vertical="center" wrapText="1"/>
    </xf>
    <xf numFmtId="15" fontId="39" fillId="3"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23" xfId="3" applyFill="1" applyBorder="1" applyAlignment="1">
      <alignment horizontal="center" vertical="center" wrapText="1"/>
    </xf>
    <xf numFmtId="0" fontId="5" fillId="2" borderId="24" xfId="3" applyFill="1" applyBorder="1" applyAlignment="1">
      <alignment horizontal="center" vertical="center" wrapText="1"/>
    </xf>
    <xf numFmtId="0" fontId="39" fillId="2" borderId="6" xfId="3" applyFont="1" applyFill="1" applyBorder="1" applyAlignment="1">
      <alignment horizontal="left" vertical="center" wrapText="1"/>
    </xf>
    <xf numFmtId="0" fontId="39" fillId="3" borderId="19" xfId="0" applyFont="1" applyFill="1" applyBorder="1" applyAlignment="1">
      <alignment horizontal="center" vertical="center" wrapText="1"/>
    </xf>
    <xf numFmtId="0" fontId="43" fillId="3" borderId="25" xfId="3" applyFont="1" applyFill="1" applyBorder="1" applyAlignment="1">
      <alignment horizontal="center" vertical="center" wrapText="1"/>
    </xf>
    <xf numFmtId="0" fontId="43" fillId="3" borderId="26" xfId="3" applyFont="1" applyFill="1" applyBorder="1" applyAlignment="1">
      <alignment horizontal="center" vertical="center" wrapText="1"/>
    </xf>
    <xf numFmtId="0" fontId="43" fillId="3" borderId="27" xfId="3" applyFont="1" applyFill="1" applyBorder="1" applyAlignment="1">
      <alignment horizontal="center" vertical="center" wrapText="1"/>
    </xf>
    <xf numFmtId="0" fontId="43" fillId="3" borderId="28" xfId="3" applyFont="1" applyFill="1" applyBorder="1" applyAlignment="1">
      <alignment horizontal="center" vertical="center" wrapText="1"/>
    </xf>
    <xf numFmtId="0" fontId="39" fillId="3" borderId="19" xfId="3" applyFont="1" applyFill="1" applyBorder="1" applyAlignment="1">
      <alignment horizontal="center" vertical="center"/>
    </xf>
    <xf numFmtId="0" fontId="39" fillId="3" borderId="6" xfId="3" applyFont="1" applyFill="1" applyBorder="1" applyAlignment="1">
      <alignment horizontal="center" vertical="center"/>
    </xf>
    <xf numFmtId="0" fontId="39" fillId="0" borderId="27" xfId="3" applyFont="1" applyBorder="1" applyAlignment="1">
      <alignment horizontal="left" vertical="center"/>
    </xf>
    <xf numFmtId="0" fontId="39" fillId="0" borderId="32" xfId="3" applyFont="1" applyBorder="1" applyAlignment="1">
      <alignment horizontal="left" vertical="center"/>
    </xf>
    <xf numFmtId="0" fontId="39" fillId="0" borderId="28" xfId="3" applyFont="1" applyBorder="1" applyAlignment="1">
      <alignment horizontal="left" vertical="center"/>
    </xf>
    <xf numFmtId="0" fontId="39" fillId="3" borderId="19" xfId="3" applyFont="1" applyFill="1" applyBorder="1" applyAlignment="1">
      <alignment horizontal="center" vertical="center" wrapText="1"/>
    </xf>
    <xf numFmtId="0" fontId="39" fillId="3" borderId="6" xfId="3" applyFont="1" applyFill="1" applyBorder="1" applyAlignment="1">
      <alignment horizontal="center" vertical="center" wrapText="1"/>
    </xf>
    <xf numFmtId="0" fontId="39" fillId="2" borderId="19" xfId="3"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39" fillId="0" borderId="17"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Border="1" applyAlignment="1">
      <alignment horizontal="center" vertical="center"/>
    </xf>
    <xf numFmtId="0" fontId="21" fillId="0" borderId="1"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1" xfId="0" applyFont="1" applyFill="1" applyBorder="1" applyAlignment="1">
      <alignment horizontal="center" vertical="center"/>
    </xf>
    <xf numFmtId="0" fontId="51" fillId="3" borderId="6" xfId="0" applyFont="1" applyFill="1" applyBorder="1" applyAlignment="1">
      <alignment horizontal="center" vertical="center" wrapText="1"/>
    </xf>
    <xf numFmtId="0" fontId="5" fillId="0" borderId="30" xfId="0" applyFont="1" applyBorder="1" applyAlignment="1">
      <alignment horizont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9" fillId="0" borderId="22" xfId="3" applyFont="1" applyFill="1" applyBorder="1" applyAlignment="1">
      <alignment horizontal="left" vertical="center"/>
    </xf>
    <xf numFmtId="0" fontId="39" fillId="0" borderId="23" xfId="3" applyFont="1" applyFill="1" applyBorder="1" applyAlignment="1">
      <alignment horizontal="left" vertical="center"/>
    </xf>
    <xf numFmtId="0" fontId="39" fillId="0" borderId="24" xfId="3" applyFont="1" applyFill="1" applyBorder="1" applyAlignment="1">
      <alignment horizontal="left" vertical="center"/>
    </xf>
    <xf numFmtId="0" fontId="43" fillId="3" borderId="20" xfId="3" applyFont="1" applyFill="1" applyBorder="1" applyAlignment="1">
      <alignment horizontal="center" vertical="center" wrapText="1"/>
    </xf>
    <xf numFmtId="0" fontId="43" fillId="3" borderId="21" xfId="3"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3" xfId="3" applyFont="1" applyFill="1" applyBorder="1" applyAlignment="1">
      <alignment horizontal="center" vertical="center" wrapText="1"/>
    </xf>
    <xf numFmtId="0" fontId="5" fillId="2" borderId="24" xfId="3" applyFont="1" applyFill="1" applyBorder="1" applyAlignment="1">
      <alignment horizontal="center" vertical="center" wrapText="1"/>
    </xf>
    <xf numFmtId="9" fontId="27" fillId="3" borderId="20" xfId="3" applyNumberFormat="1" applyFont="1" applyFill="1" applyBorder="1" applyAlignment="1">
      <alignment horizontal="center" vertical="center" wrapText="1"/>
    </xf>
    <xf numFmtId="9" fontId="27" fillId="3" borderId="31" xfId="3" applyNumberFormat="1" applyFont="1" applyFill="1" applyBorder="1" applyAlignment="1">
      <alignment horizontal="center" vertical="center" wrapText="1"/>
    </xf>
    <xf numFmtId="9" fontId="27" fillId="3" borderId="21" xfId="3" applyNumberFormat="1" applyFont="1" applyFill="1" applyBorder="1" applyAlignment="1">
      <alignment horizontal="center" vertical="center" wrapText="1"/>
    </xf>
    <xf numFmtId="9" fontId="27" fillId="3" borderId="25" xfId="3" applyNumberFormat="1" applyFont="1" applyFill="1" applyBorder="1" applyAlignment="1">
      <alignment horizontal="center" vertical="center" wrapText="1"/>
    </xf>
    <xf numFmtId="9" fontId="27" fillId="3" borderId="0" xfId="3" applyNumberFormat="1" applyFont="1" applyFill="1" applyBorder="1" applyAlignment="1">
      <alignment horizontal="center" vertical="center" wrapText="1"/>
    </xf>
    <xf numFmtId="9" fontId="27" fillId="3" borderId="26" xfId="3" applyNumberFormat="1" applyFont="1" applyFill="1" applyBorder="1" applyAlignment="1">
      <alignment horizontal="center" vertical="center" wrapText="1"/>
    </xf>
    <xf numFmtId="9" fontId="27" fillId="3" borderId="50" xfId="3" applyNumberFormat="1" applyFont="1" applyFill="1" applyBorder="1" applyAlignment="1">
      <alignment horizontal="center" vertical="center" wrapText="1"/>
    </xf>
    <xf numFmtId="9" fontId="27" fillId="3" borderId="14" xfId="3" applyNumberFormat="1" applyFont="1" applyFill="1" applyBorder="1" applyAlignment="1">
      <alignment horizontal="center" vertical="center" wrapText="1"/>
    </xf>
    <xf numFmtId="9" fontId="27" fillId="3" borderId="51" xfId="3" applyNumberFormat="1" applyFont="1" applyFill="1" applyBorder="1" applyAlignment="1">
      <alignment horizontal="center" vertical="center" wrapText="1"/>
    </xf>
    <xf numFmtId="0" fontId="27" fillId="2" borderId="7" xfId="3" applyFont="1" applyFill="1" applyBorder="1" applyAlignment="1">
      <alignment horizontal="left" vertical="center" wrapText="1"/>
    </xf>
    <xf numFmtId="0" fontId="27" fillId="2" borderId="53" xfId="3" applyFont="1" applyFill="1" applyBorder="1" applyAlignment="1">
      <alignment horizontal="left" vertical="center" wrapText="1"/>
    </xf>
    <xf numFmtId="0" fontId="27" fillId="2" borderId="54" xfId="3" applyFont="1" applyFill="1" applyBorder="1" applyAlignment="1">
      <alignment horizontal="left" vertical="center" wrapText="1"/>
    </xf>
    <xf numFmtId="0" fontId="27" fillId="2" borderId="52" xfId="3" applyFont="1" applyFill="1" applyBorder="1" applyAlignment="1">
      <alignment horizontal="left" vertical="center" wrapText="1"/>
    </xf>
    <xf numFmtId="0" fontId="27" fillId="2" borderId="10" xfId="3" applyFont="1" applyFill="1" applyBorder="1" applyAlignment="1">
      <alignment horizontal="left" vertical="center" wrapText="1"/>
    </xf>
    <xf numFmtId="0" fontId="27" fillId="2" borderId="11" xfId="3" applyFont="1" applyFill="1" applyBorder="1" applyAlignment="1">
      <alignment horizontal="left" vertical="center" wrapText="1"/>
    </xf>
    <xf numFmtId="0" fontId="27" fillId="3" borderId="45"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32" fillId="3" borderId="50" xfId="3" applyFont="1" applyFill="1" applyBorder="1" applyAlignment="1">
      <alignment horizontal="center" vertical="center" wrapText="1"/>
    </xf>
    <xf numFmtId="0" fontId="32" fillId="3" borderId="51" xfId="3" applyFont="1" applyFill="1" applyBorder="1" applyAlignment="1">
      <alignment horizontal="center" vertical="center" wrapText="1"/>
    </xf>
    <xf numFmtId="0" fontId="27" fillId="3" borderId="29"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42" xfId="3" applyFont="1" applyFill="1" applyBorder="1" applyAlignment="1">
      <alignment horizontal="center" vertical="center"/>
    </xf>
    <xf numFmtId="0" fontId="27" fillId="0" borderId="32" xfId="3" applyFont="1" applyFill="1" applyBorder="1" applyAlignment="1">
      <alignment horizontal="left" vertical="center"/>
    </xf>
    <xf numFmtId="9" fontId="27" fillId="3" borderId="6" xfId="0" applyNumberFormat="1" applyFont="1" applyFill="1" applyBorder="1" applyAlignment="1">
      <alignment horizontal="center" vertical="center" wrapText="1"/>
    </xf>
    <xf numFmtId="0" fontId="27" fillId="3" borderId="7" xfId="0" applyFont="1" applyFill="1" applyBorder="1" applyAlignment="1">
      <alignment horizontal="center" vertical="center" wrapText="1"/>
    </xf>
    <xf numFmtId="0" fontId="23" fillId="0" borderId="18" xfId="0" applyFont="1" applyFill="1" applyBorder="1" applyAlignment="1">
      <alignment horizontal="center" vertical="center"/>
    </xf>
    <xf numFmtId="0" fontId="22" fillId="0" borderId="40"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3" borderId="6"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20" xfId="3" applyFont="1" applyFill="1" applyBorder="1" applyAlignment="1">
      <alignment horizontal="center" vertical="center" wrapText="1"/>
    </xf>
    <xf numFmtId="0" fontId="3" fillId="3" borderId="21" xfId="3" applyFont="1" applyFill="1" applyBorder="1" applyAlignment="1">
      <alignment horizontal="center" vertical="center" wrapText="1"/>
    </xf>
    <xf numFmtId="0" fontId="3" fillId="3" borderId="25" xfId="3" applyFont="1" applyFill="1" applyBorder="1" applyAlignment="1">
      <alignment horizontal="center" vertical="center" wrapText="1"/>
    </xf>
    <xf numFmtId="0" fontId="3" fillId="3" borderId="26"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28" xfId="3" applyFont="1" applyFill="1" applyBorder="1" applyAlignment="1">
      <alignment horizontal="center" vertical="center" wrapText="1"/>
    </xf>
    <xf numFmtId="0" fontId="4" fillId="3" borderId="6" xfId="3" applyFont="1" applyFill="1" applyBorder="1" applyAlignment="1">
      <alignment horizontal="center" vertical="center"/>
    </xf>
    <xf numFmtId="0" fontId="4" fillId="0" borderId="22" xfId="3" applyFont="1" applyBorder="1" applyAlignment="1">
      <alignment horizontal="left" vertical="center"/>
    </xf>
    <xf numFmtId="0" fontId="4" fillId="0" borderId="23" xfId="3" applyFont="1" applyBorder="1" applyAlignment="1">
      <alignment horizontal="left" vertical="center"/>
    </xf>
    <xf numFmtId="0" fontId="4" fillId="0" borderId="24" xfId="3" applyFont="1" applyBorder="1" applyAlignment="1">
      <alignment horizontal="left" vertical="center"/>
    </xf>
    <xf numFmtId="0" fontId="4" fillId="3" borderId="6" xfId="3" applyFont="1" applyFill="1" applyBorder="1" applyAlignment="1">
      <alignment horizontal="center" vertical="center" wrapText="1"/>
    </xf>
    <xf numFmtId="0" fontId="4" fillId="2" borderId="6" xfId="3" applyFont="1" applyFill="1" applyBorder="1" applyAlignment="1">
      <alignment horizontal="left" vertical="center" wrapText="1"/>
    </xf>
    <xf numFmtId="0" fontId="4" fillId="2" borderId="23" xfId="3" applyFont="1" applyFill="1" applyBorder="1" applyAlignment="1">
      <alignment horizontal="center" vertical="center" wrapText="1"/>
    </xf>
    <xf numFmtId="0" fontId="4" fillId="2" borderId="24" xfId="3" applyFont="1" applyFill="1" applyBorder="1" applyAlignment="1">
      <alignment horizontal="center" vertical="center" wrapText="1"/>
    </xf>
    <xf numFmtId="15" fontId="4" fillId="3" borderId="6" xfId="0" applyNumberFormat="1" applyFont="1" applyFill="1" applyBorder="1" applyAlignment="1">
      <alignment horizontal="center" vertical="center" wrapText="1"/>
    </xf>
    <xf numFmtId="0" fontId="4" fillId="2" borderId="22" xfId="3" applyFont="1" applyFill="1" applyBorder="1" applyAlignment="1">
      <alignment horizontal="left" vertical="center" wrapText="1"/>
    </xf>
    <xf numFmtId="0" fontId="4" fillId="2" borderId="23" xfId="3" applyFont="1" applyFill="1" applyBorder="1" applyAlignment="1">
      <alignment horizontal="left" vertical="center" wrapText="1"/>
    </xf>
    <xf numFmtId="0" fontId="4" fillId="2" borderId="24" xfId="3" applyFont="1" applyFill="1" applyBorder="1" applyAlignment="1">
      <alignment horizontal="left" vertical="center" wrapText="1"/>
    </xf>
    <xf numFmtId="0" fontId="4" fillId="0" borderId="6" xfId="3" applyFont="1" applyBorder="1" applyAlignment="1">
      <alignment horizontal="center" vertical="center"/>
    </xf>
    <xf numFmtId="0" fontId="4" fillId="0" borderId="6" xfId="3" applyFont="1" applyBorder="1" applyAlignment="1">
      <alignment horizontal="center" vertical="center" wrapText="1"/>
    </xf>
    <xf numFmtId="0" fontId="4" fillId="0" borderId="6" xfId="3" applyFont="1" applyBorder="1" applyAlignment="1">
      <alignment horizontal="left" vertical="center" wrapText="1"/>
    </xf>
    <xf numFmtId="0" fontId="4" fillId="4" borderId="6" xfId="0" applyFont="1" applyFill="1" applyBorder="1" applyAlignment="1">
      <alignment horizontal="center" vertical="center" wrapText="1"/>
    </xf>
    <xf numFmtId="15" fontId="4" fillId="4" borderId="6" xfId="0" applyNumberFormat="1" applyFont="1" applyFill="1" applyBorder="1" applyAlignment="1">
      <alignment horizontal="center" vertical="center" wrapText="1"/>
    </xf>
    <xf numFmtId="0" fontId="4" fillId="0" borderId="22" xfId="3" applyFont="1" applyBorder="1" applyAlignment="1">
      <alignment horizontal="left" vertical="center" wrapText="1"/>
    </xf>
    <xf numFmtId="0" fontId="4" fillId="0" borderId="23" xfId="3" applyFont="1" applyBorder="1" applyAlignment="1">
      <alignment horizontal="left" vertical="center" wrapText="1"/>
    </xf>
    <xf numFmtId="0" fontId="4" fillId="0" borderId="24" xfId="3" applyFont="1" applyBorder="1" applyAlignment="1">
      <alignment horizontal="left" vertical="center" wrapText="1"/>
    </xf>
    <xf numFmtId="0" fontId="9" fillId="0" borderId="6" xfId="3" applyFont="1" applyBorder="1" applyAlignment="1">
      <alignment horizontal="left" vertical="center" wrapText="1"/>
    </xf>
    <xf numFmtId="0" fontId="9"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0"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28" xfId="3" applyFont="1" applyBorder="1" applyAlignment="1">
      <alignment horizontal="center" vertical="center" wrapText="1"/>
    </xf>
    <xf numFmtId="0" fontId="4" fillId="0" borderId="23" xfId="3" applyFont="1" applyBorder="1" applyAlignment="1">
      <alignment horizontal="center" vertical="center" wrapText="1"/>
    </xf>
    <xf numFmtId="0" fontId="9" fillId="0" borderId="23" xfId="3" applyFont="1" applyBorder="1" applyAlignment="1">
      <alignment horizontal="left" vertical="center" wrapText="1"/>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0" xfId="0" applyFont="1" applyBorder="1" applyAlignment="1">
      <alignment horizontal="center" vertical="center"/>
    </xf>
    <xf numFmtId="0" fontId="28" fillId="0" borderId="1"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9"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7"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6"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9" fillId="0" borderId="22" xfId="3" applyFont="1" applyFill="1" applyBorder="1" applyAlignment="1">
      <alignment horizontal="left" vertical="center"/>
    </xf>
    <xf numFmtId="0" fontId="29" fillId="0" borderId="23" xfId="3" applyFont="1" applyFill="1" applyBorder="1" applyAlignment="1">
      <alignment horizontal="left" vertical="center"/>
    </xf>
    <xf numFmtId="0" fontId="29" fillId="0" borderId="24" xfId="3" applyFont="1" applyFill="1" applyBorder="1" applyAlignment="1">
      <alignment horizontal="left" vertical="center"/>
    </xf>
    <xf numFmtId="0" fontId="29" fillId="2" borderId="6" xfId="3" applyFont="1" applyFill="1" applyBorder="1" applyAlignment="1">
      <alignment horizontal="left" vertical="center" wrapText="1"/>
    </xf>
    <xf numFmtId="0" fontId="29" fillId="2" borderId="22" xfId="3" applyFont="1" applyFill="1" applyBorder="1" applyAlignment="1">
      <alignment horizontal="left" vertical="center" wrapText="1"/>
    </xf>
    <xf numFmtId="0" fontId="29" fillId="2" borderId="23" xfId="3" applyFont="1" applyFill="1" applyBorder="1" applyAlignment="1">
      <alignment horizontal="left" vertical="center" wrapText="1"/>
    </xf>
    <xf numFmtId="15" fontId="29" fillId="6" borderId="6" xfId="0" applyNumberFormat="1" applyFont="1" applyFill="1" applyBorder="1" applyAlignment="1">
      <alignment horizontal="center" vertical="center" wrapText="1"/>
    </xf>
    <xf numFmtId="0" fontId="29" fillId="2" borderId="24" xfId="3" applyFont="1" applyFill="1" applyBorder="1" applyAlignment="1">
      <alignment horizontal="left"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2" fillId="0" borderId="7"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13" fillId="3" borderId="6"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2" fillId="3" borderId="20" xfId="3" applyFont="1" applyFill="1" applyBorder="1" applyAlignment="1">
      <alignment horizontal="center" vertical="center" wrapText="1"/>
    </xf>
    <xf numFmtId="0" fontId="2" fillId="3" borderId="21" xfId="3" applyFont="1" applyFill="1" applyBorder="1" applyAlignment="1">
      <alignment horizontal="center" vertical="center" wrapText="1"/>
    </xf>
    <xf numFmtId="0" fontId="2" fillId="3" borderId="25" xfId="3" applyFont="1" applyFill="1" applyBorder="1" applyAlignment="1">
      <alignment horizontal="center" vertical="center" wrapText="1"/>
    </xf>
    <xf numFmtId="0" fontId="2" fillId="3" borderId="26" xfId="3" applyFont="1" applyFill="1" applyBorder="1" applyAlignment="1">
      <alignment horizontal="center" vertical="center" wrapText="1"/>
    </xf>
    <xf numFmtId="0" fontId="2" fillId="3" borderId="27" xfId="3" applyFont="1" applyFill="1" applyBorder="1" applyAlignment="1">
      <alignment horizontal="center" vertical="center" wrapText="1"/>
    </xf>
    <xf numFmtId="0" fontId="2" fillId="3" borderId="28" xfId="3" applyFont="1" applyFill="1" applyBorder="1" applyAlignment="1">
      <alignment horizontal="center" vertical="center" wrapText="1"/>
    </xf>
    <xf numFmtId="0" fontId="13" fillId="3" borderId="6" xfId="3" applyFont="1" applyFill="1" applyBorder="1" applyAlignment="1">
      <alignment horizontal="center" vertical="center"/>
    </xf>
    <xf numFmtId="0" fontId="13" fillId="0" borderId="22" xfId="3" applyFont="1" applyBorder="1" applyAlignment="1">
      <alignment horizontal="left" vertical="center"/>
    </xf>
    <xf numFmtId="0" fontId="13" fillId="0" borderId="23" xfId="3" applyFont="1" applyBorder="1" applyAlignment="1">
      <alignment horizontal="left" vertical="center"/>
    </xf>
    <xf numFmtId="0" fontId="13" fillId="0" borderId="24" xfId="3" applyFont="1" applyBorder="1" applyAlignment="1">
      <alignment horizontal="left" vertical="center"/>
    </xf>
    <xf numFmtId="0" fontId="13" fillId="3" borderId="6" xfId="3" applyFont="1" applyFill="1" applyBorder="1" applyAlignment="1">
      <alignment horizontal="center" vertical="center" wrapText="1"/>
    </xf>
    <xf numFmtId="0" fontId="13" fillId="2" borderId="6" xfId="3" applyFont="1" applyFill="1" applyBorder="1" applyAlignment="1">
      <alignment horizontal="left" vertical="center" wrapText="1"/>
    </xf>
    <xf numFmtId="0" fontId="13" fillId="2" borderId="23" xfId="3" applyFont="1" applyFill="1" applyBorder="1" applyAlignment="1">
      <alignment horizontal="center" vertical="center" wrapText="1"/>
    </xf>
    <xf numFmtId="0" fontId="13" fillId="2" borderId="24" xfId="3" applyFont="1" applyFill="1" applyBorder="1" applyAlignment="1">
      <alignment horizontal="center" vertical="center" wrapText="1"/>
    </xf>
    <xf numFmtId="15" fontId="13" fillId="3" borderId="6" xfId="0" applyNumberFormat="1" applyFont="1" applyFill="1" applyBorder="1" applyAlignment="1">
      <alignment horizontal="center" vertical="center" wrapText="1"/>
    </xf>
    <xf numFmtId="0" fontId="13" fillId="2" borderId="22" xfId="3" applyFont="1" applyFill="1" applyBorder="1" applyAlignment="1">
      <alignment horizontal="left" vertical="center" wrapText="1"/>
    </xf>
    <xf numFmtId="0" fontId="13" fillId="2" borderId="23" xfId="3" applyFont="1" applyFill="1" applyBorder="1" applyAlignment="1">
      <alignment horizontal="left" vertical="center" wrapText="1"/>
    </xf>
    <xf numFmtId="0" fontId="13" fillId="2" borderId="24" xfId="3" applyFont="1" applyFill="1" applyBorder="1" applyAlignment="1">
      <alignment horizontal="left" vertical="center" wrapText="1"/>
    </xf>
    <xf numFmtId="164" fontId="15" fillId="0" borderId="25" xfId="2" applyNumberFormat="1" applyFont="1" applyBorder="1" applyAlignment="1">
      <alignment horizontal="center" vertical="top" wrapText="1"/>
    </xf>
    <xf numFmtId="164" fontId="15" fillId="0" borderId="0" xfId="2" applyNumberFormat="1" applyFont="1" applyAlignment="1">
      <alignment horizontal="center" vertical="top" wrapText="1"/>
    </xf>
    <xf numFmtId="164" fontId="15" fillId="0" borderId="25" xfId="2" applyNumberFormat="1" applyFont="1" applyBorder="1" applyAlignment="1">
      <alignment horizontal="center" vertical="center" wrapText="1"/>
    </xf>
    <xf numFmtId="164" fontId="15" fillId="0" borderId="0" xfId="2" applyNumberFormat="1" applyFont="1" applyAlignment="1">
      <alignment horizontal="center" vertical="center" wrapText="1"/>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9" xfId="3" applyFont="1" applyFill="1" applyBorder="1" applyAlignment="1">
      <alignment horizontal="center" vertical="center"/>
    </xf>
    <xf numFmtId="0" fontId="4" fillId="3" borderId="30" xfId="3" applyFont="1" applyFill="1" applyBorder="1" applyAlignment="1">
      <alignment horizontal="center" vertical="center"/>
    </xf>
    <xf numFmtId="0" fontId="4" fillId="3" borderId="19" xfId="3" applyFont="1" applyFill="1" applyBorder="1" applyAlignment="1">
      <alignment horizontal="center" vertical="center"/>
    </xf>
    <xf numFmtId="0" fontId="4" fillId="3" borderId="20" xfId="3" applyFont="1" applyFill="1" applyBorder="1" applyAlignment="1">
      <alignment horizontal="center" vertical="center" wrapText="1"/>
    </xf>
    <xf numFmtId="0" fontId="4" fillId="3" borderId="31" xfId="3" applyFont="1" applyFill="1" applyBorder="1" applyAlignment="1">
      <alignment horizontal="center" vertical="center" wrapText="1"/>
    </xf>
    <xf numFmtId="0" fontId="4" fillId="3" borderId="21" xfId="3" applyFont="1" applyFill="1" applyBorder="1" applyAlignment="1">
      <alignment horizontal="center" vertical="center" wrapText="1"/>
    </xf>
    <xf numFmtId="0" fontId="4" fillId="3" borderId="25" xfId="3" applyFont="1" applyFill="1" applyBorder="1" applyAlignment="1">
      <alignment horizontal="center" vertical="center" wrapText="1"/>
    </xf>
    <xf numFmtId="0" fontId="4" fillId="3" borderId="0" xfId="3" applyFont="1" applyFill="1" applyAlignment="1">
      <alignment horizontal="center" vertical="center" wrapText="1"/>
    </xf>
    <xf numFmtId="0" fontId="4" fillId="3" borderId="26" xfId="3" applyFont="1" applyFill="1" applyBorder="1" applyAlignment="1">
      <alignment horizontal="center" vertical="center" wrapText="1"/>
    </xf>
    <xf numFmtId="0" fontId="4" fillId="3" borderId="27" xfId="3" applyFont="1" applyFill="1" applyBorder="1" applyAlignment="1">
      <alignment horizontal="center" vertical="center" wrapText="1"/>
    </xf>
    <xf numFmtId="0" fontId="4" fillId="3" borderId="32" xfId="3" applyFont="1" applyFill="1" applyBorder="1" applyAlignment="1">
      <alignment horizontal="center" vertical="center" wrapText="1"/>
    </xf>
    <xf numFmtId="0" fontId="4" fillId="3" borderId="28" xfId="3" applyFont="1" applyFill="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21" xfId="0" applyNumberFormat="1" applyFont="1" applyBorder="1" applyAlignment="1">
      <alignment horizontal="center" vertical="center" wrapText="1"/>
    </xf>
    <xf numFmtId="9" fontId="9" fillId="0" borderId="28" xfId="0" applyNumberFormat="1" applyFont="1" applyBorder="1" applyAlignment="1">
      <alignment horizontal="center" vertical="center" wrapText="1"/>
    </xf>
    <xf numFmtId="0" fontId="9" fillId="0" borderId="29" xfId="0" applyFont="1" applyBorder="1" applyAlignment="1">
      <alignment horizontal="left" vertical="center" wrapText="1"/>
    </xf>
    <xf numFmtId="0" fontId="9" fillId="0" borderId="19" xfId="0" applyFont="1" applyBorder="1" applyAlignment="1">
      <alignment horizontal="left"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4" xfId="0" applyFont="1" applyBorder="1" applyAlignment="1">
      <alignment horizontal="center" vertical="center"/>
    </xf>
    <xf numFmtId="0" fontId="4" fillId="0" borderId="36" xfId="0" applyFont="1" applyBorder="1" applyAlignment="1">
      <alignment horizontal="center" vertical="center"/>
    </xf>
    <xf numFmtId="0" fontId="69" fillId="3" borderId="29" xfId="0" applyFont="1" applyFill="1" applyBorder="1" applyAlignment="1">
      <alignment horizontal="center" vertical="center" wrapText="1"/>
    </xf>
    <xf numFmtId="0" fontId="69" fillId="3" borderId="19" xfId="0" applyFont="1" applyFill="1" applyBorder="1" applyAlignment="1">
      <alignment horizontal="center" vertical="center" wrapText="1"/>
    </xf>
    <xf numFmtId="15" fontId="4" fillId="3" borderId="22" xfId="0" applyNumberFormat="1" applyFont="1" applyFill="1" applyBorder="1" applyAlignment="1">
      <alignment horizontal="center" vertical="center" wrapText="1"/>
    </xf>
    <xf numFmtId="15" fontId="4" fillId="3" borderId="23" xfId="0" applyNumberFormat="1"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9" fontId="8" fillId="0" borderId="6" xfId="0" applyNumberFormat="1"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xf>
    <xf numFmtId="0" fontId="23"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2" borderId="4" xfId="0" applyFont="1" applyFill="1" applyBorder="1" applyAlignment="1">
      <alignment vertical="center"/>
    </xf>
    <xf numFmtId="0" fontId="23"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2" borderId="8" xfId="0" applyFont="1" applyFill="1" applyBorder="1" applyAlignment="1">
      <alignment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32" fillId="2" borderId="8" xfId="0" applyFont="1" applyFill="1" applyBorder="1" applyAlignment="1">
      <alignment vertical="center" wrapText="1"/>
    </xf>
    <xf numFmtId="0" fontId="23"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32" fillId="2" borderId="12" xfId="0" applyFont="1" applyFill="1" applyBorder="1" applyAlignment="1">
      <alignment vertical="center"/>
    </xf>
    <xf numFmtId="0" fontId="27" fillId="0" borderId="0"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5" fontId="27" fillId="0" borderId="2" xfId="0" applyNumberFormat="1" applyFont="1" applyFill="1" applyBorder="1" applyAlignment="1">
      <alignment horizontal="center" vertical="center" wrapText="1"/>
    </xf>
    <xf numFmtId="15" fontId="27" fillId="0" borderId="56" xfId="0" applyNumberFormat="1" applyFont="1" applyFill="1" applyBorder="1" applyAlignment="1">
      <alignment horizontal="center" vertical="center" wrapText="1"/>
    </xf>
    <xf numFmtId="0" fontId="27" fillId="0" borderId="24" xfId="0" applyFont="1" applyFill="1" applyBorder="1" applyAlignment="1">
      <alignment vertical="center" wrapText="1"/>
    </xf>
    <xf numFmtId="0" fontId="27" fillId="0" borderId="6"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58"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2" fillId="0" borderId="21" xfId="0" applyFont="1" applyFill="1" applyBorder="1" applyAlignment="1">
      <alignment horizontal="center" vertical="center" wrapText="1"/>
    </xf>
    <xf numFmtId="9" fontId="22" fillId="0" borderId="30" xfId="0" applyNumberFormat="1" applyFont="1" applyFill="1" applyBorder="1" applyAlignment="1">
      <alignment horizontal="center" vertical="center" wrapText="1"/>
    </xf>
    <xf numFmtId="9" fontId="22" fillId="0" borderId="29" xfId="0" applyNumberFormat="1" applyFont="1" applyFill="1" applyBorder="1" applyAlignment="1">
      <alignment horizontal="center" vertical="center" wrapText="1"/>
    </xf>
    <xf numFmtId="9" fontId="27" fillId="0" borderId="58" xfId="0" applyNumberFormat="1"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9" xfId="0" applyFont="1" applyFill="1" applyBorder="1" applyAlignment="1">
      <alignment horizontal="left" vertical="center" wrapText="1"/>
    </xf>
    <xf numFmtId="0" fontId="22" fillId="0" borderId="26" xfId="0" applyFont="1" applyFill="1" applyBorder="1" applyAlignment="1">
      <alignment horizontal="center" vertical="center" wrapText="1"/>
    </xf>
    <xf numFmtId="9" fontId="22" fillId="0" borderId="19" xfId="0" applyNumberFormat="1" applyFont="1" applyFill="1" applyBorder="1" applyAlignment="1">
      <alignment horizontal="center" vertical="center" wrapText="1"/>
    </xf>
    <xf numFmtId="9" fontId="27" fillId="0" borderId="59" xfId="0" applyNumberFormat="1"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19" xfId="0" applyFont="1" applyFill="1" applyBorder="1" applyAlignment="1">
      <alignment horizontal="left" vertical="center" wrapText="1"/>
    </xf>
    <xf numFmtId="9" fontId="22" fillId="0" borderId="29" xfId="2" applyFont="1" applyFill="1" applyBorder="1" applyAlignment="1">
      <alignment horizontal="center" vertical="center" wrapText="1"/>
    </xf>
    <xf numFmtId="9" fontId="27" fillId="0" borderId="20" xfId="0" applyNumberFormat="1" applyFont="1" applyFill="1" applyBorder="1" applyAlignment="1">
      <alignment horizontal="center" vertical="center" wrapText="1"/>
    </xf>
    <xf numFmtId="0" fontId="53" fillId="0" borderId="29" xfId="0" applyFont="1" applyFill="1" applyBorder="1" applyAlignment="1">
      <alignment horizontal="left" vertical="center"/>
    </xf>
    <xf numFmtId="0" fontId="23" fillId="0" borderId="29" xfId="0" applyFont="1" applyFill="1" applyBorder="1" applyAlignment="1">
      <alignment horizontal="left" vertical="center"/>
    </xf>
    <xf numFmtId="9" fontId="22" fillId="0" borderId="19" xfId="2" applyFont="1" applyFill="1" applyBorder="1" applyAlignment="1">
      <alignment horizontal="center" vertical="center" wrapText="1"/>
    </xf>
    <xf numFmtId="9" fontId="27" fillId="0" borderId="27" xfId="0" applyNumberFormat="1" applyFont="1" applyFill="1" applyBorder="1" applyAlignment="1">
      <alignment horizontal="center" vertical="center" wrapText="1"/>
    </xf>
    <xf numFmtId="0" fontId="53" fillId="0" borderId="19" xfId="0" applyFont="1" applyFill="1" applyBorder="1" applyAlignment="1">
      <alignment horizontal="left" vertical="center"/>
    </xf>
    <xf numFmtId="0" fontId="23" fillId="0" borderId="19" xfId="0" applyFont="1" applyFill="1" applyBorder="1" applyAlignment="1">
      <alignment horizontal="left" vertical="center"/>
    </xf>
    <xf numFmtId="0" fontId="22" fillId="0" borderId="6" xfId="0" applyFont="1" applyFill="1" applyBorder="1" applyAlignment="1">
      <alignment horizontal="justify" vertical="center" wrapText="1"/>
    </xf>
    <xf numFmtId="9" fontId="73" fillId="0" borderId="6" xfId="0" applyNumberFormat="1" applyFont="1" applyFill="1" applyBorder="1" applyAlignment="1">
      <alignment horizontal="center" vertical="center" wrapText="1"/>
    </xf>
    <xf numFmtId="1" fontId="22" fillId="0" borderId="6" xfId="2" applyNumberFormat="1" applyFont="1" applyFill="1" applyBorder="1" applyAlignment="1">
      <alignment horizontal="center" vertical="center" wrapText="1"/>
    </xf>
    <xf numFmtId="1" fontId="27" fillId="0" borderId="6" xfId="2"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0" fontId="23" fillId="0" borderId="6" xfId="0" applyFont="1" applyFill="1" applyBorder="1" applyAlignment="1">
      <alignment vertical="center"/>
    </xf>
    <xf numFmtId="1" fontId="73" fillId="0" borderId="6" xfId="0" applyNumberFormat="1" applyFont="1" applyFill="1" applyBorder="1" applyAlignment="1">
      <alignment horizontal="center" vertical="center" wrapText="1"/>
    </xf>
    <xf numFmtId="9" fontId="27" fillId="0" borderId="6" xfId="2"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7" fillId="0" borderId="19" xfId="0" applyFont="1" applyFill="1" applyBorder="1" applyAlignment="1">
      <alignment vertical="center" wrapText="1"/>
    </xf>
    <xf numFmtId="0" fontId="27" fillId="2" borderId="27" xfId="3" applyFont="1" applyFill="1" applyBorder="1" applyAlignment="1">
      <alignment vertical="center" wrapText="1"/>
    </xf>
    <xf numFmtId="0" fontId="27" fillId="2" borderId="32" xfId="3" applyFont="1" applyFill="1" applyBorder="1" applyAlignment="1">
      <alignment vertical="center" wrapText="1"/>
    </xf>
    <xf numFmtId="0" fontId="27" fillId="3" borderId="19" xfId="3" applyFont="1" applyFill="1" applyBorder="1" applyAlignment="1">
      <alignment horizontal="center" vertical="center"/>
    </xf>
    <xf numFmtId="0" fontId="27" fillId="0" borderId="27" xfId="3" applyFont="1" applyFill="1" applyBorder="1" applyAlignment="1">
      <alignment horizontal="left" vertical="center"/>
    </xf>
    <xf numFmtId="0" fontId="23" fillId="0" borderId="0" xfId="0" applyFont="1"/>
    <xf numFmtId="0" fontId="22" fillId="0" borderId="0" xfId="0" applyFont="1" applyAlignment="1">
      <alignment vertical="center"/>
    </xf>
    <xf numFmtId="0" fontId="23" fillId="0" borderId="0" xfId="0" applyFont="1" applyFill="1" applyAlignment="1">
      <alignment vertical="center"/>
    </xf>
    <xf numFmtId="0" fontId="4" fillId="2" borderId="0" xfId="0" applyFont="1" applyFill="1" applyAlignment="1">
      <alignment horizontal="center" wrapText="1"/>
    </xf>
    <xf numFmtId="0" fontId="9" fillId="0" borderId="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6" xfId="0" applyFont="1" applyFill="1" applyBorder="1" applyAlignment="1">
      <alignment horizontal="center" vertical="center" wrapText="1"/>
    </xf>
    <xf numFmtId="9" fontId="8" fillId="0" borderId="6" xfId="0" applyNumberFormat="1" applyFont="1" applyFill="1" applyBorder="1" applyAlignment="1">
      <alignment horizontal="center" vertical="center"/>
    </xf>
    <xf numFmtId="9" fontId="9" fillId="0" borderId="6" xfId="0" applyNumberFormat="1" applyFont="1" applyFill="1" applyBorder="1" applyAlignment="1">
      <alignment horizontal="center" vertical="center" wrapText="1"/>
    </xf>
    <xf numFmtId="0" fontId="8" fillId="0" borderId="0" xfId="0" applyFont="1" applyFill="1" applyAlignment="1">
      <alignment vertical="center"/>
    </xf>
    <xf numFmtId="0" fontId="9" fillId="0" borderId="19" xfId="0" applyFont="1" applyFill="1" applyBorder="1" applyAlignment="1">
      <alignment horizontal="center" vertical="center" wrapText="1"/>
    </xf>
    <xf numFmtId="9" fontId="9" fillId="0" borderId="19" xfId="2" applyFont="1" applyFill="1" applyBorder="1" applyAlignment="1">
      <alignment horizontal="center" vertical="center" wrapText="1"/>
    </xf>
    <xf numFmtId="0" fontId="76" fillId="0" borderId="19" xfId="0" applyFont="1" applyFill="1" applyBorder="1" applyAlignment="1">
      <alignment horizontal="center" vertical="center" wrapText="1"/>
    </xf>
  </cellXfs>
  <cellStyles count="5">
    <cellStyle name="Millares [0]" xfId="1" builtinId="6"/>
    <cellStyle name="Normal" xfId="0" builtinId="0"/>
    <cellStyle name="Normal 2" xfId="3"/>
    <cellStyle name="Normal 4" xfId="4"/>
    <cellStyle name="Porcentaje" xfId="2" builtinId="5"/>
  </cellStyles>
  <dxfs count="0"/>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customXml" Target="../ink/ink5.xml"/><Relationship Id="rId13" Type="http://schemas.openxmlformats.org/officeDocument/2006/relationships/customXml" Target="../ink/ink7.xml"/><Relationship Id="rId3" Type="http://schemas.openxmlformats.org/officeDocument/2006/relationships/image" Target="NULL"/><Relationship Id="rId7" Type="http://schemas.openxmlformats.org/officeDocument/2006/relationships/customXml" Target="../ink/ink4.xml"/><Relationship Id="rId1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2.png"/><Relationship Id="rId11" Type="http://schemas.openxmlformats.org/officeDocument/2006/relationships/customXml" Target="../ink/ink6.xml"/><Relationship Id="rId5" Type="http://schemas.openxmlformats.org/officeDocument/2006/relationships/customXml" Target="../ink/ink3.xml"/><Relationship Id="rId15" Type="http://schemas.openxmlformats.org/officeDocument/2006/relationships/customXml" Target="../ink/ink8.xml"/><Relationship Id="rId10" Type="http://schemas.openxmlformats.org/officeDocument/2006/relationships/image" Target="NULL"/><Relationship Id="rId4" Type="http://schemas.openxmlformats.org/officeDocument/2006/relationships/customXml" Target="../ink/ink2.xml"/><Relationship Id="rId14" Type="http://schemas.openxmlformats.org/officeDocument/2006/relationships/image" Target="../media/image2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2" name="Picture 47">
          <a:extLst>
            <a:ext uri="{FF2B5EF4-FFF2-40B4-BE49-F238E27FC236}">
              <a16:creationId xmlns:a16="http://schemas.microsoft.com/office/drawing/2014/main" id="{BC37D725-40C9-418A-95A6-3FA4F867E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3"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266700</xdr:colOff>
      <xdr:row>0</xdr:row>
      <xdr:rowOff>57150</xdr:rowOff>
    </xdr:from>
    <xdr:to>
      <xdr:col>0</xdr:col>
      <xdr:colOff>1343025</xdr:colOff>
      <xdr:row>3</xdr:row>
      <xdr:rowOff>171450</xdr:rowOff>
    </xdr:to>
    <xdr:pic>
      <xdr:nvPicPr>
        <xdr:cNvPr id="3" name="Picture 47">
          <a:extLst>
            <a:ext uri="{FF2B5EF4-FFF2-40B4-BE49-F238E27FC236}">
              <a16:creationId xmlns:a16="http://schemas.microsoft.com/office/drawing/2014/main" id="{C4017505-E741-4745-8B5A-CD9C63434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7150"/>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0</xdr:row>
      <xdr:rowOff>0</xdr:rowOff>
    </xdr:from>
    <xdr:to>
      <xdr:col>0</xdr:col>
      <xdr:colOff>1038225</xdr:colOff>
      <xdr:row>0</xdr:row>
      <xdr:rowOff>0</xdr:rowOff>
    </xdr:to>
    <xdr:pic>
      <xdr:nvPicPr>
        <xdr:cNvPr id="2" name="Picture 47">
          <a:extLst>
            <a:ext uri="{FF2B5EF4-FFF2-40B4-BE49-F238E27FC236}">
              <a16:creationId xmlns:a16="http://schemas.microsoft.com/office/drawing/2014/main" id="{319C2E52-4F1C-48AD-B3E7-9B8F177D6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101600</xdr:rowOff>
    </xdr:from>
    <xdr:to>
      <xdr:col>0</xdr:col>
      <xdr:colOff>1155700</xdr:colOff>
      <xdr:row>3</xdr:row>
      <xdr:rowOff>76200</xdr:rowOff>
    </xdr:to>
    <xdr:pic>
      <xdr:nvPicPr>
        <xdr:cNvPr id="3" name="Picture 47">
          <a:extLst>
            <a:ext uri="{FF2B5EF4-FFF2-40B4-BE49-F238E27FC236}">
              <a16:creationId xmlns:a16="http://schemas.microsoft.com/office/drawing/2014/main" id="{DD143D47-B18C-0447-8AED-F371A7A00C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1600"/>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4" name="Picture 47">
          <a:extLst>
            <a:ext uri="{FF2B5EF4-FFF2-40B4-BE49-F238E27FC236}">
              <a16:creationId xmlns:a16="http://schemas.microsoft.com/office/drawing/2014/main" id="{68E56130-20F6-405D-BD44-5BCD1D673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4" name="Picture 47">
          <a:extLst>
            <a:ext uri="{FF2B5EF4-FFF2-40B4-BE49-F238E27FC236}">
              <a16:creationId xmlns:a16="http://schemas.microsoft.com/office/drawing/2014/main" id="{BE336A1D-916A-4326-B283-1C002BC0D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12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4" name="Picture 47">
          <a:extLst>
            <a:ext uri="{FF2B5EF4-FFF2-40B4-BE49-F238E27FC236}">
              <a16:creationId xmlns:a16="http://schemas.microsoft.com/office/drawing/2014/main" id="{961A4EE2-8513-4173-9549-D1A143EA7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4"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114300</xdr:colOff>
      <xdr:row>1</xdr:row>
      <xdr:rowOff>106680</xdr:rowOff>
    </xdr:from>
    <xdr:to>
      <xdr:col>0</xdr:col>
      <xdr:colOff>1112520</xdr:colOff>
      <xdr:row>4</xdr:row>
      <xdr:rowOff>76200</xdr:rowOff>
    </xdr:to>
    <xdr:pic>
      <xdr:nvPicPr>
        <xdr:cNvPr id="6" name="Picture 47">
          <a:extLst>
            <a:ext uri="{FF2B5EF4-FFF2-40B4-BE49-F238E27FC236}">
              <a16:creationId xmlns:a16="http://schemas.microsoft.com/office/drawing/2014/main" id="{64F8297C-250E-45A1-9E1F-E87CFF5128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92455"/>
          <a:ext cx="99822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4" name="Picture 47">
          <a:extLst>
            <a:ext uri="{FF2B5EF4-FFF2-40B4-BE49-F238E27FC236}">
              <a16:creationId xmlns:a16="http://schemas.microsoft.com/office/drawing/2014/main" id="{168A4E9B-06F9-4A21-93C4-334E1DD3F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100693</xdr:rowOff>
    </xdr:to>
    <xdr:sp macro="" textlink="">
      <xdr:nvSpPr>
        <xdr:cNvPr id="3" name="AutoShape 457" descr="Vista previa de imagen">
          <a:extLst>
            <a:ext uri="{FF2B5EF4-FFF2-40B4-BE49-F238E27FC236}">
              <a16:creationId xmlns:a16="http://schemas.microsoft.com/office/drawing/2014/main" id="{FD206B06-DE64-49CD-8D37-B2457B8A4836}"/>
            </a:ext>
          </a:extLst>
        </xdr:cNvPr>
        <xdr:cNvSpPr>
          <a:spLocks noChangeAspect="1" noChangeArrowheads="1"/>
        </xdr:cNvSpPr>
      </xdr:nvSpPr>
      <xdr:spPr bwMode="auto">
        <a:xfrm>
          <a:off x="6810375" y="183642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100693</xdr:rowOff>
    </xdr:to>
    <xdr:sp macro="" textlink="">
      <xdr:nvSpPr>
        <xdr:cNvPr id="5" name="AutoShape 457" descr="Vista previa de imagen">
          <a:extLst>
            <a:ext uri="{FF2B5EF4-FFF2-40B4-BE49-F238E27FC236}">
              <a16:creationId xmlns:a16="http://schemas.microsoft.com/office/drawing/2014/main" id="{D2C65A5F-99E0-472C-A432-ED57B846687C}"/>
            </a:ext>
          </a:extLst>
        </xdr:cNvPr>
        <xdr:cNvSpPr>
          <a:spLocks noChangeAspect="1" noChangeArrowheads="1"/>
        </xdr:cNvSpPr>
      </xdr:nvSpPr>
      <xdr:spPr bwMode="auto">
        <a:xfrm>
          <a:off x="7362825" y="27393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104775</xdr:colOff>
      <xdr:row>1</xdr:row>
      <xdr:rowOff>104775</xdr:rowOff>
    </xdr:from>
    <xdr:to>
      <xdr:col>0</xdr:col>
      <xdr:colOff>1038225</xdr:colOff>
      <xdr:row>4</xdr:row>
      <xdr:rowOff>76200</xdr:rowOff>
    </xdr:to>
    <xdr:pic>
      <xdr:nvPicPr>
        <xdr:cNvPr id="6" name="Picture 4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27</xdr:row>
      <xdr:rowOff>0</xdr:rowOff>
    </xdr:from>
    <xdr:to>
      <xdr:col>6</xdr:col>
      <xdr:colOff>304800</xdr:colOff>
      <xdr:row>28</xdr:row>
      <xdr:rowOff>114300</xdr:rowOff>
    </xdr:to>
    <xdr:sp macro="" textlink="">
      <xdr:nvSpPr>
        <xdr:cNvPr id="7" name="AutoShape 457" descr="Vista previa de imagen">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7362825" y="281273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4"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4" name="Picture 47">
          <a:extLst>
            <a:ext uri="{FF2B5EF4-FFF2-40B4-BE49-F238E27FC236}">
              <a16:creationId xmlns:a16="http://schemas.microsoft.com/office/drawing/2014/main" id="{523937D7-A8DD-4AE7-90F7-B544395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4" name="Picture 47">
          <a:extLst>
            <a:ext uri="{FF2B5EF4-FFF2-40B4-BE49-F238E27FC236}">
              <a16:creationId xmlns:a16="http://schemas.microsoft.com/office/drawing/2014/main" id="{DF0E78F8-4D06-40F1-BC87-5FDF1FDA5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00050"/>
          <a:ext cx="933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95250</xdr:rowOff>
    </xdr:from>
    <xdr:to>
      <xdr:col>0</xdr:col>
      <xdr:colOff>1028700</xdr:colOff>
      <xdr:row>4</xdr:row>
      <xdr:rowOff>76200</xdr:rowOff>
    </xdr:to>
    <xdr:pic>
      <xdr:nvPicPr>
        <xdr:cNvPr id="4"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81025"/>
          <a:ext cx="9334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4"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1</xdr:row>
      <xdr:rowOff>152400</xdr:rowOff>
    </xdr:from>
    <xdr:to>
      <xdr:col>0</xdr:col>
      <xdr:colOff>1533525</xdr:colOff>
      <xdr:row>4</xdr:row>
      <xdr:rowOff>114300</xdr:rowOff>
    </xdr:to>
    <xdr:pic>
      <xdr:nvPicPr>
        <xdr:cNvPr id="4"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38175"/>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3" name="Picture 47">
          <a:extLst>
            <a:ext uri="{FF2B5EF4-FFF2-40B4-BE49-F238E27FC236}">
              <a16:creationId xmlns:a16="http://schemas.microsoft.com/office/drawing/2014/main" id="{00000000-0008-0000-0000-0000C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104775</xdr:rowOff>
    </xdr:from>
    <xdr:to>
      <xdr:col>0</xdr:col>
      <xdr:colOff>1028700</xdr:colOff>
      <xdr:row>4</xdr:row>
      <xdr:rowOff>76200</xdr:rowOff>
    </xdr:to>
    <xdr:pic>
      <xdr:nvPicPr>
        <xdr:cNvPr id="3" name="Picture 47">
          <a:extLst>
            <a:ext uri="{FF2B5EF4-FFF2-40B4-BE49-F238E27FC236}">
              <a16:creationId xmlns:a16="http://schemas.microsoft.com/office/drawing/2014/main" id="{00000000-0008-0000-0000-0000C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386009</xdr:colOff>
      <xdr:row>0</xdr:row>
      <xdr:rowOff>0</xdr:rowOff>
    </xdr:from>
    <xdr:to>
      <xdr:col>7</xdr:col>
      <xdr:colOff>388529</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Entrada de lápiz 2">
              <a:extLst>
                <a:ext uri="{FF2B5EF4-FFF2-40B4-BE49-F238E27FC236}">
                  <a16:creationId xmlns:a16="http://schemas.microsoft.com/office/drawing/2014/main" id="{1876264F-C643-4B0D-AC12-B50A301EF385}"/>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167A0AC2-F57E-4989-A9BD-C2701A7B1198}"/>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twoCellAnchor>
  <xdr:oneCellAnchor>
    <xdr:from>
      <xdr:col>7</xdr:col>
      <xdr:colOff>386009</xdr:colOff>
      <xdr:row>0</xdr:row>
      <xdr:rowOff>0</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A127F758-2092-47C5-9113-31B13E81AFD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58CEC219-1B6D-4053-8FEC-A245660AB756}"/>
                </a:ext>
              </a:extLst>
            </xdr:cNvPr>
            <xdr:cNvPicPr/>
          </xdr:nvPicPr>
          <xdr:blipFill>
            <a:blip xmlns:r="http://schemas.openxmlformats.org/officeDocument/2006/relationships" r:embed="rId3"/>
            <a:stretch>
              <a:fillRect/>
            </a:stretch>
          </xdr:blipFill>
          <xdr:spPr>
            <a:xfrm>
              <a:off x="10012680" y="5468760"/>
              <a:ext cx="20160" cy="18000"/>
            </a:xfrm>
            <a:prstGeom prst="rect">
              <a:avLst/>
            </a:prstGeom>
          </xdr:spPr>
        </xdr:pic>
      </mc:Fallback>
    </mc:AlternateContent>
    <xdr:clientData/>
  </xdr:oneCellAnchor>
  <xdr:twoCellAnchor editAs="oneCell">
    <xdr:from>
      <xdr:col>7</xdr:col>
      <xdr:colOff>424109</xdr:colOff>
      <xdr:row>0</xdr:row>
      <xdr:rowOff>0</xdr:rowOff>
    </xdr:from>
    <xdr:to>
      <xdr:col>7</xdr:col>
      <xdr:colOff>426629</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Entrada de lápiz 5">
              <a:extLst>
                <a:ext uri="{FF2B5EF4-FFF2-40B4-BE49-F238E27FC236}">
                  <a16:creationId xmlns:a16="http://schemas.microsoft.com/office/drawing/2014/main" id="{6F2B7D42-C526-4C28-987F-D61A221C1A56}"/>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0</xdr:row>
      <xdr:rowOff>0</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6">
              <a:extLst>
                <a:ext uri="{FF2B5EF4-FFF2-40B4-BE49-F238E27FC236}">
                  <a16:creationId xmlns:a16="http://schemas.microsoft.com/office/drawing/2014/main" id="{279BFB97-0A97-480B-B4E2-F4D3B4999502}"/>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6"/>
            <a:stretch>
              <a:fillRect/>
            </a:stretch>
          </xdr:blipFill>
          <xdr:spPr>
            <a:xfrm>
              <a:off x="10012680" y="5468760"/>
              <a:ext cx="20160" cy="18000"/>
            </a:xfrm>
            <a:prstGeom prst="rect">
              <a:avLst/>
            </a:prstGeom>
          </xdr:spPr>
        </xdr:pic>
      </mc:Fallback>
    </mc:AlternateContent>
    <xdr:clientData/>
  </xdr:oneCellAnchor>
  <xdr:twoCellAnchor editAs="oneCell">
    <xdr:from>
      <xdr:col>7</xdr:col>
      <xdr:colOff>424109</xdr:colOff>
      <xdr:row>0</xdr:row>
      <xdr:rowOff>0</xdr:rowOff>
    </xdr:from>
    <xdr:to>
      <xdr:col>7</xdr:col>
      <xdr:colOff>426629</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9" name="Entrada de lápiz 8">
              <a:extLst>
                <a:ext uri="{FF2B5EF4-FFF2-40B4-BE49-F238E27FC236}">
                  <a16:creationId xmlns:a16="http://schemas.microsoft.com/office/drawing/2014/main" id="{8C1D6DFB-D24D-49DC-9CEA-B307191A4411}"/>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10"/>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0</xdr:row>
      <xdr:rowOff>0</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trada de lápiz 9">
              <a:extLst>
                <a:ext uri="{FF2B5EF4-FFF2-40B4-BE49-F238E27FC236}">
                  <a16:creationId xmlns:a16="http://schemas.microsoft.com/office/drawing/2014/main" id="{0A6646F5-A89F-4687-B104-7B0F8BCC0D6F}"/>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10"/>
            <a:stretch>
              <a:fillRect/>
            </a:stretch>
          </xdr:blipFill>
          <xdr:spPr>
            <a:xfrm>
              <a:off x="10012680" y="5468760"/>
              <a:ext cx="20160" cy="18000"/>
            </a:xfrm>
            <a:prstGeom prst="rect">
              <a:avLst/>
            </a:prstGeom>
          </xdr:spPr>
        </xdr:pic>
      </mc:Fallback>
    </mc:AlternateContent>
    <xdr:clientData/>
  </xdr:oneCellAnchor>
  <xdr:twoCellAnchor>
    <xdr:from>
      <xdr:col>0</xdr:col>
      <xdr:colOff>114300</xdr:colOff>
      <xdr:row>1</xdr:row>
      <xdr:rowOff>101600</xdr:rowOff>
    </xdr:from>
    <xdr:to>
      <xdr:col>0</xdr:col>
      <xdr:colOff>1155700</xdr:colOff>
      <xdr:row>4</xdr:row>
      <xdr:rowOff>76200</xdr:rowOff>
    </xdr:to>
    <xdr:pic>
      <xdr:nvPicPr>
        <xdr:cNvPr id="11" name="Picture 47">
          <a:extLst>
            <a:ext uri="{FF2B5EF4-FFF2-40B4-BE49-F238E27FC236}">
              <a16:creationId xmlns:a16="http://schemas.microsoft.com/office/drawing/2014/main" id="{3831C027-839C-DC4D-8AD0-372D43BA6E1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4300" y="587375"/>
          <a:ext cx="1041400"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424109</xdr:colOff>
      <xdr:row>12</xdr:row>
      <xdr:rowOff>424521</xdr:rowOff>
    </xdr:from>
    <xdr:to>
      <xdr:col>7</xdr:col>
      <xdr:colOff>426629</xdr:colOff>
      <xdr:row>12</xdr:row>
      <xdr:rowOff>424881</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2" name="Entrada de lápiz 11">
              <a:extLst>
                <a:ext uri="{FF2B5EF4-FFF2-40B4-BE49-F238E27FC236}">
                  <a16:creationId xmlns:a16="http://schemas.microsoft.com/office/drawing/2014/main" id="{B6220E83-66A0-E549-80EB-442E32604627}"/>
                </a:ext>
              </a:extLst>
            </xdr14:cNvPr>
            <xdr14:cNvContentPartPr/>
          </xdr14:nvContentPartPr>
          <xdr14:nvPr macro=""/>
          <xdr14:xfrm>
            <a:off x="10021680" y="5477760"/>
            <a:ext cx="2520" cy="360"/>
          </xdr14:xfrm>
        </xdr:contentPart>
      </mc:Choice>
      <mc:Fallback xmlns="">
        <xdr:pic>
          <xdr:nvPicPr>
            <xdr:cNvPr id="3" name="Entrada de lápiz 2">
              <a:extLst>
                <a:ext uri="{FF2B5EF4-FFF2-40B4-BE49-F238E27FC236}">
                  <a16:creationId xmlns:a16="http://schemas.microsoft.com/office/drawing/2014/main" id="{B6220E83-66A0-E549-80EB-442E32604627}"/>
                </a:ext>
              </a:extLst>
            </xdr:cNvPr>
            <xdr:cNvPicPr/>
          </xdr:nvPicPr>
          <xdr:blipFill>
            <a:blip xmlns:r="http://schemas.openxmlformats.org/officeDocument/2006/relationships" r:embed="rId14"/>
            <a:stretch>
              <a:fillRect/>
            </a:stretch>
          </xdr:blipFill>
          <xdr:spPr>
            <a:xfrm>
              <a:off x="10012680" y="5468760"/>
              <a:ext cx="20160" cy="18000"/>
            </a:xfrm>
            <a:prstGeom prst="rect">
              <a:avLst/>
            </a:prstGeom>
          </xdr:spPr>
        </xdr:pic>
      </mc:Fallback>
    </mc:AlternateContent>
    <xdr:clientData/>
  </xdr:twoCellAnchor>
  <xdr:oneCellAnchor>
    <xdr:from>
      <xdr:col>7</xdr:col>
      <xdr:colOff>424109</xdr:colOff>
      <xdr:row>11</xdr:row>
      <xdr:rowOff>437221</xdr:rowOff>
    </xdr:from>
    <xdr:ext cx="252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3" name="Entrada de lápiz 12">
              <a:extLst>
                <a:ext uri="{FF2B5EF4-FFF2-40B4-BE49-F238E27FC236}">
                  <a16:creationId xmlns:a16="http://schemas.microsoft.com/office/drawing/2014/main" id="{7A555081-7D96-3A49-9251-AF0861D60C05}"/>
                </a:ext>
              </a:extLst>
            </xdr14:cNvPr>
            <xdr14:cNvContentPartPr/>
          </xdr14:nvContentPartPr>
          <xdr14:nvPr macro=""/>
          <xdr14:xfrm>
            <a:off x="10021680" y="5477760"/>
            <a:ext cx="2520" cy="360"/>
          </xdr14:xfrm>
        </xdr:contentPart>
      </mc:Choice>
      <mc:Fallback xmlns="">
        <xdr:pic>
          <xdr:nvPicPr>
            <xdr:cNvPr id="4" name="Entrada de lápiz 3">
              <a:extLst>
                <a:ext uri="{FF2B5EF4-FFF2-40B4-BE49-F238E27FC236}">
                  <a16:creationId xmlns:a16="http://schemas.microsoft.com/office/drawing/2014/main" id="{7A555081-7D96-3A49-9251-AF0861D60C05}"/>
                </a:ext>
              </a:extLst>
            </xdr:cNvPr>
            <xdr:cNvPicPr/>
          </xdr:nvPicPr>
          <xdr:blipFill>
            <a:blip xmlns:r="http://schemas.openxmlformats.org/officeDocument/2006/relationships" r:embed="rId14"/>
            <a:stretch>
              <a:fillRect/>
            </a:stretch>
          </xdr:blipFill>
          <xdr:spPr>
            <a:xfrm>
              <a:off x="10012680" y="5468760"/>
              <a:ext cx="20160" cy="18000"/>
            </a:xfrm>
            <a:prstGeom prst="rect">
              <a:avLst/>
            </a:prstGeom>
          </xdr:spPr>
        </xdr:pic>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xdr:row>
      <xdr:rowOff>104775</xdr:rowOff>
    </xdr:from>
    <xdr:to>
      <xdr:col>0</xdr:col>
      <xdr:colOff>1038225</xdr:colOff>
      <xdr:row>4</xdr:row>
      <xdr:rowOff>76200</xdr:rowOff>
    </xdr:to>
    <xdr:pic>
      <xdr:nvPicPr>
        <xdr:cNvPr id="6" name="Picture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90550"/>
          <a:ext cx="9334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59"/>
    </inkml:context>
    <inkml:brush xml:id="br0">
      <inkml:brushProperty name="width" value="0.05" units="cm"/>
      <inkml:brushProperty name="height" value="0.05" units="cm"/>
    </inkml:brush>
  </inkml:definitions>
  <inkml:trace contextRef="#ctx0" brushRef="#br0">1 0 24575,'3'0'0,"0"0"0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9T23:01:03.096"/>
    </inkml:context>
    <inkml:brush xml:id="br0">
      <inkml:brushProperty name="width" value="0.05" units="cm"/>
      <inkml:brushProperty name="height" value="0.05" units="cm"/>
    </inkml:brush>
  </inkml:definitions>
  <inkml:trace contextRef="#ctx0" brushRef="#br0">1 0 24575,'3'0'0,"0"0"0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69"/>
    </inkml:context>
    <inkml:brush xml:id="br0">
      <inkml:brushProperty name="width" value="0.05" units="cm"/>
      <inkml:brushProperty name="height" value="0.05" units="cm"/>
    </inkml:brush>
  </inkml:definitions>
  <inkml:trace contextRef="#ctx0" brushRef="#br0">1 0 24575,'3'0'0,"0"0"0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5-25T21:37:30.384"/>
    </inkml:context>
    <inkml:brush xml:id="br0">
      <inkml:brushProperty name="width" value="0.05" units="cm"/>
      <inkml:brushProperty name="height" value="0.05" units="cm"/>
    </inkml:brush>
  </inkml:definitions>
  <inkml:trace contextRef="#ctx0" brushRef="#br0">1 0 24575,'3'0'0,"0"0"0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7-17T01:53:13.288"/>
    </inkml:context>
    <inkml:brush xml:id="br0">
      <inkml:brushProperty name="width" value="0.05" units="cm"/>
      <inkml:brushProperty name="height" value="0.05" units="cm"/>
    </inkml:brush>
  </inkml:definitions>
  <inkml:trace contextRef="#ctx0" brushRef="#br0">1 0 24575,'3'0'0,"0"0"0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7-17T01:53:13.311"/>
    </inkml:context>
    <inkml:brush xml:id="br0">
      <inkml:brushProperty name="width" value="0.05" units="cm"/>
      <inkml:brushProperty name="height" value="0.05" units="cm"/>
    </inkml:brush>
  </inkml:definitions>
  <inkml:trace contextRef="#ctx0" brushRef="#br0">1 0 24575,'3'0'0,"0"0"0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9T23:18:52.299"/>
    </inkml:context>
    <inkml:brush xml:id="br0">
      <inkml:brushProperty name="width" value="0.05" units="cm"/>
      <inkml:brushProperty name="height" value="0.05" units="cm"/>
    </inkml:brush>
  </inkml:definitions>
  <inkml:trace contextRef="#ctx0" brushRef="#br0">1 0 24575,'3'0'0,"0"0"0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9T23:18:52.327"/>
    </inkml:context>
    <inkml:brush xml:id="br0">
      <inkml:brushProperty name="width" value="0.05" units="cm"/>
      <inkml:brushProperty name="height" value="0.05" units="cm"/>
    </inkml:brush>
  </inkml:definitions>
  <inkml:trace contextRef="#ctx0" brushRef="#br0">1 0 24575,'3'0'0,"0"0"0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
  <sheetViews>
    <sheetView showGridLines="0" tabSelected="1" zoomScale="70" zoomScaleNormal="70" workbookViewId="0">
      <selection activeCell="B4" sqref="B4:W5"/>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16.42578125" style="1" customWidth="1"/>
    <col min="6" max="6" width="17.28515625" style="1" customWidth="1"/>
    <col min="7" max="7" width="28.42578125" style="1" customWidth="1"/>
    <col min="8" max="8" width="16.140625" style="1" customWidth="1"/>
    <col min="9" max="9" width="10.85546875" style="1" customWidth="1"/>
    <col min="10" max="10" width="30.2851562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34.140625" style="1" customWidth="1"/>
    <col min="23" max="24" width="25.42578125" style="1" customWidth="1"/>
    <col min="25" max="16384" width="10.28515625" style="1"/>
  </cols>
  <sheetData>
    <row r="1" spans="1:25"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25"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25" x14ac:dyDescent="0.25">
      <c r="A3" s="581"/>
      <c r="B3" s="466" t="s">
        <v>2</v>
      </c>
      <c r="C3" s="466"/>
      <c r="D3" s="466"/>
      <c r="E3" s="466"/>
      <c r="F3" s="466"/>
      <c r="G3" s="466"/>
      <c r="H3" s="466"/>
      <c r="I3" s="466"/>
      <c r="J3" s="466"/>
      <c r="K3" s="466"/>
      <c r="L3" s="466"/>
      <c r="M3" s="466"/>
      <c r="N3" s="466"/>
      <c r="O3" s="466"/>
      <c r="P3" s="466"/>
      <c r="Q3" s="466"/>
      <c r="R3" s="466"/>
      <c r="S3" s="466"/>
      <c r="T3" s="466"/>
      <c r="U3" s="466"/>
      <c r="V3" s="466"/>
      <c r="W3" s="467"/>
      <c r="X3" s="5" t="s">
        <v>3</v>
      </c>
    </row>
    <row r="4" spans="1:25"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6" t="s">
        <v>5</v>
      </c>
    </row>
    <row r="5" spans="1:25"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25"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5" ht="15.75" thickBot="1" x14ac:dyDescent="0.3">
      <c r="A7" s="8" t="s">
        <v>7</v>
      </c>
      <c r="B7" s="585" t="s">
        <v>1087</v>
      </c>
      <c r="C7" s="586"/>
      <c r="D7" s="586"/>
      <c r="E7" s="586"/>
      <c r="F7" s="586"/>
      <c r="G7" s="586"/>
      <c r="H7" s="586"/>
      <c r="I7" s="586"/>
      <c r="J7" s="586"/>
      <c r="K7" s="586"/>
      <c r="L7" s="586"/>
      <c r="M7" s="586"/>
      <c r="N7" s="586"/>
      <c r="O7" s="586"/>
      <c r="P7" s="586"/>
      <c r="Q7" s="586"/>
      <c r="R7" s="586"/>
      <c r="S7" s="586"/>
      <c r="T7" s="586"/>
      <c r="U7" s="586"/>
      <c r="V7" s="586"/>
      <c r="W7" s="586"/>
      <c r="X7" s="587"/>
    </row>
    <row r="8" spans="1:25" x14ac:dyDescent="0.2">
      <c r="A8" s="9"/>
      <c r="B8" s="811"/>
      <c r="C8" s="9"/>
      <c r="D8" s="9"/>
      <c r="E8" s="9"/>
      <c r="F8" s="9"/>
      <c r="G8" s="9"/>
      <c r="H8" s="9"/>
      <c r="I8" s="9"/>
      <c r="J8" s="9"/>
      <c r="K8" s="9"/>
      <c r="L8" s="9"/>
      <c r="M8" s="9"/>
      <c r="N8" s="9"/>
      <c r="O8" s="9"/>
      <c r="P8" s="9"/>
      <c r="Q8" s="9"/>
      <c r="R8" s="9"/>
      <c r="S8" s="9"/>
      <c r="T8" s="9"/>
      <c r="U8" s="9"/>
      <c r="V8" s="9"/>
    </row>
    <row r="9" spans="1:25" x14ac:dyDescent="0.25">
      <c r="A9" s="588" t="s">
        <v>8</v>
      </c>
      <c r="B9" s="588" t="s">
        <v>9</v>
      </c>
      <c r="C9" s="588" t="s">
        <v>10</v>
      </c>
      <c r="D9" s="588" t="s">
        <v>11</v>
      </c>
      <c r="E9" s="588" t="s">
        <v>12</v>
      </c>
      <c r="F9" s="588" t="s">
        <v>13</v>
      </c>
      <c r="G9" s="588" t="s">
        <v>14</v>
      </c>
      <c r="H9" s="588" t="s">
        <v>15</v>
      </c>
      <c r="I9" s="588" t="s">
        <v>16</v>
      </c>
      <c r="J9" s="588" t="s">
        <v>17</v>
      </c>
      <c r="K9" s="606" t="s">
        <v>18</v>
      </c>
      <c r="L9" s="606"/>
      <c r="M9" s="606"/>
      <c r="N9" s="606"/>
      <c r="O9" s="606"/>
      <c r="P9" s="588"/>
      <c r="Q9" s="588" t="s">
        <v>19</v>
      </c>
      <c r="R9" s="588"/>
      <c r="S9" s="588"/>
      <c r="T9" s="588"/>
      <c r="U9" s="588"/>
      <c r="V9" s="588" t="s">
        <v>20</v>
      </c>
      <c r="W9" s="588" t="s">
        <v>21</v>
      </c>
      <c r="X9" s="588" t="s">
        <v>22</v>
      </c>
    </row>
    <row r="10" spans="1:25" ht="42.75" x14ac:dyDescent="0.25">
      <c r="A10" s="588"/>
      <c r="B10" s="588"/>
      <c r="C10" s="588"/>
      <c r="D10" s="588"/>
      <c r="E10" s="588"/>
      <c r="F10" s="588"/>
      <c r="G10" s="588"/>
      <c r="H10" s="588"/>
      <c r="I10" s="588"/>
      <c r="J10" s="588"/>
      <c r="K10" s="291" t="s">
        <v>23</v>
      </c>
      <c r="L10" s="291" t="s">
        <v>24</v>
      </c>
      <c r="M10" s="291" t="s">
        <v>25</v>
      </c>
      <c r="N10" s="291" t="s">
        <v>26</v>
      </c>
      <c r="O10" s="291" t="s">
        <v>27</v>
      </c>
      <c r="P10" s="588"/>
      <c r="Q10" s="291" t="s">
        <v>28</v>
      </c>
      <c r="R10" s="291" t="s">
        <v>24</v>
      </c>
      <c r="S10" s="291" t="s">
        <v>25</v>
      </c>
      <c r="T10" s="291" t="s">
        <v>26</v>
      </c>
      <c r="U10" s="291" t="s">
        <v>27</v>
      </c>
      <c r="V10" s="588"/>
      <c r="W10" s="588"/>
      <c r="X10" s="588"/>
    </row>
    <row r="11" spans="1:25" s="817" customFormat="1" ht="60" x14ac:dyDescent="0.25">
      <c r="A11" s="589" t="s">
        <v>29</v>
      </c>
      <c r="B11" s="619" t="s">
        <v>1088</v>
      </c>
      <c r="C11" s="812">
        <v>1</v>
      </c>
      <c r="D11" s="813" t="s">
        <v>1089</v>
      </c>
      <c r="E11" s="814" t="s">
        <v>1090</v>
      </c>
      <c r="F11" s="812" t="s">
        <v>1091</v>
      </c>
      <c r="G11" s="812" t="s">
        <v>1092</v>
      </c>
      <c r="H11" s="815" t="s">
        <v>1093</v>
      </c>
      <c r="I11" s="812" t="s">
        <v>30</v>
      </c>
      <c r="J11" s="812" t="s">
        <v>1094</v>
      </c>
      <c r="K11" s="10">
        <v>0.5</v>
      </c>
      <c r="L11" s="10">
        <v>0</v>
      </c>
      <c r="M11" s="10">
        <v>0</v>
      </c>
      <c r="N11" s="10">
        <v>0.5</v>
      </c>
      <c r="O11" s="816">
        <f>SUM(K11:N11)</f>
        <v>1</v>
      </c>
      <c r="P11" s="588"/>
      <c r="Q11" s="10">
        <v>0.5</v>
      </c>
      <c r="R11" s="812">
        <v>0</v>
      </c>
      <c r="S11" s="816">
        <v>0</v>
      </c>
      <c r="T11" s="812"/>
      <c r="U11" s="812"/>
      <c r="V11" s="812" t="s">
        <v>1095</v>
      </c>
      <c r="W11" s="342"/>
      <c r="X11" s="342"/>
    </row>
    <row r="12" spans="1:25" s="817" customFormat="1" ht="75" x14ac:dyDescent="0.25">
      <c r="A12" s="590"/>
      <c r="B12" s="619"/>
      <c r="C12" s="812">
        <v>2</v>
      </c>
      <c r="D12" s="818" t="s">
        <v>1096</v>
      </c>
      <c r="E12" s="814" t="s">
        <v>1090</v>
      </c>
      <c r="F12" s="812" t="s">
        <v>1097</v>
      </c>
      <c r="G12" s="812" t="s">
        <v>1098</v>
      </c>
      <c r="H12" s="815" t="s">
        <v>1093</v>
      </c>
      <c r="I12" s="812" t="s">
        <v>30</v>
      </c>
      <c r="J12" s="812" t="s">
        <v>1099</v>
      </c>
      <c r="K12" s="10">
        <v>0.5</v>
      </c>
      <c r="L12" s="10">
        <v>0</v>
      </c>
      <c r="M12" s="10">
        <v>0</v>
      </c>
      <c r="N12" s="10">
        <v>0.5</v>
      </c>
      <c r="O12" s="816">
        <f>SUM(K12:N12)</f>
        <v>1</v>
      </c>
      <c r="P12" s="588"/>
      <c r="Q12" s="10">
        <v>0.5</v>
      </c>
      <c r="R12" s="812">
        <v>0</v>
      </c>
      <c r="S12" s="816">
        <v>0</v>
      </c>
      <c r="T12" s="812"/>
      <c r="U12" s="812"/>
      <c r="V12" s="812" t="s">
        <v>1100</v>
      </c>
      <c r="W12" s="342"/>
      <c r="X12" s="342"/>
    </row>
    <row r="13" spans="1:25" s="817" customFormat="1" ht="75" x14ac:dyDescent="0.25">
      <c r="A13" s="590"/>
      <c r="B13" s="619"/>
      <c r="C13" s="812">
        <v>3</v>
      </c>
      <c r="D13" s="818" t="s">
        <v>1101</v>
      </c>
      <c r="E13" s="814" t="s">
        <v>1090</v>
      </c>
      <c r="F13" s="812" t="s">
        <v>1102</v>
      </c>
      <c r="G13" s="812" t="s">
        <v>1103</v>
      </c>
      <c r="H13" s="815" t="s">
        <v>1093</v>
      </c>
      <c r="I13" s="812" t="s">
        <v>30</v>
      </c>
      <c r="J13" s="812" t="s">
        <v>1104</v>
      </c>
      <c r="K13" s="819">
        <v>0.25</v>
      </c>
      <c r="L13" s="819">
        <v>0.25</v>
      </c>
      <c r="M13" s="819">
        <v>0.25</v>
      </c>
      <c r="N13" s="819">
        <v>0.25</v>
      </c>
      <c r="O13" s="816">
        <f>SUM(K13:N13)</f>
        <v>1</v>
      </c>
      <c r="P13" s="588"/>
      <c r="Q13" s="10">
        <v>0.25</v>
      </c>
      <c r="R13" s="812">
        <v>25</v>
      </c>
      <c r="S13" s="816">
        <v>0.25</v>
      </c>
      <c r="T13" s="812"/>
      <c r="U13" s="812"/>
      <c r="V13" s="818" t="s">
        <v>1105</v>
      </c>
      <c r="W13" s="342"/>
      <c r="X13" s="342"/>
    </row>
    <row r="14" spans="1:25" s="817" customFormat="1" ht="75" x14ac:dyDescent="0.25">
      <c r="A14" s="590"/>
      <c r="B14" s="619"/>
      <c r="C14" s="812">
        <v>4</v>
      </c>
      <c r="D14" s="820" t="s">
        <v>1106</v>
      </c>
      <c r="E14" s="813" t="s">
        <v>1090</v>
      </c>
      <c r="F14" s="818" t="s">
        <v>1107</v>
      </c>
      <c r="G14" s="818" t="s">
        <v>1108</v>
      </c>
      <c r="H14" s="815" t="s">
        <v>1093</v>
      </c>
      <c r="I14" s="818" t="s">
        <v>30</v>
      </c>
      <c r="J14" s="818" t="s">
        <v>1109</v>
      </c>
      <c r="K14" s="819">
        <v>0</v>
      </c>
      <c r="L14" s="819">
        <v>0.5</v>
      </c>
      <c r="M14" s="819">
        <v>0</v>
      </c>
      <c r="N14" s="819">
        <v>0.5</v>
      </c>
      <c r="O14" s="816">
        <f>SUM(K14:N14)</f>
        <v>1</v>
      </c>
      <c r="P14" s="588"/>
      <c r="Q14" s="10">
        <v>0</v>
      </c>
      <c r="R14" s="816">
        <v>0.5</v>
      </c>
      <c r="S14" s="816">
        <v>0.25</v>
      </c>
      <c r="T14" s="812"/>
      <c r="U14" s="812"/>
      <c r="V14" s="812" t="s">
        <v>1110</v>
      </c>
      <c r="W14" s="342"/>
      <c r="X14" s="342"/>
    </row>
    <row r="15" spans="1:25" s="817" customFormat="1" ht="135" x14ac:dyDescent="0.25">
      <c r="A15" s="591"/>
      <c r="B15" s="619"/>
      <c r="C15" s="812">
        <v>5</v>
      </c>
      <c r="D15" s="812" t="s">
        <v>1111</v>
      </c>
      <c r="E15" s="814" t="s">
        <v>1090</v>
      </c>
      <c r="F15" s="812" t="s">
        <v>1112</v>
      </c>
      <c r="G15" s="812" t="s">
        <v>1113</v>
      </c>
      <c r="H15" s="815" t="s">
        <v>1093</v>
      </c>
      <c r="I15" s="812" t="s">
        <v>30</v>
      </c>
      <c r="J15" s="812" t="s">
        <v>1114</v>
      </c>
      <c r="K15" s="10">
        <v>0</v>
      </c>
      <c r="L15" s="10">
        <v>0</v>
      </c>
      <c r="M15" s="10">
        <v>0.5</v>
      </c>
      <c r="N15" s="10">
        <v>0.5</v>
      </c>
      <c r="O15" s="816">
        <f>SUM(K15:N15)</f>
        <v>1</v>
      </c>
      <c r="P15" s="588"/>
      <c r="Q15" s="10">
        <v>0</v>
      </c>
      <c r="R15" s="812">
        <v>0</v>
      </c>
      <c r="S15" s="816">
        <v>0.5</v>
      </c>
      <c r="T15" s="812"/>
      <c r="U15" s="812"/>
      <c r="V15" s="812" t="s">
        <v>1115</v>
      </c>
      <c r="W15" s="342"/>
      <c r="X15" s="342"/>
    </row>
    <row r="16" spans="1:25" s="2" customFormat="1" ht="28.5" x14ac:dyDescent="0.25">
      <c r="A16" s="588" t="s">
        <v>31</v>
      </c>
      <c r="B16" s="12" t="s">
        <v>1116</v>
      </c>
      <c r="C16" s="592" t="s">
        <v>32</v>
      </c>
      <c r="D16" s="593"/>
      <c r="E16" s="13" t="s">
        <v>33</v>
      </c>
      <c r="F16" s="14"/>
      <c r="G16" s="14"/>
      <c r="H16" s="14"/>
      <c r="I16" s="598" t="s">
        <v>34</v>
      </c>
      <c r="J16" s="599" t="s">
        <v>33</v>
      </c>
      <c r="K16" s="600"/>
      <c r="L16" s="600"/>
      <c r="M16" s="600"/>
      <c r="N16" s="600"/>
      <c r="O16" s="600"/>
      <c r="P16" s="600"/>
      <c r="Q16" s="600"/>
      <c r="R16" s="601"/>
      <c r="S16" s="602" t="s">
        <v>35</v>
      </c>
      <c r="T16" s="602"/>
      <c r="U16" s="602"/>
      <c r="V16" s="603" t="s">
        <v>36</v>
      </c>
      <c r="W16" s="603"/>
      <c r="X16" s="603"/>
      <c r="Y16" s="1"/>
    </row>
    <row r="17" spans="1:25" s="2" customFormat="1" ht="28.5" x14ac:dyDescent="0.25">
      <c r="A17" s="588"/>
      <c r="B17" s="12" t="s">
        <v>37</v>
      </c>
      <c r="C17" s="594"/>
      <c r="D17" s="595"/>
      <c r="E17" s="607" t="s">
        <v>1117</v>
      </c>
      <c r="F17" s="608"/>
      <c r="G17" s="608"/>
      <c r="H17" s="609"/>
      <c r="I17" s="598"/>
      <c r="J17" s="607" t="s">
        <v>1118</v>
      </c>
      <c r="K17" s="608"/>
      <c r="L17" s="608"/>
      <c r="M17" s="608"/>
      <c r="N17" s="608"/>
      <c r="O17" s="608"/>
      <c r="P17" s="608"/>
      <c r="Q17" s="608"/>
      <c r="R17" s="609"/>
      <c r="S17" s="602"/>
      <c r="T17" s="602"/>
      <c r="U17" s="602"/>
      <c r="V17" s="603" t="s">
        <v>1119</v>
      </c>
      <c r="W17" s="603"/>
      <c r="X17" s="603"/>
      <c r="Y17" s="1"/>
    </row>
    <row r="18" spans="1:25" s="2" customFormat="1" x14ac:dyDescent="0.25">
      <c r="A18" s="588"/>
      <c r="B18" s="12" t="s">
        <v>1120</v>
      </c>
      <c r="C18" s="596"/>
      <c r="D18" s="597"/>
      <c r="E18" s="607" t="s">
        <v>1121</v>
      </c>
      <c r="F18" s="608"/>
      <c r="G18" s="608"/>
      <c r="H18" s="609"/>
      <c r="I18" s="598"/>
      <c r="J18" s="607" t="s">
        <v>1122</v>
      </c>
      <c r="K18" s="608"/>
      <c r="L18" s="608"/>
      <c r="M18" s="608"/>
      <c r="N18" s="608"/>
      <c r="O18" s="608"/>
      <c r="P18" s="608"/>
      <c r="Q18" s="608"/>
      <c r="R18" s="609"/>
      <c r="S18" s="602"/>
      <c r="T18" s="602"/>
      <c r="U18" s="602"/>
      <c r="V18" s="603" t="s">
        <v>1123</v>
      </c>
      <c r="W18" s="603"/>
      <c r="X18" s="603"/>
      <c r="Y18" s="1"/>
    </row>
  </sheetData>
  <mergeCells count="37">
    <mergeCell ref="J17:R17"/>
    <mergeCell ref="V17:X17"/>
    <mergeCell ref="E18:H18"/>
    <mergeCell ref="J18:R18"/>
    <mergeCell ref="V18:X18"/>
    <mergeCell ref="X9:X10"/>
    <mergeCell ref="A11:A15"/>
    <mergeCell ref="B11:B15"/>
    <mergeCell ref="A16:A18"/>
    <mergeCell ref="C16:D18"/>
    <mergeCell ref="I16:I18"/>
    <mergeCell ref="J16:R16"/>
    <mergeCell ref="S16:U18"/>
    <mergeCell ref="V16:X16"/>
    <mergeCell ref="E17:H17"/>
    <mergeCell ref="J9:J10"/>
    <mergeCell ref="K9:O9"/>
    <mergeCell ref="P9:P15"/>
    <mergeCell ref="Q9:U9"/>
    <mergeCell ref="V9:V10"/>
    <mergeCell ref="W9:W10"/>
    <mergeCell ref="B7:X7"/>
    <mergeCell ref="A9:A10"/>
    <mergeCell ref="B9:B10"/>
    <mergeCell ref="C9:C10"/>
    <mergeCell ref="D9:D10"/>
    <mergeCell ref="E9:E10"/>
    <mergeCell ref="F9:F10"/>
    <mergeCell ref="G9:G10"/>
    <mergeCell ref="H9:H10"/>
    <mergeCell ref="I9:I10"/>
    <mergeCell ref="A1:V1"/>
    <mergeCell ref="A2:A5"/>
    <mergeCell ref="B2:W2"/>
    <mergeCell ref="B3:W3"/>
    <mergeCell ref="B4:W5"/>
    <mergeCell ref="A6:X6"/>
  </mergeCells>
  <pageMargins left="0.7" right="0.7" top="0.75" bottom="0.75" header="0.3" footer="0.3"/>
  <pageSetup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4"/>
  <sheetViews>
    <sheetView showGridLines="0" zoomScale="70" zoomScaleNormal="70" workbookViewId="0">
      <selection activeCell="B4" sqref="B4:W5"/>
    </sheetView>
  </sheetViews>
  <sheetFormatPr baseColWidth="10" defaultRowHeight="12.75" x14ac:dyDescent="0.25"/>
  <cols>
    <col min="1" max="1" width="32" style="152" customWidth="1"/>
    <col min="2" max="2" width="42" style="152" customWidth="1"/>
    <col min="3" max="3" width="5.42578125" style="152" customWidth="1"/>
    <col min="4" max="4" width="39.7109375" style="174" customWidth="1"/>
    <col min="5" max="5" width="15.5703125" style="152" customWidth="1"/>
    <col min="6" max="6" width="23.5703125" style="152" customWidth="1"/>
    <col min="7" max="7" width="21.140625" style="152" customWidth="1"/>
    <col min="8" max="8" width="16.140625" style="152" customWidth="1"/>
    <col min="9" max="9" width="10.85546875" style="152" customWidth="1"/>
    <col min="10" max="10" width="18.85546875" style="152" customWidth="1"/>
    <col min="11" max="11" width="6.85546875" style="152" customWidth="1"/>
    <col min="12" max="14" width="5.85546875" style="152" customWidth="1"/>
    <col min="15" max="15" width="7.7109375" style="152" customWidth="1"/>
    <col min="16" max="16" width="1.42578125" style="175" customWidth="1"/>
    <col min="17" max="20" width="6.140625" style="152" customWidth="1"/>
    <col min="21" max="21" width="6.42578125" style="152" customWidth="1"/>
    <col min="22" max="22" width="71.140625" style="207" customWidth="1"/>
    <col min="23" max="23" width="17.7109375" style="152" customWidth="1"/>
    <col min="24" max="24" width="16.42578125" style="152" customWidth="1"/>
    <col min="25" max="256" width="11.42578125" style="152"/>
    <col min="257" max="257" width="32" style="152" customWidth="1"/>
    <col min="258" max="258" width="42" style="152" customWidth="1"/>
    <col min="259" max="259" width="5.42578125" style="152" customWidth="1"/>
    <col min="260" max="260" width="39.7109375" style="152" customWidth="1"/>
    <col min="261" max="261" width="15.5703125" style="152" customWidth="1"/>
    <col min="262" max="262" width="23.5703125" style="152" customWidth="1"/>
    <col min="263" max="263" width="21.140625" style="152" customWidth="1"/>
    <col min="264" max="264" width="16.140625" style="152" customWidth="1"/>
    <col min="265" max="265" width="10.85546875" style="152" customWidth="1"/>
    <col min="266" max="266" width="18.85546875" style="152" customWidth="1"/>
    <col min="267" max="267" width="6.85546875" style="152" customWidth="1"/>
    <col min="268" max="270" width="5.85546875" style="152" customWidth="1"/>
    <col min="271" max="271" width="7.7109375" style="152" customWidth="1"/>
    <col min="272" max="272" width="1.42578125" style="152" customWidth="1"/>
    <col min="273" max="276" width="6.140625" style="152" customWidth="1"/>
    <col min="277" max="277" width="6.42578125" style="152" customWidth="1"/>
    <col min="278" max="278" width="71.140625" style="152" customWidth="1"/>
    <col min="279" max="279" width="17.7109375" style="152" customWidth="1"/>
    <col min="280" max="280" width="16.42578125" style="152" customWidth="1"/>
    <col min="281" max="512" width="11.42578125" style="152"/>
    <col min="513" max="513" width="32" style="152" customWidth="1"/>
    <col min="514" max="514" width="42" style="152" customWidth="1"/>
    <col min="515" max="515" width="5.42578125" style="152" customWidth="1"/>
    <col min="516" max="516" width="39.7109375" style="152" customWidth="1"/>
    <col min="517" max="517" width="15.5703125" style="152" customWidth="1"/>
    <col min="518" max="518" width="23.5703125" style="152" customWidth="1"/>
    <col min="519" max="519" width="21.140625" style="152" customWidth="1"/>
    <col min="520" max="520" width="16.140625" style="152" customWidth="1"/>
    <col min="521" max="521" width="10.85546875" style="152" customWidth="1"/>
    <col min="522" max="522" width="18.85546875" style="152" customWidth="1"/>
    <col min="523" max="523" width="6.85546875" style="152" customWidth="1"/>
    <col min="524" max="526" width="5.85546875" style="152" customWidth="1"/>
    <col min="527" max="527" width="7.7109375" style="152" customWidth="1"/>
    <col min="528" max="528" width="1.42578125" style="152" customWidth="1"/>
    <col min="529" max="532" width="6.140625" style="152" customWidth="1"/>
    <col min="533" max="533" width="6.42578125" style="152" customWidth="1"/>
    <col min="534" max="534" width="71.140625" style="152" customWidth="1"/>
    <col min="535" max="535" width="17.7109375" style="152" customWidth="1"/>
    <col min="536" max="536" width="16.42578125" style="152" customWidth="1"/>
    <col min="537" max="768" width="11.42578125" style="152"/>
    <col min="769" max="769" width="32" style="152" customWidth="1"/>
    <col min="770" max="770" width="42" style="152" customWidth="1"/>
    <col min="771" max="771" width="5.42578125" style="152" customWidth="1"/>
    <col min="772" max="772" width="39.7109375" style="152" customWidth="1"/>
    <col min="773" max="773" width="15.5703125" style="152" customWidth="1"/>
    <col min="774" max="774" width="23.5703125" style="152" customWidth="1"/>
    <col min="775" max="775" width="21.140625" style="152" customWidth="1"/>
    <col min="776" max="776" width="16.140625" style="152" customWidth="1"/>
    <col min="777" max="777" width="10.85546875" style="152" customWidth="1"/>
    <col min="778" max="778" width="18.85546875" style="152" customWidth="1"/>
    <col min="779" max="779" width="6.85546875" style="152" customWidth="1"/>
    <col min="780" max="782" width="5.85546875" style="152" customWidth="1"/>
    <col min="783" max="783" width="7.7109375" style="152" customWidth="1"/>
    <col min="784" max="784" width="1.42578125" style="152" customWidth="1"/>
    <col min="785" max="788" width="6.140625" style="152" customWidth="1"/>
    <col min="789" max="789" width="6.42578125" style="152" customWidth="1"/>
    <col min="790" max="790" width="71.140625" style="152" customWidth="1"/>
    <col min="791" max="791" width="17.7109375" style="152" customWidth="1"/>
    <col min="792" max="792" width="16.42578125" style="152" customWidth="1"/>
    <col min="793" max="1024" width="11.42578125" style="152"/>
    <col min="1025" max="1025" width="32" style="152" customWidth="1"/>
    <col min="1026" max="1026" width="42" style="152" customWidth="1"/>
    <col min="1027" max="1027" width="5.42578125" style="152" customWidth="1"/>
    <col min="1028" max="1028" width="39.7109375" style="152" customWidth="1"/>
    <col min="1029" max="1029" width="15.5703125" style="152" customWidth="1"/>
    <col min="1030" max="1030" width="23.5703125" style="152" customWidth="1"/>
    <col min="1031" max="1031" width="21.140625" style="152" customWidth="1"/>
    <col min="1032" max="1032" width="16.140625" style="152" customWidth="1"/>
    <col min="1033" max="1033" width="10.85546875" style="152" customWidth="1"/>
    <col min="1034" max="1034" width="18.85546875" style="152" customWidth="1"/>
    <col min="1035" max="1035" width="6.85546875" style="152" customWidth="1"/>
    <col min="1036" max="1038" width="5.85546875" style="152" customWidth="1"/>
    <col min="1039" max="1039" width="7.7109375" style="152" customWidth="1"/>
    <col min="1040" max="1040" width="1.42578125" style="152" customWidth="1"/>
    <col min="1041" max="1044" width="6.140625" style="152" customWidth="1"/>
    <col min="1045" max="1045" width="6.42578125" style="152" customWidth="1"/>
    <col min="1046" max="1046" width="71.140625" style="152" customWidth="1"/>
    <col min="1047" max="1047" width="17.7109375" style="152" customWidth="1"/>
    <col min="1048" max="1048" width="16.42578125" style="152" customWidth="1"/>
    <col min="1049" max="1280" width="11.42578125" style="152"/>
    <col min="1281" max="1281" width="32" style="152" customWidth="1"/>
    <col min="1282" max="1282" width="42" style="152" customWidth="1"/>
    <col min="1283" max="1283" width="5.42578125" style="152" customWidth="1"/>
    <col min="1284" max="1284" width="39.7109375" style="152" customWidth="1"/>
    <col min="1285" max="1285" width="15.5703125" style="152" customWidth="1"/>
    <col min="1286" max="1286" width="23.5703125" style="152" customWidth="1"/>
    <col min="1287" max="1287" width="21.140625" style="152" customWidth="1"/>
    <col min="1288" max="1288" width="16.140625" style="152" customWidth="1"/>
    <col min="1289" max="1289" width="10.85546875" style="152" customWidth="1"/>
    <col min="1290" max="1290" width="18.85546875" style="152" customWidth="1"/>
    <col min="1291" max="1291" width="6.85546875" style="152" customWidth="1"/>
    <col min="1292" max="1294" width="5.85546875" style="152" customWidth="1"/>
    <col min="1295" max="1295" width="7.7109375" style="152" customWidth="1"/>
    <col min="1296" max="1296" width="1.42578125" style="152" customWidth="1"/>
    <col min="1297" max="1300" width="6.140625" style="152" customWidth="1"/>
    <col min="1301" max="1301" width="6.42578125" style="152" customWidth="1"/>
    <col min="1302" max="1302" width="71.140625" style="152" customWidth="1"/>
    <col min="1303" max="1303" width="17.7109375" style="152" customWidth="1"/>
    <col min="1304" max="1304" width="16.42578125" style="152" customWidth="1"/>
    <col min="1305" max="1536" width="11.42578125" style="152"/>
    <col min="1537" max="1537" width="32" style="152" customWidth="1"/>
    <col min="1538" max="1538" width="42" style="152" customWidth="1"/>
    <col min="1539" max="1539" width="5.42578125" style="152" customWidth="1"/>
    <col min="1540" max="1540" width="39.7109375" style="152" customWidth="1"/>
    <col min="1541" max="1541" width="15.5703125" style="152" customWidth="1"/>
    <col min="1542" max="1542" width="23.5703125" style="152" customWidth="1"/>
    <col min="1543" max="1543" width="21.140625" style="152" customWidth="1"/>
    <col min="1544" max="1544" width="16.140625" style="152" customWidth="1"/>
    <col min="1545" max="1545" width="10.85546875" style="152" customWidth="1"/>
    <col min="1546" max="1546" width="18.85546875" style="152" customWidth="1"/>
    <col min="1547" max="1547" width="6.85546875" style="152" customWidth="1"/>
    <col min="1548" max="1550" width="5.85546875" style="152" customWidth="1"/>
    <col min="1551" max="1551" width="7.7109375" style="152" customWidth="1"/>
    <col min="1552" max="1552" width="1.42578125" style="152" customWidth="1"/>
    <col min="1553" max="1556" width="6.140625" style="152" customWidth="1"/>
    <col min="1557" max="1557" width="6.42578125" style="152" customWidth="1"/>
    <col min="1558" max="1558" width="71.140625" style="152" customWidth="1"/>
    <col min="1559" max="1559" width="17.7109375" style="152" customWidth="1"/>
    <col min="1560" max="1560" width="16.42578125" style="152" customWidth="1"/>
    <col min="1561" max="1792" width="11.42578125" style="152"/>
    <col min="1793" max="1793" width="32" style="152" customWidth="1"/>
    <col min="1794" max="1794" width="42" style="152" customWidth="1"/>
    <col min="1795" max="1795" width="5.42578125" style="152" customWidth="1"/>
    <col min="1796" max="1796" width="39.7109375" style="152" customWidth="1"/>
    <col min="1797" max="1797" width="15.5703125" style="152" customWidth="1"/>
    <col min="1798" max="1798" width="23.5703125" style="152" customWidth="1"/>
    <col min="1799" max="1799" width="21.140625" style="152" customWidth="1"/>
    <col min="1800" max="1800" width="16.140625" style="152" customWidth="1"/>
    <col min="1801" max="1801" width="10.85546875" style="152" customWidth="1"/>
    <col min="1802" max="1802" width="18.85546875" style="152" customWidth="1"/>
    <col min="1803" max="1803" width="6.85546875" style="152" customWidth="1"/>
    <col min="1804" max="1806" width="5.85546875" style="152" customWidth="1"/>
    <col min="1807" max="1807" width="7.7109375" style="152" customWidth="1"/>
    <col min="1808" max="1808" width="1.42578125" style="152" customWidth="1"/>
    <col min="1809" max="1812" width="6.140625" style="152" customWidth="1"/>
    <col min="1813" max="1813" width="6.42578125" style="152" customWidth="1"/>
    <col min="1814" max="1814" width="71.140625" style="152" customWidth="1"/>
    <col min="1815" max="1815" width="17.7109375" style="152" customWidth="1"/>
    <col min="1816" max="1816" width="16.42578125" style="152" customWidth="1"/>
    <col min="1817" max="2048" width="11.42578125" style="152"/>
    <col min="2049" max="2049" width="32" style="152" customWidth="1"/>
    <col min="2050" max="2050" width="42" style="152" customWidth="1"/>
    <col min="2051" max="2051" width="5.42578125" style="152" customWidth="1"/>
    <col min="2052" max="2052" width="39.7109375" style="152" customWidth="1"/>
    <col min="2053" max="2053" width="15.5703125" style="152" customWidth="1"/>
    <col min="2054" max="2054" width="23.5703125" style="152" customWidth="1"/>
    <col min="2055" max="2055" width="21.140625" style="152" customWidth="1"/>
    <col min="2056" max="2056" width="16.140625" style="152" customWidth="1"/>
    <col min="2057" max="2057" width="10.85546875" style="152" customWidth="1"/>
    <col min="2058" max="2058" width="18.85546875" style="152" customWidth="1"/>
    <col min="2059" max="2059" width="6.85546875" style="152" customWidth="1"/>
    <col min="2060" max="2062" width="5.85546875" style="152" customWidth="1"/>
    <col min="2063" max="2063" width="7.7109375" style="152" customWidth="1"/>
    <col min="2064" max="2064" width="1.42578125" style="152" customWidth="1"/>
    <col min="2065" max="2068" width="6.140625" style="152" customWidth="1"/>
    <col min="2069" max="2069" width="6.42578125" style="152" customWidth="1"/>
    <col min="2070" max="2070" width="71.140625" style="152" customWidth="1"/>
    <col min="2071" max="2071" width="17.7109375" style="152" customWidth="1"/>
    <col min="2072" max="2072" width="16.42578125" style="152" customWidth="1"/>
    <col min="2073" max="2304" width="11.42578125" style="152"/>
    <col min="2305" max="2305" width="32" style="152" customWidth="1"/>
    <col min="2306" max="2306" width="42" style="152" customWidth="1"/>
    <col min="2307" max="2307" width="5.42578125" style="152" customWidth="1"/>
    <col min="2308" max="2308" width="39.7109375" style="152" customWidth="1"/>
    <col min="2309" max="2309" width="15.5703125" style="152" customWidth="1"/>
    <col min="2310" max="2310" width="23.5703125" style="152" customWidth="1"/>
    <col min="2311" max="2311" width="21.140625" style="152" customWidth="1"/>
    <col min="2312" max="2312" width="16.140625" style="152" customWidth="1"/>
    <col min="2313" max="2313" width="10.85546875" style="152" customWidth="1"/>
    <col min="2314" max="2314" width="18.85546875" style="152" customWidth="1"/>
    <col min="2315" max="2315" width="6.85546875" style="152" customWidth="1"/>
    <col min="2316" max="2318" width="5.85546875" style="152" customWidth="1"/>
    <col min="2319" max="2319" width="7.7109375" style="152" customWidth="1"/>
    <col min="2320" max="2320" width="1.42578125" style="152" customWidth="1"/>
    <col min="2321" max="2324" width="6.140625" style="152" customWidth="1"/>
    <col min="2325" max="2325" width="6.42578125" style="152" customWidth="1"/>
    <col min="2326" max="2326" width="71.140625" style="152" customWidth="1"/>
    <col min="2327" max="2327" width="17.7109375" style="152" customWidth="1"/>
    <col min="2328" max="2328" width="16.42578125" style="152" customWidth="1"/>
    <col min="2329" max="2560" width="11.42578125" style="152"/>
    <col min="2561" max="2561" width="32" style="152" customWidth="1"/>
    <col min="2562" max="2562" width="42" style="152" customWidth="1"/>
    <col min="2563" max="2563" width="5.42578125" style="152" customWidth="1"/>
    <col min="2564" max="2564" width="39.7109375" style="152" customWidth="1"/>
    <col min="2565" max="2565" width="15.5703125" style="152" customWidth="1"/>
    <col min="2566" max="2566" width="23.5703125" style="152" customWidth="1"/>
    <col min="2567" max="2567" width="21.140625" style="152" customWidth="1"/>
    <col min="2568" max="2568" width="16.140625" style="152" customWidth="1"/>
    <col min="2569" max="2569" width="10.85546875" style="152" customWidth="1"/>
    <col min="2570" max="2570" width="18.85546875" style="152" customWidth="1"/>
    <col min="2571" max="2571" width="6.85546875" style="152" customWidth="1"/>
    <col min="2572" max="2574" width="5.85546875" style="152" customWidth="1"/>
    <col min="2575" max="2575" width="7.7109375" style="152" customWidth="1"/>
    <col min="2576" max="2576" width="1.42578125" style="152" customWidth="1"/>
    <col min="2577" max="2580" width="6.140625" style="152" customWidth="1"/>
    <col min="2581" max="2581" width="6.42578125" style="152" customWidth="1"/>
    <col min="2582" max="2582" width="71.140625" style="152" customWidth="1"/>
    <col min="2583" max="2583" width="17.7109375" style="152" customWidth="1"/>
    <col min="2584" max="2584" width="16.42578125" style="152" customWidth="1"/>
    <col min="2585" max="2816" width="11.42578125" style="152"/>
    <col min="2817" max="2817" width="32" style="152" customWidth="1"/>
    <col min="2818" max="2818" width="42" style="152" customWidth="1"/>
    <col min="2819" max="2819" width="5.42578125" style="152" customWidth="1"/>
    <col min="2820" max="2820" width="39.7109375" style="152" customWidth="1"/>
    <col min="2821" max="2821" width="15.5703125" style="152" customWidth="1"/>
    <col min="2822" max="2822" width="23.5703125" style="152" customWidth="1"/>
    <col min="2823" max="2823" width="21.140625" style="152" customWidth="1"/>
    <col min="2824" max="2824" width="16.140625" style="152" customWidth="1"/>
    <col min="2825" max="2825" width="10.85546875" style="152" customWidth="1"/>
    <col min="2826" max="2826" width="18.85546875" style="152" customWidth="1"/>
    <col min="2827" max="2827" width="6.85546875" style="152" customWidth="1"/>
    <col min="2828" max="2830" width="5.85546875" style="152" customWidth="1"/>
    <col min="2831" max="2831" width="7.7109375" style="152" customWidth="1"/>
    <col min="2832" max="2832" width="1.42578125" style="152" customWidth="1"/>
    <col min="2833" max="2836" width="6.140625" style="152" customWidth="1"/>
    <col min="2837" max="2837" width="6.42578125" style="152" customWidth="1"/>
    <col min="2838" max="2838" width="71.140625" style="152" customWidth="1"/>
    <col min="2839" max="2839" width="17.7109375" style="152" customWidth="1"/>
    <col min="2840" max="2840" width="16.42578125" style="152" customWidth="1"/>
    <col min="2841" max="3072" width="11.42578125" style="152"/>
    <col min="3073" max="3073" width="32" style="152" customWidth="1"/>
    <col min="3074" max="3074" width="42" style="152" customWidth="1"/>
    <col min="3075" max="3075" width="5.42578125" style="152" customWidth="1"/>
    <col min="3076" max="3076" width="39.7109375" style="152" customWidth="1"/>
    <col min="3077" max="3077" width="15.5703125" style="152" customWidth="1"/>
    <col min="3078" max="3078" width="23.5703125" style="152" customWidth="1"/>
    <col min="3079" max="3079" width="21.140625" style="152" customWidth="1"/>
    <col min="3080" max="3080" width="16.140625" style="152" customWidth="1"/>
    <col min="3081" max="3081" width="10.85546875" style="152" customWidth="1"/>
    <col min="3082" max="3082" width="18.85546875" style="152" customWidth="1"/>
    <col min="3083" max="3083" width="6.85546875" style="152" customWidth="1"/>
    <col min="3084" max="3086" width="5.85546875" style="152" customWidth="1"/>
    <col min="3087" max="3087" width="7.7109375" style="152" customWidth="1"/>
    <col min="3088" max="3088" width="1.42578125" style="152" customWidth="1"/>
    <col min="3089" max="3092" width="6.140625" style="152" customWidth="1"/>
    <col min="3093" max="3093" width="6.42578125" style="152" customWidth="1"/>
    <col min="3094" max="3094" width="71.140625" style="152" customWidth="1"/>
    <col min="3095" max="3095" width="17.7109375" style="152" customWidth="1"/>
    <col min="3096" max="3096" width="16.42578125" style="152" customWidth="1"/>
    <col min="3097" max="3328" width="11.42578125" style="152"/>
    <col min="3329" max="3329" width="32" style="152" customWidth="1"/>
    <col min="3330" max="3330" width="42" style="152" customWidth="1"/>
    <col min="3331" max="3331" width="5.42578125" style="152" customWidth="1"/>
    <col min="3332" max="3332" width="39.7109375" style="152" customWidth="1"/>
    <col min="3333" max="3333" width="15.5703125" style="152" customWidth="1"/>
    <col min="3334" max="3334" width="23.5703125" style="152" customWidth="1"/>
    <col min="3335" max="3335" width="21.140625" style="152" customWidth="1"/>
    <col min="3336" max="3336" width="16.140625" style="152" customWidth="1"/>
    <col min="3337" max="3337" width="10.85546875" style="152" customWidth="1"/>
    <col min="3338" max="3338" width="18.85546875" style="152" customWidth="1"/>
    <col min="3339" max="3339" width="6.85546875" style="152" customWidth="1"/>
    <col min="3340" max="3342" width="5.85546875" style="152" customWidth="1"/>
    <col min="3343" max="3343" width="7.7109375" style="152" customWidth="1"/>
    <col min="3344" max="3344" width="1.42578125" style="152" customWidth="1"/>
    <col min="3345" max="3348" width="6.140625" style="152" customWidth="1"/>
    <col min="3349" max="3349" width="6.42578125" style="152" customWidth="1"/>
    <col min="3350" max="3350" width="71.140625" style="152" customWidth="1"/>
    <col min="3351" max="3351" width="17.7109375" style="152" customWidth="1"/>
    <col min="3352" max="3352" width="16.42578125" style="152" customWidth="1"/>
    <col min="3353" max="3584" width="11.42578125" style="152"/>
    <col min="3585" max="3585" width="32" style="152" customWidth="1"/>
    <col min="3586" max="3586" width="42" style="152" customWidth="1"/>
    <col min="3587" max="3587" width="5.42578125" style="152" customWidth="1"/>
    <col min="3588" max="3588" width="39.7109375" style="152" customWidth="1"/>
    <col min="3589" max="3589" width="15.5703125" style="152" customWidth="1"/>
    <col min="3590" max="3590" width="23.5703125" style="152" customWidth="1"/>
    <col min="3591" max="3591" width="21.140625" style="152" customWidth="1"/>
    <col min="3592" max="3592" width="16.140625" style="152" customWidth="1"/>
    <col min="3593" max="3593" width="10.85546875" style="152" customWidth="1"/>
    <col min="3594" max="3594" width="18.85546875" style="152" customWidth="1"/>
    <col min="3595" max="3595" width="6.85546875" style="152" customWidth="1"/>
    <col min="3596" max="3598" width="5.85546875" style="152" customWidth="1"/>
    <col min="3599" max="3599" width="7.7109375" style="152" customWidth="1"/>
    <col min="3600" max="3600" width="1.42578125" style="152" customWidth="1"/>
    <col min="3601" max="3604" width="6.140625" style="152" customWidth="1"/>
    <col min="3605" max="3605" width="6.42578125" style="152" customWidth="1"/>
    <col min="3606" max="3606" width="71.140625" style="152" customWidth="1"/>
    <col min="3607" max="3607" width="17.7109375" style="152" customWidth="1"/>
    <col min="3608" max="3608" width="16.42578125" style="152" customWidth="1"/>
    <col min="3609" max="3840" width="11.42578125" style="152"/>
    <col min="3841" max="3841" width="32" style="152" customWidth="1"/>
    <col min="3842" max="3842" width="42" style="152" customWidth="1"/>
    <col min="3843" max="3843" width="5.42578125" style="152" customWidth="1"/>
    <col min="3844" max="3844" width="39.7109375" style="152" customWidth="1"/>
    <col min="3845" max="3845" width="15.5703125" style="152" customWidth="1"/>
    <col min="3846" max="3846" width="23.5703125" style="152" customWidth="1"/>
    <col min="3847" max="3847" width="21.140625" style="152" customWidth="1"/>
    <col min="3848" max="3848" width="16.140625" style="152" customWidth="1"/>
    <col min="3849" max="3849" width="10.85546875" style="152" customWidth="1"/>
    <col min="3850" max="3850" width="18.85546875" style="152" customWidth="1"/>
    <col min="3851" max="3851" width="6.85546875" style="152" customWidth="1"/>
    <col min="3852" max="3854" width="5.85546875" style="152" customWidth="1"/>
    <col min="3855" max="3855" width="7.7109375" style="152" customWidth="1"/>
    <col min="3856" max="3856" width="1.42578125" style="152" customWidth="1"/>
    <col min="3857" max="3860" width="6.140625" style="152" customWidth="1"/>
    <col min="3861" max="3861" width="6.42578125" style="152" customWidth="1"/>
    <col min="3862" max="3862" width="71.140625" style="152" customWidth="1"/>
    <col min="3863" max="3863" width="17.7109375" style="152" customWidth="1"/>
    <col min="3864" max="3864" width="16.42578125" style="152" customWidth="1"/>
    <col min="3865" max="4096" width="11.42578125" style="152"/>
    <col min="4097" max="4097" width="32" style="152" customWidth="1"/>
    <col min="4098" max="4098" width="42" style="152" customWidth="1"/>
    <col min="4099" max="4099" width="5.42578125" style="152" customWidth="1"/>
    <col min="4100" max="4100" width="39.7109375" style="152" customWidth="1"/>
    <col min="4101" max="4101" width="15.5703125" style="152" customWidth="1"/>
    <col min="4102" max="4102" width="23.5703125" style="152" customWidth="1"/>
    <col min="4103" max="4103" width="21.140625" style="152" customWidth="1"/>
    <col min="4104" max="4104" width="16.140625" style="152" customWidth="1"/>
    <col min="4105" max="4105" width="10.85546875" style="152" customWidth="1"/>
    <col min="4106" max="4106" width="18.85546875" style="152" customWidth="1"/>
    <col min="4107" max="4107" width="6.85546875" style="152" customWidth="1"/>
    <col min="4108" max="4110" width="5.85546875" style="152" customWidth="1"/>
    <col min="4111" max="4111" width="7.7109375" style="152" customWidth="1"/>
    <col min="4112" max="4112" width="1.42578125" style="152" customWidth="1"/>
    <col min="4113" max="4116" width="6.140625" style="152" customWidth="1"/>
    <col min="4117" max="4117" width="6.42578125" style="152" customWidth="1"/>
    <col min="4118" max="4118" width="71.140625" style="152" customWidth="1"/>
    <col min="4119" max="4119" width="17.7109375" style="152" customWidth="1"/>
    <col min="4120" max="4120" width="16.42578125" style="152" customWidth="1"/>
    <col min="4121" max="4352" width="11.42578125" style="152"/>
    <col min="4353" max="4353" width="32" style="152" customWidth="1"/>
    <col min="4354" max="4354" width="42" style="152" customWidth="1"/>
    <col min="4355" max="4355" width="5.42578125" style="152" customWidth="1"/>
    <col min="4356" max="4356" width="39.7109375" style="152" customWidth="1"/>
    <col min="4357" max="4357" width="15.5703125" style="152" customWidth="1"/>
    <col min="4358" max="4358" width="23.5703125" style="152" customWidth="1"/>
    <col min="4359" max="4359" width="21.140625" style="152" customWidth="1"/>
    <col min="4360" max="4360" width="16.140625" style="152" customWidth="1"/>
    <col min="4361" max="4361" width="10.85546875" style="152" customWidth="1"/>
    <col min="4362" max="4362" width="18.85546875" style="152" customWidth="1"/>
    <col min="4363" max="4363" width="6.85546875" style="152" customWidth="1"/>
    <col min="4364" max="4366" width="5.85546875" style="152" customWidth="1"/>
    <col min="4367" max="4367" width="7.7109375" style="152" customWidth="1"/>
    <col min="4368" max="4368" width="1.42578125" style="152" customWidth="1"/>
    <col min="4369" max="4372" width="6.140625" style="152" customWidth="1"/>
    <col min="4373" max="4373" width="6.42578125" style="152" customWidth="1"/>
    <col min="4374" max="4374" width="71.140625" style="152" customWidth="1"/>
    <col min="4375" max="4375" width="17.7109375" style="152" customWidth="1"/>
    <col min="4376" max="4376" width="16.42578125" style="152" customWidth="1"/>
    <col min="4377" max="4608" width="11.42578125" style="152"/>
    <col min="4609" max="4609" width="32" style="152" customWidth="1"/>
    <col min="4610" max="4610" width="42" style="152" customWidth="1"/>
    <col min="4611" max="4611" width="5.42578125" style="152" customWidth="1"/>
    <col min="4612" max="4612" width="39.7109375" style="152" customWidth="1"/>
    <col min="4613" max="4613" width="15.5703125" style="152" customWidth="1"/>
    <col min="4614" max="4614" width="23.5703125" style="152" customWidth="1"/>
    <col min="4615" max="4615" width="21.140625" style="152" customWidth="1"/>
    <col min="4616" max="4616" width="16.140625" style="152" customWidth="1"/>
    <col min="4617" max="4617" width="10.85546875" style="152" customWidth="1"/>
    <col min="4618" max="4618" width="18.85546875" style="152" customWidth="1"/>
    <col min="4619" max="4619" width="6.85546875" style="152" customWidth="1"/>
    <col min="4620" max="4622" width="5.85546875" style="152" customWidth="1"/>
    <col min="4623" max="4623" width="7.7109375" style="152" customWidth="1"/>
    <col min="4624" max="4624" width="1.42578125" style="152" customWidth="1"/>
    <col min="4625" max="4628" width="6.140625" style="152" customWidth="1"/>
    <col min="4629" max="4629" width="6.42578125" style="152" customWidth="1"/>
    <col min="4630" max="4630" width="71.140625" style="152" customWidth="1"/>
    <col min="4631" max="4631" width="17.7109375" style="152" customWidth="1"/>
    <col min="4632" max="4632" width="16.42578125" style="152" customWidth="1"/>
    <col min="4633" max="4864" width="11.42578125" style="152"/>
    <col min="4865" max="4865" width="32" style="152" customWidth="1"/>
    <col min="4866" max="4866" width="42" style="152" customWidth="1"/>
    <col min="4867" max="4867" width="5.42578125" style="152" customWidth="1"/>
    <col min="4868" max="4868" width="39.7109375" style="152" customWidth="1"/>
    <col min="4869" max="4869" width="15.5703125" style="152" customWidth="1"/>
    <col min="4870" max="4870" width="23.5703125" style="152" customWidth="1"/>
    <col min="4871" max="4871" width="21.140625" style="152" customWidth="1"/>
    <col min="4872" max="4872" width="16.140625" style="152" customWidth="1"/>
    <col min="4873" max="4873" width="10.85546875" style="152" customWidth="1"/>
    <col min="4874" max="4874" width="18.85546875" style="152" customWidth="1"/>
    <col min="4875" max="4875" width="6.85546875" style="152" customWidth="1"/>
    <col min="4876" max="4878" width="5.85546875" style="152" customWidth="1"/>
    <col min="4879" max="4879" width="7.7109375" style="152" customWidth="1"/>
    <col min="4880" max="4880" width="1.42578125" style="152" customWidth="1"/>
    <col min="4881" max="4884" width="6.140625" style="152" customWidth="1"/>
    <col min="4885" max="4885" width="6.42578125" style="152" customWidth="1"/>
    <col min="4886" max="4886" width="71.140625" style="152" customWidth="1"/>
    <col min="4887" max="4887" width="17.7109375" style="152" customWidth="1"/>
    <col min="4888" max="4888" width="16.42578125" style="152" customWidth="1"/>
    <col min="4889" max="5120" width="11.42578125" style="152"/>
    <col min="5121" max="5121" width="32" style="152" customWidth="1"/>
    <col min="5122" max="5122" width="42" style="152" customWidth="1"/>
    <col min="5123" max="5123" width="5.42578125" style="152" customWidth="1"/>
    <col min="5124" max="5124" width="39.7109375" style="152" customWidth="1"/>
    <col min="5125" max="5125" width="15.5703125" style="152" customWidth="1"/>
    <col min="5126" max="5126" width="23.5703125" style="152" customWidth="1"/>
    <col min="5127" max="5127" width="21.140625" style="152" customWidth="1"/>
    <col min="5128" max="5128" width="16.140625" style="152" customWidth="1"/>
    <col min="5129" max="5129" width="10.85546875" style="152" customWidth="1"/>
    <col min="5130" max="5130" width="18.85546875" style="152" customWidth="1"/>
    <col min="5131" max="5131" width="6.85546875" style="152" customWidth="1"/>
    <col min="5132" max="5134" width="5.85546875" style="152" customWidth="1"/>
    <col min="5135" max="5135" width="7.7109375" style="152" customWidth="1"/>
    <col min="5136" max="5136" width="1.42578125" style="152" customWidth="1"/>
    <col min="5137" max="5140" width="6.140625" style="152" customWidth="1"/>
    <col min="5141" max="5141" width="6.42578125" style="152" customWidth="1"/>
    <col min="5142" max="5142" width="71.140625" style="152" customWidth="1"/>
    <col min="5143" max="5143" width="17.7109375" style="152" customWidth="1"/>
    <col min="5144" max="5144" width="16.42578125" style="152" customWidth="1"/>
    <col min="5145" max="5376" width="11.42578125" style="152"/>
    <col min="5377" max="5377" width="32" style="152" customWidth="1"/>
    <col min="5378" max="5378" width="42" style="152" customWidth="1"/>
    <col min="5379" max="5379" width="5.42578125" style="152" customWidth="1"/>
    <col min="5380" max="5380" width="39.7109375" style="152" customWidth="1"/>
    <col min="5381" max="5381" width="15.5703125" style="152" customWidth="1"/>
    <col min="5382" max="5382" width="23.5703125" style="152" customWidth="1"/>
    <col min="5383" max="5383" width="21.140625" style="152" customWidth="1"/>
    <col min="5384" max="5384" width="16.140625" style="152" customWidth="1"/>
    <col min="5385" max="5385" width="10.85546875" style="152" customWidth="1"/>
    <col min="5386" max="5386" width="18.85546875" style="152" customWidth="1"/>
    <col min="5387" max="5387" width="6.85546875" style="152" customWidth="1"/>
    <col min="5388" max="5390" width="5.85546875" style="152" customWidth="1"/>
    <col min="5391" max="5391" width="7.7109375" style="152" customWidth="1"/>
    <col min="5392" max="5392" width="1.42578125" style="152" customWidth="1"/>
    <col min="5393" max="5396" width="6.140625" style="152" customWidth="1"/>
    <col min="5397" max="5397" width="6.42578125" style="152" customWidth="1"/>
    <col min="5398" max="5398" width="71.140625" style="152" customWidth="1"/>
    <col min="5399" max="5399" width="17.7109375" style="152" customWidth="1"/>
    <col min="5400" max="5400" width="16.42578125" style="152" customWidth="1"/>
    <col min="5401" max="5632" width="11.42578125" style="152"/>
    <col min="5633" max="5633" width="32" style="152" customWidth="1"/>
    <col min="5634" max="5634" width="42" style="152" customWidth="1"/>
    <col min="5635" max="5635" width="5.42578125" style="152" customWidth="1"/>
    <col min="5636" max="5636" width="39.7109375" style="152" customWidth="1"/>
    <col min="5637" max="5637" width="15.5703125" style="152" customWidth="1"/>
    <col min="5638" max="5638" width="23.5703125" style="152" customWidth="1"/>
    <col min="5639" max="5639" width="21.140625" style="152" customWidth="1"/>
    <col min="5640" max="5640" width="16.140625" style="152" customWidth="1"/>
    <col min="5641" max="5641" width="10.85546875" style="152" customWidth="1"/>
    <col min="5642" max="5642" width="18.85546875" style="152" customWidth="1"/>
    <col min="5643" max="5643" width="6.85546875" style="152" customWidth="1"/>
    <col min="5644" max="5646" width="5.85546875" style="152" customWidth="1"/>
    <col min="5647" max="5647" width="7.7109375" style="152" customWidth="1"/>
    <col min="5648" max="5648" width="1.42578125" style="152" customWidth="1"/>
    <col min="5649" max="5652" width="6.140625" style="152" customWidth="1"/>
    <col min="5653" max="5653" width="6.42578125" style="152" customWidth="1"/>
    <col min="5654" max="5654" width="71.140625" style="152" customWidth="1"/>
    <col min="5655" max="5655" width="17.7109375" style="152" customWidth="1"/>
    <col min="5656" max="5656" width="16.42578125" style="152" customWidth="1"/>
    <col min="5657" max="5888" width="11.42578125" style="152"/>
    <col min="5889" max="5889" width="32" style="152" customWidth="1"/>
    <col min="5890" max="5890" width="42" style="152" customWidth="1"/>
    <col min="5891" max="5891" width="5.42578125" style="152" customWidth="1"/>
    <col min="5892" max="5892" width="39.7109375" style="152" customWidth="1"/>
    <col min="5893" max="5893" width="15.5703125" style="152" customWidth="1"/>
    <col min="5894" max="5894" width="23.5703125" style="152" customWidth="1"/>
    <col min="5895" max="5895" width="21.140625" style="152" customWidth="1"/>
    <col min="5896" max="5896" width="16.140625" style="152" customWidth="1"/>
    <col min="5897" max="5897" width="10.85546875" style="152" customWidth="1"/>
    <col min="5898" max="5898" width="18.85546875" style="152" customWidth="1"/>
    <col min="5899" max="5899" width="6.85546875" style="152" customWidth="1"/>
    <col min="5900" max="5902" width="5.85546875" style="152" customWidth="1"/>
    <col min="5903" max="5903" width="7.7109375" style="152" customWidth="1"/>
    <col min="5904" max="5904" width="1.42578125" style="152" customWidth="1"/>
    <col min="5905" max="5908" width="6.140625" style="152" customWidth="1"/>
    <col min="5909" max="5909" width="6.42578125" style="152" customWidth="1"/>
    <col min="5910" max="5910" width="71.140625" style="152" customWidth="1"/>
    <col min="5911" max="5911" width="17.7109375" style="152" customWidth="1"/>
    <col min="5912" max="5912" width="16.42578125" style="152" customWidth="1"/>
    <col min="5913" max="6144" width="11.42578125" style="152"/>
    <col min="6145" max="6145" width="32" style="152" customWidth="1"/>
    <col min="6146" max="6146" width="42" style="152" customWidth="1"/>
    <col min="6147" max="6147" width="5.42578125" style="152" customWidth="1"/>
    <col min="6148" max="6148" width="39.7109375" style="152" customWidth="1"/>
    <col min="6149" max="6149" width="15.5703125" style="152" customWidth="1"/>
    <col min="6150" max="6150" width="23.5703125" style="152" customWidth="1"/>
    <col min="6151" max="6151" width="21.140625" style="152" customWidth="1"/>
    <col min="6152" max="6152" width="16.140625" style="152" customWidth="1"/>
    <col min="6153" max="6153" width="10.85546875" style="152" customWidth="1"/>
    <col min="6154" max="6154" width="18.85546875" style="152" customWidth="1"/>
    <col min="6155" max="6155" width="6.85546875" style="152" customWidth="1"/>
    <col min="6156" max="6158" width="5.85546875" style="152" customWidth="1"/>
    <col min="6159" max="6159" width="7.7109375" style="152" customWidth="1"/>
    <col min="6160" max="6160" width="1.42578125" style="152" customWidth="1"/>
    <col min="6161" max="6164" width="6.140625" style="152" customWidth="1"/>
    <col min="6165" max="6165" width="6.42578125" style="152" customWidth="1"/>
    <col min="6166" max="6166" width="71.140625" style="152" customWidth="1"/>
    <col min="6167" max="6167" width="17.7109375" style="152" customWidth="1"/>
    <col min="6168" max="6168" width="16.42578125" style="152" customWidth="1"/>
    <col min="6169" max="6400" width="11.42578125" style="152"/>
    <col min="6401" max="6401" width="32" style="152" customWidth="1"/>
    <col min="6402" max="6402" width="42" style="152" customWidth="1"/>
    <col min="6403" max="6403" width="5.42578125" style="152" customWidth="1"/>
    <col min="6404" max="6404" width="39.7109375" style="152" customWidth="1"/>
    <col min="6405" max="6405" width="15.5703125" style="152" customWidth="1"/>
    <col min="6406" max="6406" width="23.5703125" style="152" customWidth="1"/>
    <col min="6407" max="6407" width="21.140625" style="152" customWidth="1"/>
    <col min="6408" max="6408" width="16.140625" style="152" customWidth="1"/>
    <col min="6409" max="6409" width="10.85546875" style="152" customWidth="1"/>
    <col min="6410" max="6410" width="18.85546875" style="152" customWidth="1"/>
    <col min="6411" max="6411" width="6.85546875" style="152" customWidth="1"/>
    <col min="6412" max="6414" width="5.85546875" style="152" customWidth="1"/>
    <col min="6415" max="6415" width="7.7109375" style="152" customWidth="1"/>
    <col min="6416" max="6416" width="1.42578125" style="152" customWidth="1"/>
    <col min="6417" max="6420" width="6.140625" style="152" customWidth="1"/>
    <col min="6421" max="6421" width="6.42578125" style="152" customWidth="1"/>
    <col min="6422" max="6422" width="71.140625" style="152" customWidth="1"/>
    <col min="6423" max="6423" width="17.7109375" style="152" customWidth="1"/>
    <col min="6424" max="6424" width="16.42578125" style="152" customWidth="1"/>
    <col min="6425" max="6656" width="11.42578125" style="152"/>
    <col min="6657" max="6657" width="32" style="152" customWidth="1"/>
    <col min="6658" max="6658" width="42" style="152" customWidth="1"/>
    <col min="6659" max="6659" width="5.42578125" style="152" customWidth="1"/>
    <col min="6660" max="6660" width="39.7109375" style="152" customWidth="1"/>
    <col min="6661" max="6661" width="15.5703125" style="152" customWidth="1"/>
    <col min="6662" max="6662" width="23.5703125" style="152" customWidth="1"/>
    <col min="6663" max="6663" width="21.140625" style="152" customWidth="1"/>
    <col min="6664" max="6664" width="16.140625" style="152" customWidth="1"/>
    <col min="6665" max="6665" width="10.85546875" style="152" customWidth="1"/>
    <col min="6666" max="6666" width="18.85546875" style="152" customWidth="1"/>
    <col min="6667" max="6667" width="6.85546875" style="152" customWidth="1"/>
    <col min="6668" max="6670" width="5.85546875" style="152" customWidth="1"/>
    <col min="6671" max="6671" width="7.7109375" style="152" customWidth="1"/>
    <col min="6672" max="6672" width="1.42578125" style="152" customWidth="1"/>
    <col min="6673" max="6676" width="6.140625" style="152" customWidth="1"/>
    <col min="6677" max="6677" width="6.42578125" style="152" customWidth="1"/>
    <col min="6678" max="6678" width="71.140625" style="152" customWidth="1"/>
    <col min="6679" max="6679" width="17.7109375" style="152" customWidth="1"/>
    <col min="6680" max="6680" width="16.42578125" style="152" customWidth="1"/>
    <col min="6681" max="6912" width="11.42578125" style="152"/>
    <col min="6913" max="6913" width="32" style="152" customWidth="1"/>
    <col min="6914" max="6914" width="42" style="152" customWidth="1"/>
    <col min="6915" max="6915" width="5.42578125" style="152" customWidth="1"/>
    <col min="6916" max="6916" width="39.7109375" style="152" customWidth="1"/>
    <col min="6917" max="6917" width="15.5703125" style="152" customWidth="1"/>
    <col min="6918" max="6918" width="23.5703125" style="152" customWidth="1"/>
    <col min="6919" max="6919" width="21.140625" style="152" customWidth="1"/>
    <col min="6920" max="6920" width="16.140625" style="152" customWidth="1"/>
    <col min="6921" max="6921" width="10.85546875" style="152" customWidth="1"/>
    <col min="6922" max="6922" width="18.85546875" style="152" customWidth="1"/>
    <col min="6923" max="6923" width="6.85546875" style="152" customWidth="1"/>
    <col min="6924" max="6926" width="5.85546875" style="152" customWidth="1"/>
    <col min="6927" max="6927" width="7.7109375" style="152" customWidth="1"/>
    <col min="6928" max="6928" width="1.42578125" style="152" customWidth="1"/>
    <col min="6929" max="6932" width="6.140625" style="152" customWidth="1"/>
    <col min="6933" max="6933" width="6.42578125" style="152" customWidth="1"/>
    <col min="6934" max="6934" width="71.140625" style="152" customWidth="1"/>
    <col min="6935" max="6935" width="17.7109375" style="152" customWidth="1"/>
    <col min="6936" max="6936" width="16.42578125" style="152" customWidth="1"/>
    <col min="6937" max="7168" width="11.42578125" style="152"/>
    <col min="7169" max="7169" width="32" style="152" customWidth="1"/>
    <col min="7170" max="7170" width="42" style="152" customWidth="1"/>
    <col min="7171" max="7171" width="5.42578125" style="152" customWidth="1"/>
    <col min="7172" max="7172" width="39.7109375" style="152" customWidth="1"/>
    <col min="7173" max="7173" width="15.5703125" style="152" customWidth="1"/>
    <col min="7174" max="7174" width="23.5703125" style="152" customWidth="1"/>
    <col min="7175" max="7175" width="21.140625" style="152" customWidth="1"/>
    <col min="7176" max="7176" width="16.140625" style="152" customWidth="1"/>
    <col min="7177" max="7177" width="10.85546875" style="152" customWidth="1"/>
    <col min="7178" max="7178" width="18.85546875" style="152" customWidth="1"/>
    <col min="7179" max="7179" width="6.85546875" style="152" customWidth="1"/>
    <col min="7180" max="7182" width="5.85546875" style="152" customWidth="1"/>
    <col min="7183" max="7183" width="7.7109375" style="152" customWidth="1"/>
    <col min="7184" max="7184" width="1.42578125" style="152" customWidth="1"/>
    <col min="7185" max="7188" width="6.140625" style="152" customWidth="1"/>
    <col min="7189" max="7189" width="6.42578125" style="152" customWidth="1"/>
    <col min="7190" max="7190" width="71.140625" style="152" customWidth="1"/>
    <col min="7191" max="7191" width="17.7109375" style="152" customWidth="1"/>
    <col min="7192" max="7192" width="16.42578125" style="152" customWidth="1"/>
    <col min="7193" max="7424" width="11.42578125" style="152"/>
    <col min="7425" max="7425" width="32" style="152" customWidth="1"/>
    <col min="7426" max="7426" width="42" style="152" customWidth="1"/>
    <col min="7427" max="7427" width="5.42578125" style="152" customWidth="1"/>
    <col min="7428" max="7428" width="39.7109375" style="152" customWidth="1"/>
    <col min="7429" max="7429" width="15.5703125" style="152" customWidth="1"/>
    <col min="7430" max="7430" width="23.5703125" style="152" customWidth="1"/>
    <col min="7431" max="7431" width="21.140625" style="152" customWidth="1"/>
    <col min="7432" max="7432" width="16.140625" style="152" customWidth="1"/>
    <col min="7433" max="7433" width="10.85546875" style="152" customWidth="1"/>
    <col min="7434" max="7434" width="18.85546875" style="152" customWidth="1"/>
    <col min="7435" max="7435" width="6.85546875" style="152" customWidth="1"/>
    <col min="7436" max="7438" width="5.85546875" style="152" customWidth="1"/>
    <col min="7439" max="7439" width="7.7109375" style="152" customWidth="1"/>
    <col min="7440" max="7440" width="1.42578125" style="152" customWidth="1"/>
    <col min="7441" max="7444" width="6.140625" style="152" customWidth="1"/>
    <col min="7445" max="7445" width="6.42578125" style="152" customWidth="1"/>
    <col min="7446" max="7446" width="71.140625" style="152" customWidth="1"/>
    <col min="7447" max="7447" width="17.7109375" style="152" customWidth="1"/>
    <col min="7448" max="7448" width="16.42578125" style="152" customWidth="1"/>
    <col min="7449" max="7680" width="11.42578125" style="152"/>
    <col min="7681" max="7681" width="32" style="152" customWidth="1"/>
    <col min="7682" max="7682" width="42" style="152" customWidth="1"/>
    <col min="7683" max="7683" width="5.42578125" style="152" customWidth="1"/>
    <col min="7684" max="7684" width="39.7109375" style="152" customWidth="1"/>
    <col min="7685" max="7685" width="15.5703125" style="152" customWidth="1"/>
    <col min="7686" max="7686" width="23.5703125" style="152" customWidth="1"/>
    <col min="7687" max="7687" width="21.140625" style="152" customWidth="1"/>
    <col min="7688" max="7688" width="16.140625" style="152" customWidth="1"/>
    <col min="7689" max="7689" width="10.85546875" style="152" customWidth="1"/>
    <col min="7690" max="7690" width="18.85546875" style="152" customWidth="1"/>
    <col min="7691" max="7691" width="6.85546875" style="152" customWidth="1"/>
    <col min="7692" max="7694" width="5.85546875" style="152" customWidth="1"/>
    <col min="7695" max="7695" width="7.7109375" style="152" customWidth="1"/>
    <col min="7696" max="7696" width="1.42578125" style="152" customWidth="1"/>
    <col min="7697" max="7700" width="6.140625" style="152" customWidth="1"/>
    <col min="7701" max="7701" width="6.42578125" style="152" customWidth="1"/>
    <col min="7702" max="7702" width="71.140625" style="152" customWidth="1"/>
    <col min="7703" max="7703" width="17.7109375" style="152" customWidth="1"/>
    <col min="7704" max="7704" width="16.42578125" style="152" customWidth="1"/>
    <col min="7705" max="7936" width="11.42578125" style="152"/>
    <col min="7937" max="7937" width="32" style="152" customWidth="1"/>
    <col min="7938" max="7938" width="42" style="152" customWidth="1"/>
    <col min="7939" max="7939" width="5.42578125" style="152" customWidth="1"/>
    <col min="7940" max="7940" width="39.7109375" style="152" customWidth="1"/>
    <col min="7941" max="7941" width="15.5703125" style="152" customWidth="1"/>
    <col min="7942" max="7942" width="23.5703125" style="152" customWidth="1"/>
    <col min="7943" max="7943" width="21.140625" style="152" customWidth="1"/>
    <col min="7944" max="7944" width="16.140625" style="152" customWidth="1"/>
    <col min="7945" max="7945" width="10.85546875" style="152" customWidth="1"/>
    <col min="7946" max="7946" width="18.85546875" style="152" customWidth="1"/>
    <col min="7947" max="7947" width="6.85546875" style="152" customWidth="1"/>
    <col min="7948" max="7950" width="5.85546875" style="152" customWidth="1"/>
    <col min="7951" max="7951" width="7.7109375" style="152" customWidth="1"/>
    <col min="7952" max="7952" width="1.42578125" style="152" customWidth="1"/>
    <col min="7953" max="7956" width="6.140625" style="152" customWidth="1"/>
    <col min="7957" max="7957" width="6.42578125" style="152" customWidth="1"/>
    <col min="7958" max="7958" width="71.140625" style="152" customWidth="1"/>
    <col min="7959" max="7959" width="17.7109375" style="152" customWidth="1"/>
    <col min="7960" max="7960" width="16.42578125" style="152" customWidth="1"/>
    <col min="7961" max="8192" width="11.42578125" style="152"/>
    <col min="8193" max="8193" width="32" style="152" customWidth="1"/>
    <col min="8194" max="8194" width="42" style="152" customWidth="1"/>
    <col min="8195" max="8195" width="5.42578125" style="152" customWidth="1"/>
    <col min="8196" max="8196" width="39.7109375" style="152" customWidth="1"/>
    <col min="8197" max="8197" width="15.5703125" style="152" customWidth="1"/>
    <col min="8198" max="8198" width="23.5703125" style="152" customWidth="1"/>
    <col min="8199" max="8199" width="21.140625" style="152" customWidth="1"/>
    <col min="8200" max="8200" width="16.140625" style="152" customWidth="1"/>
    <col min="8201" max="8201" width="10.85546875" style="152" customWidth="1"/>
    <col min="8202" max="8202" width="18.85546875" style="152" customWidth="1"/>
    <col min="8203" max="8203" width="6.85546875" style="152" customWidth="1"/>
    <col min="8204" max="8206" width="5.85546875" style="152" customWidth="1"/>
    <col min="8207" max="8207" width="7.7109375" style="152" customWidth="1"/>
    <col min="8208" max="8208" width="1.42578125" style="152" customWidth="1"/>
    <col min="8209" max="8212" width="6.140625" style="152" customWidth="1"/>
    <col min="8213" max="8213" width="6.42578125" style="152" customWidth="1"/>
    <col min="8214" max="8214" width="71.140625" style="152" customWidth="1"/>
    <col min="8215" max="8215" width="17.7109375" style="152" customWidth="1"/>
    <col min="8216" max="8216" width="16.42578125" style="152" customWidth="1"/>
    <col min="8217" max="8448" width="11.42578125" style="152"/>
    <col min="8449" max="8449" width="32" style="152" customWidth="1"/>
    <col min="8450" max="8450" width="42" style="152" customWidth="1"/>
    <col min="8451" max="8451" width="5.42578125" style="152" customWidth="1"/>
    <col min="8452" max="8452" width="39.7109375" style="152" customWidth="1"/>
    <col min="8453" max="8453" width="15.5703125" style="152" customWidth="1"/>
    <col min="8454" max="8454" width="23.5703125" style="152" customWidth="1"/>
    <col min="8455" max="8455" width="21.140625" style="152" customWidth="1"/>
    <col min="8456" max="8456" width="16.140625" style="152" customWidth="1"/>
    <col min="8457" max="8457" width="10.85546875" style="152" customWidth="1"/>
    <col min="8458" max="8458" width="18.85546875" style="152" customWidth="1"/>
    <col min="8459" max="8459" width="6.85546875" style="152" customWidth="1"/>
    <col min="8460" max="8462" width="5.85546875" style="152" customWidth="1"/>
    <col min="8463" max="8463" width="7.7109375" style="152" customWidth="1"/>
    <col min="8464" max="8464" width="1.42578125" style="152" customWidth="1"/>
    <col min="8465" max="8468" width="6.140625" style="152" customWidth="1"/>
    <col min="8469" max="8469" width="6.42578125" style="152" customWidth="1"/>
    <col min="8470" max="8470" width="71.140625" style="152" customWidth="1"/>
    <col min="8471" max="8471" width="17.7109375" style="152" customWidth="1"/>
    <col min="8472" max="8472" width="16.42578125" style="152" customWidth="1"/>
    <col min="8473" max="8704" width="11.42578125" style="152"/>
    <col min="8705" max="8705" width="32" style="152" customWidth="1"/>
    <col min="8706" max="8706" width="42" style="152" customWidth="1"/>
    <col min="8707" max="8707" width="5.42578125" style="152" customWidth="1"/>
    <col min="8708" max="8708" width="39.7109375" style="152" customWidth="1"/>
    <col min="8709" max="8709" width="15.5703125" style="152" customWidth="1"/>
    <col min="8710" max="8710" width="23.5703125" style="152" customWidth="1"/>
    <col min="8711" max="8711" width="21.140625" style="152" customWidth="1"/>
    <col min="8712" max="8712" width="16.140625" style="152" customWidth="1"/>
    <col min="8713" max="8713" width="10.85546875" style="152" customWidth="1"/>
    <col min="8714" max="8714" width="18.85546875" style="152" customWidth="1"/>
    <col min="8715" max="8715" width="6.85546875" style="152" customWidth="1"/>
    <col min="8716" max="8718" width="5.85546875" style="152" customWidth="1"/>
    <col min="8719" max="8719" width="7.7109375" style="152" customWidth="1"/>
    <col min="8720" max="8720" width="1.42578125" style="152" customWidth="1"/>
    <col min="8721" max="8724" width="6.140625" style="152" customWidth="1"/>
    <col min="8725" max="8725" width="6.42578125" style="152" customWidth="1"/>
    <col min="8726" max="8726" width="71.140625" style="152" customWidth="1"/>
    <col min="8727" max="8727" width="17.7109375" style="152" customWidth="1"/>
    <col min="8728" max="8728" width="16.42578125" style="152" customWidth="1"/>
    <col min="8729" max="8960" width="11.42578125" style="152"/>
    <col min="8961" max="8961" width="32" style="152" customWidth="1"/>
    <col min="8962" max="8962" width="42" style="152" customWidth="1"/>
    <col min="8963" max="8963" width="5.42578125" style="152" customWidth="1"/>
    <col min="8964" max="8964" width="39.7109375" style="152" customWidth="1"/>
    <col min="8965" max="8965" width="15.5703125" style="152" customWidth="1"/>
    <col min="8966" max="8966" width="23.5703125" style="152" customWidth="1"/>
    <col min="8967" max="8967" width="21.140625" style="152" customWidth="1"/>
    <col min="8968" max="8968" width="16.140625" style="152" customWidth="1"/>
    <col min="8969" max="8969" width="10.85546875" style="152" customWidth="1"/>
    <col min="8970" max="8970" width="18.85546875" style="152" customWidth="1"/>
    <col min="8971" max="8971" width="6.85546875" style="152" customWidth="1"/>
    <col min="8972" max="8974" width="5.85546875" style="152" customWidth="1"/>
    <col min="8975" max="8975" width="7.7109375" style="152" customWidth="1"/>
    <col min="8976" max="8976" width="1.42578125" style="152" customWidth="1"/>
    <col min="8977" max="8980" width="6.140625" style="152" customWidth="1"/>
    <col min="8981" max="8981" width="6.42578125" style="152" customWidth="1"/>
    <col min="8982" max="8982" width="71.140625" style="152" customWidth="1"/>
    <col min="8983" max="8983" width="17.7109375" style="152" customWidth="1"/>
    <col min="8984" max="8984" width="16.42578125" style="152" customWidth="1"/>
    <col min="8985" max="9216" width="11.42578125" style="152"/>
    <col min="9217" max="9217" width="32" style="152" customWidth="1"/>
    <col min="9218" max="9218" width="42" style="152" customWidth="1"/>
    <col min="9219" max="9219" width="5.42578125" style="152" customWidth="1"/>
    <col min="9220" max="9220" width="39.7109375" style="152" customWidth="1"/>
    <col min="9221" max="9221" width="15.5703125" style="152" customWidth="1"/>
    <col min="9222" max="9222" width="23.5703125" style="152" customWidth="1"/>
    <col min="9223" max="9223" width="21.140625" style="152" customWidth="1"/>
    <col min="9224" max="9224" width="16.140625" style="152" customWidth="1"/>
    <col min="9225" max="9225" width="10.85546875" style="152" customWidth="1"/>
    <col min="9226" max="9226" width="18.85546875" style="152" customWidth="1"/>
    <col min="9227" max="9227" width="6.85546875" style="152" customWidth="1"/>
    <col min="9228" max="9230" width="5.85546875" style="152" customWidth="1"/>
    <col min="9231" max="9231" width="7.7109375" style="152" customWidth="1"/>
    <col min="9232" max="9232" width="1.42578125" style="152" customWidth="1"/>
    <col min="9233" max="9236" width="6.140625" style="152" customWidth="1"/>
    <col min="9237" max="9237" width="6.42578125" style="152" customWidth="1"/>
    <col min="9238" max="9238" width="71.140625" style="152" customWidth="1"/>
    <col min="9239" max="9239" width="17.7109375" style="152" customWidth="1"/>
    <col min="9240" max="9240" width="16.42578125" style="152" customWidth="1"/>
    <col min="9241" max="9472" width="11.42578125" style="152"/>
    <col min="9473" max="9473" width="32" style="152" customWidth="1"/>
    <col min="9474" max="9474" width="42" style="152" customWidth="1"/>
    <col min="9475" max="9475" width="5.42578125" style="152" customWidth="1"/>
    <col min="9476" max="9476" width="39.7109375" style="152" customWidth="1"/>
    <col min="9477" max="9477" width="15.5703125" style="152" customWidth="1"/>
    <col min="9478" max="9478" width="23.5703125" style="152" customWidth="1"/>
    <col min="9479" max="9479" width="21.140625" style="152" customWidth="1"/>
    <col min="9480" max="9480" width="16.140625" style="152" customWidth="1"/>
    <col min="9481" max="9481" width="10.85546875" style="152" customWidth="1"/>
    <col min="9482" max="9482" width="18.85546875" style="152" customWidth="1"/>
    <col min="9483" max="9483" width="6.85546875" style="152" customWidth="1"/>
    <col min="9484" max="9486" width="5.85546875" style="152" customWidth="1"/>
    <col min="9487" max="9487" width="7.7109375" style="152" customWidth="1"/>
    <col min="9488" max="9488" width="1.42578125" style="152" customWidth="1"/>
    <col min="9489" max="9492" width="6.140625" style="152" customWidth="1"/>
    <col min="9493" max="9493" width="6.42578125" style="152" customWidth="1"/>
    <col min="9494" max="9494" width="71.140625" style="152" customWidth="1"/>
    <col min="9495" max="9495" width="17.7109375" style="152" customWidth="1"/>
    <col min="9496" max="9496" width="16.42578125" style="152" customWidth="1"/>
    <col min="9497" max="9728" width="11.42578125" style="152"/>
    <col min="9729" max="9729" width="32" style="152" customWidth="1"/>
    <col min="9730" max="9730" width="42" style="152" customWidth="1"/>
    <col min="9731" max="9731" width="5.42578125" style="152" customWidth="1"/>
    <col min="9732" max="9732" width="39.7109375" style="152" customWidth="1"/>
    <col min="9733" max="9733" width="15.5703125" style="152" customWidth="1"/>
    <col min="9734" max="9734" width="23.5703125" style="152" customWidth="1"/>
    <col min="9735" max="9735" width="21.140625" style="152" customWidth="1"/>
    <col min="9736" max="9736" width="16.140625" style="152" customWidth="1"/>
    <col min="9737" max="9737" width="10.85546875" style="152" customWidth="1"/>
    <col min="9738" max="9738" width="18.85546875" style="152" customWidth="1"/>
    <col min="9739" max="9739" width="6.85546875" style="152" customWidth="1"/>
    <col min="9740" max="9742" width="5.85546875" style="152" customWidth="1"/>
    <col min="9743" max="9743" width="7.7109375" style="152" customWidth="1"/>
    <col min="9744" max="9744" width="1.42578125" style="152" customWidth="1"/>
    <col min="9745" max="9748" width="6.140625" style="152" customWidth="1"/>
    <col min="9749" max="9749" width="6.42578125" style="152" customWidth="1"/>
    <col min="9750" max="9750" width="71.140625" style="152" customWidth="1"/>
    <col min="9751" max="9751" width="17.7109375" style="152" customWidth="1"/>
    <col min="9752" max="9752" width="16.42578125" style="152" customWidth="1"/>
    <col min="9753" max="9984" width="11.42578125" style="152"/>
    <col min="9985" max="9985" width="32" style="152" customWidth="1"/>
    <col min="9986" max="9986" width="42" style="152" customWidth="1"/>
    <col min="9987" max="9987" width="5.42578125" style="152" customWidth="1"/>
    <col min="9988" max="9988" width="39.7109375" style="152" customWidth="1"/>
    <col min="9989" max="9989" width="15.5703125" style="152" customWidth="1"/>
    <col min="9990" max="9990" width="23.5703125" style="152" customWidth="1"/>
    <col min="9991" max="9991" width="21.140625" style="152" customWidth="1"/>
    <col min="9992" max="9992" width="16.140625" style="152" customWidth="1"/>
    <col min="9993" max="9993" width="10.85546875" style="152" customWidth="1"/>
    <col min="9994" max="9994" width="18.85546875" style="152" customWidth="1"/>
    <col min="9995" max="9995" width="6.85546875" style="152" customWidth="1"/>
    <col min="9996" max="9998" width="5.85546875" style="152" customWidth="1"/>
    <col min="9999" max="9999" width="7.7109375" style="152" customWidth="1"/>
    <col min="10000" max="10000" width="1.42578125" style="152" customWidth="1"/>
    <col min="10001" max="10004" width="6.140625" style="152" customWidth="1"/>
    <col min="10005" max="10005" width="6.42578125" style="152" customWidth="1"/>
    <col min="10006" max="10006" width="71.140625" style="152" customWidth="1"/>
    <col min="10007" max="10007" width="17.7109375" style="152" customWidth="1"/>
    <col min="10008" max="10008" width="16.42578125" style="152" customWidth="1"/>
    <col min="10009" max="10240" width="11.42578125" style="152"/>
    <col min="10241" max="10241" width="32" style="152" customWidth="1"/>
    <col min="10242" max="10242" width="42" style="152" customWidth="1"/>
    <col min="10243" max="10243" width="5.42578125" style="152" customWidth="1"/>
    <col min="10244" max="10244" width="39.7109375" style="152" customWidth="1"/>
    <col min="10245" max="10245" width="15.5703125" style="152" customWidth="1"/>
    <col min="10246" max="10246" width="23.5703125" style="152" customWidth="1"/>
    <col min="10247" max="10247" width="21.140625" style="152" customWidth="1"/>
    <col min="10248" max="10248" width="16.140625" style="152" customWidth="1"/>
    <col min="10249" max="10249" width="10.85546875" style="152" customWidth="1"/>
    <col min="10250" max="10250" width="18.85546875" style="152" customWidth="1"/>
    <col min="10251" max="10251" width="6.85546875" style="152" customWidth="1"/>
    <col min="10252" max="10254" width="5.85546875" style="152" customWidth="1"/>
    <col min="10255" max="10255" width="7.7109375" style="152" customWidth="1"/>
    <col min="10256" max="10256" width="1.42578125" style="152" customWidth="1"/>
    <col min="10257" max="10260" width="6.140625" style="152" customWidth="1"/>
    <col min="10261" max="10261" width="6.42578125" style="152" customWidth="1"/>
    <col min="10262" max="10262" width="71.140625" style="152" customWidth="1"/>
    <col min="10263" max="10263" width="17.7109375" style="152" customWidth="1"/>
    <col min="10264" max="10264" width="16.42578125" style="152" customWidth="1"/>
    <col min="10265" max="10496" width="11.42578125" style="152"/>
    <col min="10497" max="10497" width="32" style="152" customWidth="1"/>
    <col min="10498" max="10498" width="42" style="152" customWidth="1"/>
    <col min="10499" max="10499" width="5.42578125" style="152" customWidth="1"/>
    <col min="10500" max="10500" width="39.7109375" style="152" customWidth="1"/>
    <col min="10501" max="10501" width="15.5703125" style="152" customWidth="1"/>
    <col min="10502" max="10502" width="23.5703125" style="152" customWidth="1"/>
    <col min="10503" max="10503" width="21.140625" style="152" customWidth="1"/>
    <col min="10504" max="10504" width="16.140625" style="152" customWidth="1"/>
    <col min="10505" max="10505" width="10.85546875" style="152" customWidth="1"/>
    <col min="10506" max="10506" width="18.85546875" style="152" customWidth="1"/>
    <col min="10507" max="10507" width="6.85546875" style="152" customWidth="1"/>
    <col min="10508" max="10510" width="5.85546875" style="152" customWidth="1"/>
    <col min="10511" max="10511" width="7.7109375" style="152" customWidth="1"/>
    <col min="10512" max="10512" width="1.42578125" style="152" customWidth="1"/>
    <col min="10513" max="10516" width="6.140625" style="152" customWidth="1"/>
    <col min="10517" max="10517" width="6.42578125" style="152" customWidth="1"/>
    <col min="10518" max="10518" width="71.140625" style="152" customWidth="1"/>
    <col min="10519" max="10519" width="17.7109375" style="152" customWidth="1"/>
    <col min="10520" max="10520" width="16.42578125" style="152" customWidth="1"/>
    <col min="10521" max="10752" width="11.42578125" style="152"/>
    <col min="10753" max="10753" width="32" style="152" customWidth="1"/>
    <col min="10754" max="10754" width="42" style="152" customWidth="1"/>
    <col min="10755" max="10755" width="5.42578125" style="152" customWidth="1"/>
    <col min="10756" max="10756" width="39.7109375" style="152" customWidth="1"/>
    <col min="10757" max="10757" width="15.5703125" style="152" customWidth="1"/>
    <col min="10758" max="10758" width="23.5703125" style="152" customWidth="1"/>
    <col min="10759" max="10759" width="21.140625" style="152" customWidth="1"/>
    <col min="10760" max="10760" width="16.140625" style="152" customWidth="1"/>
    <col min="10761" max="10761" width="10.85546875" style="152" customWidth="1"/>
    <col min="10762" max="10762" width="18.85546875" style="152" customWidth="1"/>
    <col min="10763" max="10763" width="6.85546875" style="152" customWidth="1"/>
    <col min="10764" max="10766" width="5.85546875" style="152" customWidth="1"/>
    <col min="10767" max="10767" width="7.7109375" style="152" customWidth="1"/>
    <col min="10768" max="10768" width="1.42578125" style="152" customWidth="1"/>
    <col min="10769" max="10772" width="6.140625" style="152" customWidth="1"/>
    <col min="10773" max="10773" width="6.42578125" style="152" customWidth="1"/>
    <col min="10774" max="10774" width="71.140625" style="152" customWidth="1"/>
    <col min="10775" max="10775" width="17.7109375" style="152" customWidth="1"/>
    <col min="10776" max="10776" width="16.42578125" style="152" customWidth="1"/>
    <col min="10777" max="11008" width="11.42578125" style="152"/>
    <col min="11009" max="11009" width="32" style="152" customWidth="1"/>
    <col min="11010" max="11010" width="42" style="152" customWidth="1"/>
    <col min="11011" max="11011" width="5.42578125" style="152" customWidth="1"/>
    <col min="11012" max="11012" width="39.7109375" style="152" customWidth="1"/>
    <col min="11013" max="11013" width="15.5703125" style="152" customWidth="1"/>
    <col min="11014" max="11014" width="23.5703125" style="152" customWidth="1"/>
    <col min="11015" max="11015" width="21.140625" style="152" customWidth="1"/>
    <col min="11016" max="11016" width="16.140625" style="152" customWidth="1"/>
    <col min="11017" max="11017" width="10.85546875" style="152" customWidth="1"/>
    <col min="11018" max="11018" width="18.85546875" style="152" customWidth="1"/>
    <col min="11019" max="11019" width="6.85546875" style="152" customWidth="1"/>
    <col min="11020" max="11022" width="5.85546875" style="152" customWidth="1"/>
    <col min="11023" max="11023" width="7.7109375" style="152" customWidth="1"/>
    <col min="11024" max="11024" width="1.42578125" style="152" customWidth="1"/>
    <col min="11025" max="11028" width="6.140625" style="152" customWidth="1"/>
    <col min="11029" max="11029" width="6.42578125" style="152" customWidth="1"/>
    <col min="11030" max="11030" width="71.140625" style="152" customWidth="1"/>
    <col min="11031" max="11031" width="17.7109375" style="152" customWidth="1"/>
    <col min="11032" max="11032" width="16.42578125" style="152" customWidth="1"/>
    <col min="11033" max="11264" width="11.42578125" style="152"/>
    <col min="11265" max="11265" width="32" style="152" customWidth="1"/>
    <col min="11266" max="11266" width="42" style="152" customWidth="1"/>
    <col min="11267" max="11267" width="5.42578125" style="152" customWidth="1"/>
    <col min="11268" max="11268" width="39.7109375" style="152" customWidth="1"/>
    <col min="11269" max="11269" width="15.5703125" style="152" customWidth="1"/>
    <col min="11270" max="11270" width="23.5703125" style="152" customWidth="1"/>
    <col min="11271" max="11271" width="21.140625" style="152" customWidth="1"/>
    <col min="11272" max="11272" width="16.140625" style="152" customWidth="1"/>
    <col min="11273" max="11273" width="10.85546875" style="152" customWidth="1"/>
    <col min="11274" max="11274" width="18.85546875" style="152" customWidth="1"/>
    <col min="11275" max="11275" width="6.85546875" style="152" customWidth="1"/>
    <col min="11276" max="11278" width="5.85546875" style="152" customWidth="1"/>
    <col min="11279" max="11279" width="7.7109375" style="152" customWidth="1"/>
    <col min="11280" max="11280" width="1.42578125" style="152" customWidth="1"/>
    <col min="11281" max="11284" width="6.140625" style="152" customWidth="1"/>
    <col min="11285" max="11285" width="6.42578125" style="152" customWidth="1"/>
    <col min="11286" max="11286" width="71.140625" style="152" customWidth="1"/>
    <col min="11287" max="11287" width="17.7109375" style="152" customWidth="1"/>
    <col min="11288" max="11288" width="16.42578125" style="152" customWidth="1"/>
    <col min="11289" max="11520" width="11.42578125" style="152"/>
    <col min="11521" max="11521" width="32" style="152" customWidth="1"/>
    <col min="11522" max="11522" width="42" style="152" customWidth="1"/>
    <col min="11523" max="11523" width="5.42578125" style="152" customWidth="1"/>
    <col min="11524" max="11524" width="39.7109375" style="152" customWidth="1"/>
    <col min="11525" max="11525" width="15.5703125" style="152" customWidth="1"/>
    <col min="11526" max="11526" width="23.5703125" style="152" customWidth="1"/>
    <col min="11527" max="11527" width="21.140625" style="152" customWidth="1"/>
    <col min="11528" max="11528" width="16.140625" style="152" customWidth="1"/>
    <col min="11529" max="11529" width="10.85546875" style="152" customWidth="1"/>
    <col min="11530" max="11530" width="18.85546875" style="152" customWidth="1"/>
    <col min="11531" max="11531" width="6.85546875" style="152" customWidth="1"/>
    <col min="11532" max="11534" width="5.85546875" style="152" customWidth="1"/>
    <col min="11535" max="11535" width="7.7109375" style="152" customWidth="1"/>
    <col min="11536" max="11536" width="1.42578125" style="152" customWidth="1"/>
    <col min="11537" max="11540" width="6.140625" style="152" customWidth="1"/>
    <col min="11541" max="11541" width="6.42578125" style="152" customWidth="1"/>
    <col min="11542" max="11542" width="71.140625" style="152" customWidth="1"/>
    <col min="11543" max="11543" width="17.7109375" style="152" customWidth="1"/>
    <col min="11544" max="11544" width="16.42578125" style="152" customWidth="1"/>
    <col min="11545" max="11776" width="11.42578125" style="152"/>
    <col min="11777" max="11777" width="32" style="152" customWidth="1"/>
    <col min="11778" max="11778" width="42" style="152" customWidth="1"/>
    <col min="11779" max="11779" width="5.42578125" style="152" customWidth="1"/>
    <col min="11780" max="11780" width="39.7109375" style="152" customWidth="1"/>
    <col min="11781" max="11781" width="15.5703125" style="152" customWidth="1"/>
    <col min="11782" max="11782" width="23.5703125" style="152" customWidth="1"/>
    <col min="11783" max="11783" width="21.140625" style="152" customWidth="1"/>
    <col min="11784" max="11784" width="16.140625" style="152" customWidth="1"/>
    <col min="11785" max="11785" width="10.85546875" style="152" customWidth="1"/>
    <col min="11786" max="11786" width="18.85546875" style="152" customWidth="1"/>
    <col min="11787" max="11787" width="6.85546875" style="152" customWidth="1"/>
    <col min="11788" max="11790" width="5.85546875" style="152" customWidth="1"/>
    <col min="11791" max="11791" width="7.7109375" style="152" customWidth="1"/>
    <col min="11792" max="11792" width="1.42578125" style="152" customWidth="1"/>
    <col min="11793" max="11796" width="6.140625" style="152" customWidth="1"/>
    <col min="11797" max="11797" width="6.42578125" style="152" customWidth="1"/>
    <col min="11798" max="11798" width="71.140625" style="152" customWidth="1"/>
    <col min="11799" max="11799" width="17.7109375" style="152" customWidth="1"/>
    <col min="11800" max="11800" width="16.42578125" style="152" customWidth="1"/>
    <col min="11801" max="12032" width="11.42578125" style="152"/>
    <col min="12033" max="12033" width="32" style="152" customWidth="1"/>
    <col min="12034" max="12034" width="42" style="152" customWidth="1"/>
    <col min="12035" max="12035" width="5.42578125" style="152" customWidth="1"/>
    <col min="12036" max="12036" width="39.7109375" style="152" customWidth="1"/>
    <col min="12037" max="12037" width="15.5703125" style="152" customWidth="1"/>
    <col min="12038" max="12038" width="23.5703125" style="152" customWidth="1"/>
    <col min="12039" max="12039" width="21.140625" style="152" customWidth="1"/>
    <col min="12040" max="12040" width="16.140625" style="152" customWidth="1"/>
    <col min="12041" max="12041" width="10.85546875" style="152" customWidth="1"/>
    <col min="12042" max="12042" width="18.85546875" style="152" customWidth="1"/>
    <col min="12043" max="12043" width="6.85546875" style="152" customWidth="1"/>
    <col min="12044" max="12046" width="5.85546875" style="152" customWidth="1"/>
    <col min="12047" max="12047" width="7.7109375" style="152" customWidth="1"/>
    <col min="12048" max="12048" width="1.42578125" style="152" customWidth="1"/>
    <col min="12049" max="12052" width="6.140625" style="152" customWidth="1"/>
    <col min="12053" max="12053" width="6.42578125" style="152" customWidth="1"/>
    <col min="12054" max="12054" width="71.140625" style="152" customWidth="1"/>
    <col min="12055" max="12055" width="17.7109375" style="152" customWidth="1"/>
    <col min="12056" max="12056" width="16.42578125" style="152" customWidth="1"/>
    <col min="12057" max="12288" width="11.42578125" style="152"/>
    <col min="12289" max="12289" width="32" style="152" customWidth="1"/>
    <col min="12290" max="12290" width="42" style="152" customWidth="1"/>
    <col min="12291" max="12291" width="5.42578125" style="152" customWidth="1"/>
    <col min="12292" max="12292" width="39.7109375" style="152" customWidth="1"/>
    <col min="12293" max="12293" width="15.5703125" style="152" customWidth="1"/>
    <col min="12294" max="12294" width="23.5703125" style="152" customWidth="1"/>
    <col min="12295" max="12295" width="21.140625" style="152" customWidth="1"/>
    <col min="12296" max="12296" width="16.140625" style="152" customWidth="1"/>
    <col min="12297" max="12297" width="10.85546875" style="152" customWidth="1"/>
    <col min="12298" max="12298" width="18.85546875" style="152" customWidth="1"/>
    <col min="12299" max="12299" width="6.85546875" style="152" customWidth="1"/>
    <col min="12300" max="12302" width="5.85546875" style="152" customWidth="1"/>
    <col min="12303" max="12303" width="7.7109375" style="152" customWidth="1"/>
    <col min="12304" max="12304" width="1.42578125" style="152" customWidth="1"/>
    <col min="12305" max="12308" width="6.140625" style="152" customWidth="1"/>
    <col min="12309" max="12309" width="6.42578125" style="152" customWidth="1"/>
    <col min="12310" max="12310" width="71.140625" style="152" customWidth="1"/>
    <col min="12311" max="12311" width="17.7109375" style="152" customWidth="1"/>
    <col min="12312" max="12312" width="16.42578125" style="152" customWidth="1"/>
    <col min="12313" max="12544" width="11.42578125" style="152"/>
    <col min="12545" max="12545" width="32" style="152" customWidth="1"/>
    <col min="12546" max="12546" width="42" style="152" customWidth="1"/>
    <col min="12547" max="12547" width="5.42578125" style="152" customWidth="1"/>
    <col min="12548" max="12548" width="39.7109375" style="152" customWidth="1"/>
    <col min="12549" max="12549" width="15.5703125" style="152" customWidth="1"/>
    <col min="12550" max="12550" width="23.5703125" style="152" customWidth="1"/>
    <col min="12551" max="12551" width="21.140625" style="152" customWidth="1"/>
    <col min="12552" max="12552" width="16.140625" style="152" customWidth="1"/>
    <col min="12553" max="12553" width="10.85546875" style="152" customWidth="1"/>
    <col min="12554" max="12554" width="18.85546875" style="152" customWidth="1"/>
    <col min="12555" max="12555" width="6.85546875" style="152" customWidth="1"/>
    <col min="12556" max="12558" width="5.85546875" style="152" customWidth="1"/>
    <col min="12559" max="12559" width="7.7109375" style="152" customWidth="1"/>
    <col min="12560" max="12560" width="1.42578125" style="152" customWidth="1"/>
    <col min="12561" max="12564" width="6.140625" style="152" customWidth="1"/>
    <col min="12565" max="12565" width="6.42578125" style="152" customWidth="1"/>
    <col min="12566" max="12566" width="71.140625" style="152" customWidth="1"/>
    <col min="12567" max="12567" width="17.7109375" style="152" customWidth="1"/>
    <col min="12568" max="12568" width="16.42578125" style="152" customWidth="1"/>
    <col min="12569" max="12800" width="11.42578125" style="152"/>
    <col min="12801" max="12801" width="32" style="152" customWidth="1"/>
    <col min="12802" max="12802" width="42" style="152" customWidth="1"/>
    <col min="12803" max="12803" width="5.42578125" style="152" customWidth="1"/>
    <col min="12804" max="12804" width="39.7109375" style="152" customWidth="1"/>
    <col min="12805" max="12805" width="15.5703125" style="152" customWidth="1"/>
    <col min="12806" max="12806" width="23.5703125" style="152" customWidth="1"/>
    <col min="12807" max="12807" width="21.140625" style="152" customWidth="1"/>
    <col min="12808" max="12808" width="16.140625" style="152" customWidth="1"/>
    <col min="12809" max="12809" width="10.85546875" style="152" customWidth="1"/>
    <col min="12810" max="12810" width="18.85546875" style="152" customWidth="1"/>
    <col min="12811" max="12811" width="6.85546875" style="152" customWidth="1"/>
    <col min="12812" max="12814" width="5.85546875" style="152" customWidth="1"/>
    <col min="12815" max="12815" width="7.7109375" style="152" customWidth="1"/>
    <col min="12816" max="12816" width="1.42578125" style="152" customWidth="1"/>
    <col min="12817" max="12820" width="6.140625" style="152" customWidth="1"/>
    <col min="12821" max="12821" width="6.42578125" style="152" customWidth="1"/>
    <col min="12822" max="12822" width="71.140625" style="152" customWidth="1"/>
    <col min="12823" max="12823" width="17.7109375" style="152" customWidth="1"/>
    <col min="12824" max="12824" width="16.42578125" style="152" customWidth="1"/>
    <col min="12825" max="13056" width="11.42578125" style="152"/>
    <col min="13057" max="13057" width="32" style="152" customWidth="1"/>
    <col min="13058" max="13058" width="42" style="152" customWidth="1"/>
    <col min="13059" max="13059" width="5.42578125" style="152" customWidth="1"/>
    <col min="13060" max="13060" width="39.7109375" style="152" customWidth="1"/>
    <col min="13061" max="13061" width="15.5703125" style="152" customWidth="1"/>
    <col min="13062" max="13062" width="23.5703125" style="152" customWidth="1"/>
    <col min="13063" max="13063" width="21.140625" style="152" customWidth="1"/>
    <col min="13064" max="13064" width="16.140625" style="152" customWidth="1"/>
    <col min="13065" max="13065" width="10.85546875" style="152" customWidth="1"/>
    <col min="13066" max="13066" width="18.85546875" style="152" customWidth="1"/>
    <col min="13067" max="13067" width="6.85546875" style="152" customWidth="1"/>
    <col min="13068" max="13070" width="5.85546875" style="152" customWidth="1"/>
    <col min="13071" max="13071" width="7.7109375" style="152" customWidth="1"/>
    <col min="13072" max="13072" width="1.42578125" style="152" customWidth="1"/>
    <col min="13073" max="13076" width="6.140625" style="152" customWidth="1"/>
    <col min="13077" max="13077" width="6.42578125" style="152" customWidth="1"/>
    <col min="13078" max="13078" width="71.140625" style="152" customWidth="1"/>
    <col min="13079" max="13079" width="17.7109375" style="152" customWidth="1"/>
    <col min="13080" max="13080" width="16.42578125" style="152" customWidth="1"/>
    <col min="13081" max="13312" width="11.42578125" style="152"/>
    <col min="13313" max="13313" width="32" style="152" customWidth="1"/>
    <col min="13314" max="13314" width="42" style="152" customWidth="1"/>
    <col min="13315" max="13315" width="5.42578125" style="152" customWidth="1"/>
    <col min="13316" max="13316" width="39.7109375" style="152" customWidth="1"/>
    <col min="13317" max="13317" width="15.5703125" style="152" customWidth="1"/>
    <col min="13318" max="13318" width="23.5703125" style="152" customWidth="1"/>
    <col min="13319" max="13319" width="21.140625" style="152" customWidth="1"/>
    <col min="13320" max="13320" width="16.140625" style="152" customWidth="1"/>
    <col min="13321" max="13321" width="10.85546875" style="152" customWidth="1"/>
    <col min="13322" max="13322" width="18.85546875" style="152" customWidth="1"/>
    <col min="13323" max="13323" width="6.85546875" style="152" customWidth="1"/>
    <col min="13324" max="13326" width="5.85546875" style="152" customWidth="1"/>
    <col min="13327" max="13327" width="7.7109375" style="152" customWidth="1"/>
    <col min="13328" max="13328" width="1.42578125" style="152" customWidth="1"/>
    <col min="13329" max="13332" width="6.140625" style="152" customWidth="1"/>
    <col min="13333" max="13333" width="6.42578125" style="152" customWidth="1"/>
    <col min="13334" max="13334" width="71.140625" style="152" customWidth="1"/>
    <col min="13335" max="13335" width="17.7109375" style="152" customWidth="1"/>
    <col min="13336" max="13336" width="16.42578125" style="152" customWidth="1"/>
    <col min="13337" max="13568" width="11.42578125" style="152"/>
    <col min="13569" max="13569" width="32" style="152" customWidth="1"/>
    <col min="13570" max="13570" width="42" style="152" customWidth="1"/>
    <col min="13571" max="13571" width="5.42578125" style="152" customWidth="1"/>
    <col min="13572" max="13572" width="39.7109375" style="152" customWidth="1"/>
    <col min="13573" max="13573" width="15.5703125" style="152" customWidth="1"/>
    <col min="13574" max="13574" width="23.5703125" style="152" customWidth="1"/>
    <col min="13575" max="13575" width="21.140625" style="152" customWidth="1"/>
    <col min="13576" max="13576" width="16.140625" style="152" customWidth="1"/>
    <col min="13577" max="13577" width="10.85546875" style="152" customWidth="1"/>
    <col min="13578" max="13578" width="18.85546875" style="152" customWidth="1"/>
    <col min="13579" max="13579" width="6.85546875" style="152" customWidth="1"/>
    <col min="13580" max="13582" width="5.85546875" style="152" customWidth="1"/>
    <col min="13583" max="13583" width="7.7109375" style="152" customWidth="1"/>
    <col min="13584" max="13584" width="1.42578125" style="152" customWidth="1"/>
    <col min="13585" max="13588" width="6.140625" style="152" customWidth="1"/>
    <col min="13589" max="13589" width="6.42578125" style="152" customWidth="1"/>
    <col min="13590" max="13590" width="71.140625" style="152" customWidth="1"/>
    <col min="13591" max="13591" width="17.7109375" style="152" customWidth="1"/>
    <col min="13592" max="13592" width="16.42578125" style="152" customWidth="1"/>
    <col min="13593" max="13824" width="11.42578125" style="152"/>
    <col min="13825" max="13825" width="32" style="152" customWidth="1"/>
    <col min="13826" max="13826" width="42" style="152" customWidth="1"/>
    <col min="13827" max="13827" width="5.42578125" style="152" customWidth="1"/>
    <col min="13828" max="13828" width="39.7109375" style="152" customWidth="1"/>
    <col min="13829" max="13829" width="15.5703125" style="152" customWidth="1"/>
    <col min="13830" max="13830" width="23.5703125" style="152" customWidth="1"/>
    <col min="13831" max="13831" width="21.140625" style="152" customWidth="1"/>
    <col min="13832" max="13832" width="16.140625" style="152" customWidth="1"/>
    <col min="13833" max="13833" width="10.85546875" style="152" customWidth="1"/>
    <col min="13834" max="13834" width="18.85546875" style="152" customWidth="1"/>
    <col min="13835" max="13835" width="6.85546875" style="152" customWidth="1"/>
    <col min="13836" max="13838" width="5.85546875" style="152" customWidth="1"/>
    <col min="13839" max="13839" width="7.7109375" style="152" customWidth="1"/>
    <col min="13840" max="13840" width="1.42578125" style="152" customWidth="1"/>
    <col min="13841" max="13844" width="6.140625" style="152" customWidth="1"/>
    <col min="13845" max="13845" width="6.42578125" style="152" customWidth="1"/>
    <col min="13846" max="13846" width="71.140625" style="152" customWidth="1"/>
    <col min="13847" max="13847" width="17.7109375" style="152" customWidth="1"/>
    <col min="13848" max="13848" width="16.42578125" style="152" customWidth="1"/>
    <col min="13849" max="14080" width="11.42578125" style="152"/>
    <col min="14081" max="14081" width="32" style="152" customWidth="1"/>
    <col min="14082" max="14082" width="42" style="152" customWidth="1"/>
    <col min="14083" max="14083" width="5.42578125" style="152" customWidth="1"/>
    <col min="14084" max="14084" width="39.7109375" style="152" customWidth="1"/>
    <col min="14085" max="14085" width="15.5703125" style="152" customWidth="1"/>
    <col min="14086" max="14086" width="23.5703125" style="152" customWidth="1"/>
    <col min="14087" max="14087" width="21.140625" style="152" customWidth="1"/>
    <col min="14088" max="14088" width="16.140625" style="152" customWidth="1"/>
    <col min="14089" max="14089" width="10.85546875" style="152" customWidth="1"/>
    <col min="14090" max="14090" width="18.85546875" style="152" customWidth="1"/>
    <col min="14091" max="14091" width="6.85546875" style="152" customWidth="1"/>
    <col min="14092" max="14094" width="5.85546875" style="152" customWidth="1"/>
    <col min="14095" max="14095" width="7.7109375" style="152" customWidth="1"/>
    <col min="14096" max="14096" width="1.42578125" style="152" customWidth="1"/>
    <col min="14097" max="14100" width="6.140625" style="152" customWidth="1"/>
    <col min="14101" max="14101" width="6.42578125" style="152" customWidth="1"/>
    <col min="14102" max="14102" width="71.140625" style="152" customWidth="1"/>
    <col min="14103" max="14103" width="17.7109375" style="152" customWidth="1"/>
    <col min="14104" max="14104" width="16.42578125" style="152" customWidth="1"/>
    <col min="14105" max="14336" width="11.42578125" style="152"/>
    <col min="14337" max="14337" width="32" style="152" customWidth="1"/>
    <col min="14338" max="14338" width="42" style="152" customWidth="1"/>
    <col min="14339" max="14339" width="5.42578125" style="152" customWidth="1"/>
    <col min="14340" max="14340" width="39.7109375" style="152" customWidth="1"/>
    <col min="14341" max="14341" width="15.5703125" style="152" customWidth="1"/>
    <col min="14342" max="14342" width="23.5703125" style="152" customWidth="1"/>
    <col min="14343" max="14343" width="21.140625" style="152" customWidth="1"/>
    <col min="14344" max="14344" width="16.140625" style="152" customWidth="1"/>
    <col min="14345" max="14345" width="10.85546875" style="152" customWidth="1"/>
    <col min="14346" max="14346" width="18.85546875" style="152" customWidth="1"/>
    <col min="14347" max="14347" width="6.85546875" style="152" customWidth="1"/>
    <col min="14348" max="14350" width="5.85546875" style="152" customWidth="1"/>
    <col min="14351" max="14351" width="7.7109375" style="152" customWidth="1"/>
    <col min="14352" max="14352" width="1.42578125" style="152" customWidth="1"/>
    <col min="14353" max="14356" width="6.140625" style="152" customWidth="1"/>
    <col min="14357" max="14357" width="6.42578125" style="152" customWidth="1"/>
    <col min="14358" max="14358" width="71.140625" style="152" customWidth="1"/>
    <col min="14359" max="14359" width="17.7109375" style="152" customWidth="1"/>
    <col min="14360" max="14360" width="16.42578125" style="152" customWidth="1"/>
    <col min="14361" max="14592" width="11.42578125" style="152"/>
    <col min="14593" max="14593" width="32" style="152" customWidth="1"/>
    <col min="14594" max="14594" width="42" style="152" customWidth="1"/>
    <col min="14595" max="14595" width="5.42578125" style="152" customWidth="1"/>
    <col min="14596" max="14596" width="39.7109375" style="152" customWidth="1"/>
    <col min="14597" max="14597" width="15.5703125" style="152" customWidth="1"/>
    <col min="14598" max="14598" width="23.5703125" style="152" customWidth="1"/>
    <col min="14599" max="14599" width="21.140625" style="152" customWidth="1"/>
    <col min="14600" max="14600" width="16.140625" style="152" customWidth="1"/>
    <col min="14601" max="14601" width="10.85546875" style="152" customWidth="1"/>
    <col min="14602" max="14602" width="18.85546875" style="152" customWidth="1"/>
    <col min="14603" max="14603" width="6.85546875" style="152" customWidth="1"/>
    <col min="14604" max="14606" width="5.85546875" style="152" customWidth="1"/>
    <col min="14607" max="14607" width="7.7109375" style="152" customWidth="1"/>
    <col min="14608" max="14608" width="1.42578125" style="152" customWidth="1"/>
    <col min="14609" max="14612" width="6.140625" style="152" customWidth="1"/>
    <col min="14613" max="14613" width="6.42578125" style="152" customWidth="1"/>
    <col min="14614" max="14614" width="71.140625" style="152" customWidth="1"/>
    <col min="14615" max="14615" width="17.7109375" style="152" customWidth="1"/>
    <col min="14616" max="14616" width="16.42578125" style="152" customWidth="1"/>
    <col min="14617" max="14848" width="11.42578125" style="152"/>
    <col min="14849" max="14849" width="32" style="152" customWidth="1"/>
    <col min="14850" max="14850" width="42" style="152" customWidth="1"/>
    <col min="14851" max="14851" width="5.42578125" style="152" customWidth="1"/>
    <col min="14852" max="14852" width="39.7109375" style="152" customWidth="1"/>
    <col min="14853" max="14853" width="15.5703125" style="152" customWidth="1"/>
    <col min="14854" max="14854" width="23.5703125" style="152" customWidth="1"/>
    <col min="14855" max="14855" width="21.140625" style="152" customWidth="1"/>
    <col min="14856" max="14856" width="16.140625" style="152" customWidth="1"/>
    <col min="14857" max="14857" width="10.85546875" style="152" customWidth="1"/>
    <col min="14858" max="14858" width="18.85546875" style="152" customWidth="1"/>
    <col min="14859" max="14859" width="6.85546875" style="152" customWidth="1"/>
    <col min="14860" max="14862" width="5.85546875" style="152" customWidth="1"/>
    <col min="14863" max="14863" width="7.7109375" style="152" customWidth="1"/>
    <col min="14864" max="14864" width="1.42578125" style="152" customWidth="1"/>
    <col min="14865" max="14868" width="6.140625" style="152" customWidth="1"/>
    <col min="14869" max="14869" width="6.42578125" style="152" customWidth="1"/>
    <col min="14870" max="14870" width="71.140625" style="152" customWidth="1"/>
    <col min="14871" max="14871" width="17.7109375" style="152" customWidth="1"/>
    <col min="14872" max="14872" width="16.42578125" style="152" customWidth="1"/>
    <col min="14873" max="15104" width="11.42578125" style="152"/>
    <col min="15105" max="15105" width="32" style="152" customWidth="1"/>
    <col min="15106" max="15106" width="42" style="152" customWidth="1"/>
    <col min="15107" max="15107" width="5.42578125" style="152" customWidth="1"/>
    <col min="15108" max="15108" width="39.7109375" style="152" customWidth="1"/>
    <col min="15109" max="15109" width="15.5703125" style="152" customWidth="1"/>
    <col min="15110" max="15110" width="23.5703125" style="152" customWidth="1"/>
    <col min="15111" max="15111" width="21.140625" style="152" customWidth="1"/>
    <col min="15112" max="15112" width="16.140625" style="152" customWidth="1"/>
    <col min="15113" max="15113" width="10.85546875" style="152" customWidth="1"/>
    <col min="15114" max="15114" width="18.85546875" style="152" customWidth="1"/>
    <col min="15115" max="15115" width="6.85546875" style="152" customWidth="1"/>
    <col min="15116" max="15118" width="5.85546875" style="152" customWidth="1"/>
    <col min="15119" max="15119" width="7.7109375" style="152" customWidth="1"/>
    <col min="15120" max="15120" width="1.42578125" style="152" customWidth="1"/>
    <col min="15121" max="15124" width="6.140625" style="152" customWidth="1"/>
    <col min="15125" max="15125" width="6.42578125" style="152" customWidth="1"/>
    <col min="15126" max="15126" width="71.140625" style="152" customWidth="1"/>
    <col min="15127" max="15127" width="17.7109375" style="152" customWidth="1"/>
    <col min="15128" max="15128" width="16.42578125" style="152" customWidth="1"/>
    <col min="15129" max="15360" width="11.42578125" style="152"/>
    <col min="15361" max="15361" width="32" style="152" customWidth="1"/>
    <col min="15362" max="15362" width="42" style="152" customWidth="1"/>
    <col min="15363" max="15363" width="5.42578125" style="152" customWidth="1"/>
    <col min="15364" max="15364" width="39.7109375" style="152" customWidth="1"/>
    <col min="15365" max="15365" width="15.5703125" style="152" customWidth="1"/>
    <col min="15366" max="15366" width="23.5703125" style="152" customWidth="1"/>
    <col min="15367" max="15367" width="21.140625" style="152" customWidth="1"/>
    <col min="15368" max="15368" width="16.140625" style="152" customWidth="1"/>
    <col min="15369" max="15369" width="10.85546875" style="152" customWidth="1"/>
    <col min="15370" max="15370" width="18.85546875" style="152" customWidth="1"/>
    <col min="15371" max="15371" width="6.85546875" style="152" customWidth="1"/>
    <col min="15372" max="15374" width="5.85546875" style="152" customWidth="1"/>
    <col min="15375" max="15375" width="7.7109375" style="152" customWidth="1"/>
    <col min="15376" max="15376" width="1.42578125" style="152" customWidth="1"/>
    <col min="15377" max="15380" width="6.140625" style="152" customWidth="1"/>
    <col min="15381" max="15381" width="6.42578125" style="152" customWidth="1"/>
    <col min="15382" max="15382" width="71.140625" style="152" customWidth="1"/>
    <col min="15383" max="15383" width="17.7109375" style="152" customWidth="1"/>
    <col min="15384" max="15384" width="16.42578125" style="152" customWidth="1"/>
    <col min="15385" max="15616" width="11.42578125" style="152"/>
    <col min="15617" max="15617" width="32" style="152" customWidth="1"/>
    <col min="15618" max="15618" width="42" style="152" customWidth="1"/>
    <col min="15619" max="15619" width="5.42578125" style="152" customWidth="1"/>
    <col min="15620" max="15620" width="39.7109375" style="152" customWidth="1"/>
    <col min="15621" max="15621" width="15.5703125" style="152" customWidth="1"/>
    <col min="15622" max="15622" width="23.5703125" style="152" customWidth="1"/>
    <col min="15623" max="15623" width="21.140625" style="152" customWidth="1"/>
    <col min="15624" max="15624" width="16.140625" style="152" customWidth="1"/>
    <col min="15625" max="15625" width="10.85546875" style="152" customWidth="1"/>
    <col min="15626" max="15626" width="18.85546875" style="152" customWidth="1"/>
    <col min="15627" max="15627" width="6.85546875" style="152" customWidth="1"/>
    <col min="15628" max="15630" width="5.85546875" style="152" customWidth="1"/>
    <col min="15631" max="15631" width="7.7109375" style="152" customWidth="1"/>
    <col min="15632" max="15632" width="1.42578125" style="152" customWidth="1"/>
    <col min="15633" max="15636" width="6.140625" style="152" customWidth="1"/>
    <col min="15637" max="15637" width="6.42578125" style="152" customWidth="1"/>
    <col min="15638" max="15638" width="71.140625" style="152" customWidth="1"/>
    <col min="15639" max="15639" width="17.7109375" style="152" customWidth="1"/>
    <col min="15640" max="15640" width="16.42578125" style="152" customWidth="1"/>
    <col min="15641" max="15872" width="11.42578125" style="152"/>
    <col min="15873" max="15873" width="32" style="152" customWidth="1"/>
    <col min="15874" max="15874" width="42" style="152" customWidth="1"/>
    <col min="15875" max="15875" width="5.42578125" style="152" customWidth="1"/>
    <col min="15876" max="15876" width="39.7109375" style="152" customWidth="1"/>
    <col min="15877" max="15877" width="15.5703125" style="152" customWidth="1"/>
    <col min="15878" max="15878" width="23.5703125" style="152" customWidth="1"/>
    <col min="15879" max="15879" width="21.140625" style="152" customWidth="1"/>
    <col min="15880" max="15880" width="16.140625" style="152" customWidth="1"/>
    <col min="15881" max="15881" width="10.85546875" style="152" customWidth="1"/>
    <col min="15882" max="15882" width="18.85546875" style="152" customWidth="1"/>
    <col min="15883" max="15883" width="6.85546875" style="152" customWidth="1"/>
    <col min="15884" max="15886" width="5.85546875" style="152" customWidth="1"/>
    <col min="15887" max="15887" width="7.7109375" style="152" customWidth="1"/>
    <col min="15888" max="15888" width="1.42578125" style="152" customWidth="1"/>
    <col min="15889" max="15892" width="6.140625" style="152" customWidth="1"/>
    <col min="15893" max="15893" width="6.42578125" style="152" customWidth="1"/>
    <col min="15894" max="15894" width="71.140625" style="152" customWidth="1"/>
    <col min="15895" max="15895" width="17.7109375" style="152" customWidth="1"/>
    <col min="15896" max="15896" width="16.42578125" style="152" customWidth="1"/>
    <col min="15897" max="16128" width="11.42578125" style="152"/>
    <col min="16129" max="16129" width="32" style="152" customWidth="1"/>
    <col min="16130" max="16130" width="42" style="152" customWidth="1"/>
    <col min="16131" max="16131" width="5.42578125" style="152" customWidth="1"/>
    <col min="16132" max="16132" width="39.7109375" style="152" customWidth="1"/>
    <col min="16133" max="16133" width="15.5703125" style="152" customWidth="1"/>
    <col min="16134" max="16134" width="23.5703125" style="152" customWidth="1"/>
    <col min="16135" max="16135" width="21.140625" style="152" customWidth="1"/>
    <col min="16136" max="16136" width="16.140625" style="152" customWidth="1"/>
    <col min="16137" max="16137" width="10.85546875" style="152" customWidth="1"/>
    <col min="16138" max="16138" width="18.85546875" style="152" customWidth="1"/>
    <col min="16139" max="16139" width="6.85546875" style="152" customWidth="1"/>
    <col min="16140" max="16142" width="5.85546875" style="152" customWidth="1"/>
    <col min="16143" max="16143" width="7.7109375" style="152" customWidth="1"/>
    <col min="16144" max="16144" width="1.42578125" style="152" customWidth="1"/>
    <col min="16145" max="16148" width="6.140625" style="152" customWidth="1"/>
    <col min="16149" max="16149" width="6.42578125" style="152" customWidth="1"/>
    <col min="16150" max="16150" width="71.140625" style="152" customWidth="1"/>
    <col min="16151" max="16151" width="17.7109375" style="152" customWidth="1"/>
    <col min="16152" max="16152" width="16.42578125" style="152" customWidth="1"/>
    <col min="16153" max="16384" width="11.42578125" style="152"/>
  </cols>
  <sheetData>
    <row r="1" spans="1:24" ht="13.5" thickBot="1" x14ac:dyDescent="0.3">
      <c r="A1" s="522"/>
      <c r="B1" s="522"/>
      <c r="C1" s="522"/>
      <c r="D1" s="522"/>
      <c r="E1" s="522"/>
      <c r="F1" s="522"/>
      <c r="G1" s="522"/>
      <c r="H1" s="522"/>
      <c r="I1" s="522"/>
      <c r="J1" s="522"/>
      <c r="K1" s="522"/>
      <c r="L1" s="522"/>
      <c r="M1" s="522"/>
      <c r="N1" s="522"/>
      <c r="O1" s="522"/>
      <c r="P1" s="522"/>
      <c r="Q1" s="522"/>
      <c r="R1" s="522"/>
      <c r="S1" s="522"/>
      <c r="T1" s="522"/>
      <c r="U1" s="522"/>
      <c r="V1" s="522"/>
    </row>
    <row r="2" spans="1:24" x14ac:dyDescent="0.25">
      <c r="A2" s="523"/>
      <c r="B2" s="526" t="s">
        <v>0</v>
      </c>
      <c r="C2" s="526"/>
      <c r="D2" s="526"/>
      <c r="E2" s="526"/>
      <c r="F2" s="526"/>
      <c r="G2" s="526"/>
      <c r="H2" s="526"/>
      <c r="I2" s="526"/>
      <c r="J2" s="526"/>
      <c r="K2" s="526"/>
      <c r="L2" s="526"/>
      <c r="M2" s="526"/>
      <c r="N2" s="526"/>
      <c r="O2" s="526"/>
      <c r="P2" s="526"/>
      <c r="Q2" s="526"/>
      <c r="R2" s="526"/>
      <c r="S2" s="526"/>
      <c r="T2" s="526"/>
      <c r="U2" s="526"/>
      <c r="V2" s="526"/>
      <c r="W2" s="527"/>
      <c r="X2" s="153" t="s">
        <v>1</v>
      </c>
    </row>
    <row r="3" spans="1:24" x14ac:dyDescent="0.25">
      <c r="A3" s="524"/>
      <c r="B3" s="528" t="s">
        <v>2</v>
      </c>
      <c r="C3" s="528"/>
      <c r="D3" s="528"/>
      <c r="E3" s="528"/>
      <c r="F3" s="528"/>
      <c r="G3" s="528"/>
      <c r="H3" s="528"/>
      <c r="I3" s="528"/>
      <c r="J3" s="528"/>
      <c r="K3" s="528"/>
      <c r="L3" s="528"/>
      <c r="M3" s="528"/>
      <c r="N3" s="528"/>
      <c r="O3" s="528"/>
      <c r="P3" s="528"/>
      <c r="Q3" s="528"/>
      <c r="R3" s="528"/>
      <c r="S3" s="528"/>
      <c r="T3" s="528"/>
      <c r="U3" s="528"/>
      <c r="V3" s="528"/>
      <c r="W3" s="529"/>
      <c r="X3" s="154" t="s">
        <v>3</v>
      </c>
    </row>
    <row r="4" spans="1:24" ht="51" x14ac:dyDescent="0.25">
      <c r="A4" s="524"/>
      <c r="B4" s="530" t="s">
        <v>4</v>
      </c>
      <c r="C4" s="530"/>
      <c r="D4" s="530"/>
      <c r="E4" s="530"/>
      <c r="F4" s="530"/>
      <c r="G4" s="530"/>
      <c r="H4" s="530"/>
      <c r="I4" s="530"/>
      <c r="J4" s="530"/>
      <c r="K4" s="530"/>
      <c r="L4" s="530"/>
      <c r="M4" s="530"/>
      <c r="N4" s="530"/>
      <c r="O4" s="530"/>
      <c r="P4" s="530"/>
      <c r="Q4" s="530"/>
      <c r="R4" s="530"/>
      <c r="S4" s="530"/>
      <c r="T4" s="530"/>
      <c r="U4" s="530"/>
      <c r="V4" s="530"/>
      <c r="W4" s="531"/>
      <c r="X4" s="155" t="s">
        <v>5</v>
      </c>
    </row>
    <row r="5" spans="1:24" ht="13.5" thickBot="1" x14ac:dyDescent="0.3">
      <c r="A5" s="525"/>
      <c r="B5" s="532"/>
      <c r="C5" s="532"/>
      <c r="D5" s="532"/>
      <c r="E5" s="532"/>
      <c r="F5" s="532"/>
      <c r="G5" s="532"/>
      <c r="H5" s="532"/>
      <c r="I5" s="532"/>
      <c r="J5" s="532"/>
      <c r="K5" s="532"/>
      <c r="L5" s="532"/>
      <c r="M5" s="532"/>
      <c r="N5" s="532"/>
      <c r="O5" s="532"/>
      <c r="P5" s="532"/>
      <c r="Q5" s="532"/>
      <c r="R5" s="532"/>
      <c r="S5" s="532"/>
      <c r="T5" s="532"/>
      <c r="U5" s="532"/>
      <c r="V5" s="532"/>
      <c r="W5" s="533"/>
      <c r="X5" s="156" t="s">
        <v>6</v>
      </c>
    </row>
    <row r="6" spans="1:24" ht="13.5" thickBot="1" x14ac:dyDescent="0.3">
      <c r="A6" s="519"/>
      <c r="B6" s="520"/>
      <c r="C6" s="520"/>
      <c r="D6" s="520"/>
      <c r="E6" s="520"/>
      <c r="F6" s="520"/>
      <c r="G6" s="520"/>
      <c r="H6" s="520"/>
      <c r="I6" s="520"/>
      <c r="J6" s="520"/>
      <c r="K6" s="520"/>
      <c r="L6" s="520"/>
      <c r="M6" s="520"/>
      <c r="N6" s="520"/>
      <c r="O6" s="520"/>
      <c r="P6" s="520"/>
      <c r="Q6" s="520"/>
      <c r="R6" s="520"/>
      <c r="S6" s="520"/>
      <c r="T6" s="520"/>
      <c r="U6" s="520"/>
      <c r="V6" s="520"/>
      <c r="W6" s="520"/>
      <c r="X6" s="521"/>
    </row>
    <row r="7" spans="1:24" ht="13.5" thickBot="1" x14ac:dyDescent="0.3">
      <c r="A7" s="157" t="s">
        <v>7</v>
      </c>
      <c r="B7" s="516" t="s">
        <v>253</v>
      </c>
      <c r="C7" s="517"/>
      <c r="D7" s="517"/>
      <c r="E7" s="517"/>
      <c r="F7" s="517"/>
      <c r="G7" s="517"/>
      <c r="H7" s="517"/>
      <c r="I7" s="517"/>
      <c r="J7" s="517"/>
      <c r="K7" s="517"/>
      <c r="L7" s="517"/>
      <c r="M7" s="517"/>
      <c r="N7" s="517"/>
      <c r="O7" s="517"/>
      <c r="P7" s="517"/>
      <c r="Q7" s="517"/>
      <c r="R7" s="517"/>
      <c r="S7" s="517"/>
      <c r="T7" s="517"/>
      <c r="U7" s="517"/>
      <c r="V7" s="517"/>
      <c r="W7" s="517"/>
      <c r="X7" s="518"/>
    </row>
    <row r="8" spans="1:24" x14ac:dyDescent="0.25">
      <c r="A8" s="315"/>
      <c r="B8" s="315"/>
      <c r="C8" s="315"/>
      <c r="D8" s="316"/>
      <c r="E8" s="315"/>
      <c r="F8" s="315"/>
      <c r="G8" s="315"/>
      <c r="H8" s="315"/>
      <c r="I8" s="315"/>
      <c r="J8" s="315"/>
      <c r="K8" s="315"/>
      <c r="L8" s="315"/>
      <c r="M8" s="315"/>
      <c r="N8" s="315"/>
      <c r="O8" s="315"/>
      <c r="P8" s="315"/>
      <c r="Q8" s="315"/>
      <c r="R8" s="315"/>
      <c r="S8" s="315"/>
      <c r="T8" s="315"/>
      <c r="U8" s="315"/>
      <c r="V8" s="317"/>
    </row>
    <row r="9" spans="1:24" x14ac:dyDescent="0.25">
      <c r="A9" s="487" t="s">
        <v>8</v>
      </c>
      <c r="B9" s="487" t="s">
        <v>9</v>
      </c>
      <c r="C9" s="487" t="s">
        <v>10</v>
      </c>
      <c r="D9" s="494" t="s">
        <v>11</v>
      </c>
      <c r="E9" s="487" t="s">
        <v>12</v>
      </c>
      <c r="F9" s="487" t="s">
        <v>13</v>
      </c>
      <c r="G9" s="487" t="s">
        <v>14</v>
      </c>
      <c r="H9" s="487" t="s">
        <v>15</v>
      </c>
      <c r="I9" s="487" t="s">
        <v>16</v>
      </c>
      <c r="J9" s="487" t="s">
        <v>17</v>
      </c>
      <c r="K9" s="495" t="s">
        <v>18</v>
      </c>
      <c r="L9" s="495"/>
      <c r="M9" s="495"/>
      <c r="N9" s="495"/>
      <c r="O9" s="495"/>
      <c r="P9" s="487"/>
      <c r="Q9" s="487" t="s">
        <v>19</v>
      </c>
      <c r="R9" s="487"/>
      <c r="S9" s="487"/>
      <c r="T9" s="487"/>
      <c r="U9" s="487"/>
      <c r="V9" s="534" t="s">
        <v>20</v>
      </c>
      <c r="W9" s="487" t="s">
        <v>21</v>
      </c>
      <c r="X9" s="487" t="s">
        <v>22</v>
      </c>
    </row>
    <row r="10" spans="1:24" ht="25.5" x14ac:dyDescent="0.25">
      <c r="A10" s="487"/>
      <c r="B10" s="487"/>
      <c r="C10" s="487"/>
      <c r="D10" s="494"/>
      <c r="E10" s="487"/>
      <c r="F10" s="487"/>
      <c r="G10" s="487"/>
      <c r="H10" s="487"/>
      <c r="I10" s="487"/>
      <c r="J10" s="487"/>
      <c r="K10" s="158" t="s">
        <v>23</v>
      </c>
      <c r="L10" s="158" t="s">
        <v>24</v>
      </c>
      <c r="M10" s="158" t="s">
        <v>25</v>
      </c>
      <c r="N10" s="158" t="s">
        <v>26</v>
      </c>
      <c r="O10" s="158" t="s">
        <v>27</v>
      </c>
      <c r="P10" s="487"/>
      <c r="Q10" s="158" t="s">
        <v>28</v>
      </c>
      <c r="R10" s="158" t="s">
        <v>24</v>
      </c>
      <c r="S10" s="158" t="s">
        <v>25</v>
      </c>
      <c r="T10" s="158" t="s">
        <v>26</v>
      </c>
      <c r="U10" s="158" t="s">
        <v>27</v>
      </c>
      <c r="V10" s="534"/>
      <c r="W10" s="487"/>
      <c r="X10" s="487"/>
    </row>
    <row r="11" spans="1:24" ht="409.5" x14ac:dyDescent="0.25">
      <c r="A11" s="535"/>
      <c r="B11" s="318" t="s">
        <v>254</v>
      </c>
      <c r="C11" s="159">
        <v>1</v>
      </c>
      <c r="D11" s="319" t="s">
        <v>255</v>
      </c>
      <c r="E11" s="544"/>
      <c r="F11" s="250" t="s">
        <v>256</v>
      </c>
      <c r="G11" s="250" t="s">
        <v>257</v>
      </c>
      <c r="H11" s="320" t="s">
        <v>258</v>
      </c>
      <c r="I11" s="321" t="s">
        <v>238</v>
      </c>
      <c r="J11" s="322" t="s">
        <v>259</v>
      </c>
      <c r="K11" s="323">
        <v>20</v>
      </c>
      <c r="L11" s="323">
        <v>20</v>
      </c>
      <c r="M11" s="323">
        <v>20</v>
      </c>
      <c r="N11" s="323">
        <v>20</v>
      </c>
      <c r="O11" s="160">
        <v>20</v>
      </c>
      <c r="P11" s="487"/>
      <c r="Q11" s="322">
        <v>7</v>
      </c>
      <c r="R11" s="322">
        <v>20</v>
      </c>
      <c r="S11" s="322">
        <v>20</v>
      </c>
      <c r="T11" s="322"/>
      <c r="U11" s="322"/>
      <c r="V11" s="324" t="s">
        <v>894</v>
      </c>
      <c r="W11" s="114"/>
      <c r="X11" s="114"/>
    </row>
    <row r="12" spans="1:24" ht="409.5" x14ac:dyDescent="0.25">
      <c r="A12" s="535"/>
      <c r="B12" s="536" t="s">
        <v>260</v>
      </c>
      <c r="C12" s="321">
        <v>1</v>
      </c>
      <c r="D12" s="325" t="s">
        <v>261</v>
      </c>
      <c r="E12" s="544"/>
      <c r="F12" s="161" t="s">
        <v>262</v>
      </c>
      <c r="G12" s="321" t="s">
        <v>263</v>
      </c>
      <c r="H12" s="162" t="s">
        <v>258</v>
      </c>
      <c r="I12" s="321" t="s">
        <v>238</v>
      </c>
      <c r="J12" s="321" t="s">
        <v>264</v>
      </c>
      <c r="K12" s="323">
        <v>1</v>
      </c>
      <c r="L12" s="323">
        <v>1</v>
      </c>
      <c r="M12" s="323">
        <v>0</v>
      </c>
      <c r="N12" s="323">
        <v>0</v>
      </c>
      <c r="O12" s="160">
        <v>1</v>
      </c>
      <c r="P12" s="487"/>
      <c r="Q12" s="321">
        <v>0</v>
      </c>
      <c r="R12" s="321">
        <v>1</v>
      </c>
      <c r="S12" s="321">
        <v>1</v>
      </c>
      <c r="T12" s="321">
        <v>0</v>
      </c>
      <c r="U12" s="321">
        <v>1</v>
      </c>
      <c r="V12" s="326" t="s">
        <v>895</v>
      </c>
      <c r="W12" s="115"/>
      <c r="X12" s="115"/>
    </row>
    <row r="13" spans="1:24" ht="165" x14ac:dyDescent="0.25">
      <c r="A13" s="535"/>
      <c r="B13" s="537"/>
      <c r="C13" s="321">
        <v>2</v>
      </c>
      <c r="D13" s="325" t="s">
        <v>265</v>
      </c>
      <c r="E13" s="544"/>
      <c r="F13" s="250" t="s">
        <v>266</v>
      </c>
      <c r="G13" s="321" t="s">
        <v>267</v>
      </c>
      <c r="H13" s="320" t="s">
        <v>258</v>
      </c>
      <c r="I13" s="321" t="s">
        <v>238</v>
      </c>
      <c r="J13" s="321" t="s">
        <v>264</v>
      </c>
      <c r="K13" s="323">
        <v>0</v>
      </c>
      <c r="L13" s="323">
        <v>1</v>
      </c>
      <c r="M13" s="323">
        <v>1</v>
      </c>
      <c r="N13" s="323">
        <v>0</v>
      </c>
      <c r="O13" s="160">
        <v>1</v>
      </c>
      <c r="P13" s="487"/>
      <c r="Q13" s="321">
        <v>0</v>
      </c>
      <c r="R13" s="321">
        <v>0</v>
      </c>
      <c r="S13" s="321">
        <v>1</v>
      </c>
      <c r="T13" s="321"/>
      <c r="U13" s="321">
        <v>0</v>
      </c>
      <c r="V13" s="327" t="s">
        <v>896</v>
      </c>
      <c r="W13" s="116"/>
      <c r="X13" s="116"/>
    </row>
    <row r="14" spans="1:24" ht="382.5" x14ac:dyDescent="0.25">
      <c r="A14" s="535"/>
      <c r="B14" s="537"/>
      <c r="C14" s="321">
        <v>3</v>
      </c>
      <c r="D14" s="325" t="s">
        <v>268</v>
      </c>
      <c r="E14" s="544"/>
      <c r="F14" s="250" t="s">
        <v>269</v>
      </c>
      <c r="G14" s="321" t="s">
        <v>270</v>
      </c>
      <c r="H14" s="320" t="s">
        <v>258</v>
      </c>
      <c r="I14" s="321" t="s">
        <v>238</v>
      </c>
      <c r="J14" s="321" t="s">
        <v>264</v>
      </c>
      <c r="K14" s="323">
        <v>0</v>
      </c>
      <c r="L14" s="323">
        <v>0</v>
      </c>
      <c r="M14" s="323">
        <v>1</v>
      </c>
      <c r="N14" s="323">
        <v>1</v>
      </c>
      <c r="O14" s="160">
        <v>1</v>
      </c>
      <c r="P14" s="487"/>
      <c r="Q14" s="323">
        <v>0</v>
      </c>
      <c r="R14" s="323">
        <v>0</v>
      </c>
      <c r="S14" s="323">
        <v>0</v>
      </c>
      <c r="T14" s="323"/>
      <c r="U14" s="321">
        <v>0</v>
      </c>
      <c r="V14" s="328" t="s">
        <v>897</v>
      </c>
      <c r="W14" s="116"/>
      <c r="X14" s="116"/>
    </row>
    <row r="15" spans="1:24" ht="318.75" x14ac:dyDescent="0.25">
      <c r="A15" s="535"/>
      <c r="B15" s="538"/>
      <c r="C15" s="321">
        <v>4</v>
      </c>
      <c r="D15" s="325" t="s">
        <v>271</v>
      </c>
      <c r="E15" s="544"/>
      <c r="F15" s="161" t="s">
        <v>272</v>
      </c>
      <c r="G15" s="321" t="s">
        <v>273</v>
      </c>
      <c r="H15" s="320" t="s">
        <v>258</v>
      </c>
      <c r="I15" s="321" t="s">
        <v>238</v>
      </c>
      <c r="J15" s="321" t="s">
        <v>264</v>
      </c>
      <c r="K15" s="323">
        <v>0</v>
      </c>
      <c r="L15" s="323">
        <v>0</v>
      </c>
      <c r="M15" s="323">
        <v>1</v>
      </c>
      <c r="N15" s="323">
        <v>1</v>
      </c>
      <c r="O15" s="160">
        <v>1</v>
      </c>
      <c r="P15" s="487"/>
      <c r="Q15" s="323">
        <v>0</v>
      </c>
      <c r="R15" s="323">
        <v>0</v>
      </c>
      <c r="S15" s="321">
        <v>0</v>
      </c>
      <c r="T15" s="321"/>
      <c r="U15" s="321">
        <v>0</v>
      </c>
      <c r="V15" s="328" t="s">
        <v>898</v>
      </c>
      <c r="W15" s="116"/>
      <c r="X15" s="116"/>
    </row>
    <row r="16" spans="1:24" ht="306" x14ac:dyDescent="0.25">
      <c r="A16" s="535"/>
      <c r="B16" s="536" t="s">
        <v>274</v>
      </c>
      <c r="C16" s="321">
        <v>1</v>
      </c>
      <c r="D16" s="325" t="s">
        <v>275</v>
      </c>
      <c r="E16" s="544"/>
      <c r="F16" s="163" t="s">
        <v>276</v>
      </c>
      <c r="G16" s="321" t="s">
        <v>277</v>
      </c>
      <c r="H16" s="164" t="s">
        <v>211</v>
      </c>
      <c r="I16" s="321" t="s">
        <v>238</v>
      </c>
      <c r="J16" s="321" t="s">
        <v>730</v>
      </c>
      <c r="K16" s="320">
        <v>0.1</v>
      </c>
      <c r="L16" s="320">
        <v>0.3</v>
      </c>
      <c r="M16" s="320">
        <v>0.3</v>
      </c>
      <c r="N16" s="320">
        <v>0.3</v>
      </c>
      <c r="O16" s="165">
        <f>SUM(K16:N16)</f>
        <v>1</v>
      </c>
      <c r="P16" s="487"/>
      <c r="Q16" s="320">
        <v>0.1</v>
      </c>
      <c r="R16" s="320">
        <v>0.25</v>
      </c>
      <c r="S16" s="320">
        <v>0.35</v>
      </c>
      <c r="T16" s="320"/>
      <c r="U16" s="165">
        <f>SUM(Q16:T16)</f>
        <v>0.7</v>
      </c>
      <c r="V16" s="329" t="s">
        <v>899</v>
      </c>
      <c r="W16" s="115"/>
      <c r="X16" s="115"/>
    </row>
    <row r="17" spans="1:25" ht="297" x14ac:dyDescent="0.25">
      <c r="A17" s="535"/>
      <c r="B17" s="538"/>
      <c r="C17" s="321">
        <v>2</v>
      </c>
      <c r="D17" s="325" t="s">
        <v>731</v>
      </c>
      <c r="E17" s="544"/>
      <c r="F17" s="166" t="s">
        <v>278</v>
      </c>
      <c r="G17" s="251" t="s">
        <v>732</v>
      </c>
      <c r="H17" s="167" t="s">
        <v>258</v>
      </c>
      <c r="I17" s="251" t="s">
        <v>238</v>
      </c>
      <c r="J17" s="251" t="s">
        <v>279</v>
      </c>
      <c r="K17" s="168">
        <v>1</v>
      </c>
      <c r="L17" s="168">
        <v>1</v>
      </c>
      <c r="M17" s="168">
        <v>1</v>
      </c>
      <c r="N17" s="168">
        <v>2</v>
      </c>
      <c r="O17" s="169">
        <v>5</v>
      </c>
      <c r="P17" s="487"/>
      <c r="Q17" s="321">
        <v>1</v>
      </c>
      <c r="R17" s="321">
        <v>1</v>
      </c>
      <c r="S17" s="321">
        <v>1</v>
      </c>
      <c r="T17" s="321"/>
      <c r="U17" s="321">
        <v>3</v>
      </c>
      <c r="V17" s="329" t="s">
        <v>900</v>
      </c>
      <c r="W17" s="115"/>
      <c r="X17" s="115"/>
    </row>
    <row r="18" spans="1:25" ht="247.5" x14ac:dyDescent="0.25">
      <c r="A18" s="535"/>
      <c r="B18" s="536" t="s">
        <v>280</v>
      </c>
      <c r="C18" s="321">
        <v>1</v>
      </c>
      <c r="D18" s="325" t="s">
        <v>281</v>
      </c>
      <c r="E18" s="544"/>
      <c r="F18" s="163" t="s">
        <v>282</v>
      </c>
      <c r="G18" s="321" t="s">
        <v>283</v>
      </c>
      <c r="H18" s="321" t="s">
        <v>211</v>
      </c>
      <c r="I18" s="321" t="s">
        <v>238</v>
      </c>
      <c r="J18" s="321" t="s">
        <v>284</v>
      </c>
      <c r="K18" s="320">
        <v>0</v>
      </c>
      <c r="L18" s="320">
        <v>0.5</v>
      </c>
      <c r="M18" s="320">
        <v>0</v>
      </c>
      <c r="N18" s="320">
        <v>0.5</v>
      </c>
      <c r="O18" s="165">
        <f>SUM(K18:N18)</f>
        <v>1</v>
      </c>
      <c r="P18" s="487"/>
      <c r="Q18" s="321"/>
      <c r="R18" s="320">
        <v>0.5</v>
      </c>
      <c r="S18" s="321"/>
      <c r="T18" s="321"/>
      <c r="U18" s="320">
        <v>0.5</v>
      </c>
      <c r="V18" s="330" t="s">
        <v>901</v>
      </c>
      <c r="W18" s="116"/>
      <c r="X18" s="116"/>
    </row>
    <row r="19" spans="1:25" ht="409.5" x14ac:dyDescent="0.25">
      <c r="A19" s="535"/>
      <c r="B19" s="537"/>
      <c r="C19" s="321">
        <v>2</v>
      </c>
      <c r="D19" s="325" t="s">
        <v>285</v>
      </c>
      <c r="E19" s="544"/>
      <c r="F19" s="163" t="s">
        <v>282</v>
      </c>
      <c r="G19" s="321" t="s">
        <v>286</v>
      </c>
      <c r="H19" s="321" t="s">
        <v>211</v>
      </c>
      <c r="I19" s="321" t="s">
        <v>238</v>
      </c>
      <c r="J19" s="321" t="s">
        <v>284</v>
      </c>
      <c r="K19" s="320">
        <v>0</v>
      </c>
      <c r="L19" s="320">
        <v>0.5</v>
      </c>
      <c r="M19" s="320">
        <v>0</v>
      </c>
      <c r="N19" s="320">
        <v>0.5</v>
      </c>
      <c r="O19" s="165">
        <f>SUM(K19:N19)</f>
        <v>1</v>
      </c>
      <c r="P19" s="487"/>
      <c r="Q19" s="320">
        <v>0</v>
      </c>
      <c r="R19" s="320">
        <v>0.5</v>
      </c>
      <c r="S19" s="320">
        <v>0</v>
      </c>
      <c r="T19" s="320"/>
      <c r="U19" s="165">
        <f>SUM(Q19:T19)</f>
        <v>0.5</v>
      </c>
      <c r="V19" s="331" t="s">
        <v>902</v>
      </c>
      <c r="W19" s="116"/>
      <c r="X19" s="116"/>
    </row>
    <row r="20" spans="1:25" ht="225" x14ac:dyDescent="0.25">
      <c r="A20" s="535"/>
      <c r="B20" s="538"/>
      <c r="C20" s="321">
        <v>3</v>
      </c>
      <c r="D20" s="325" t="s">
        <v>287</v>
      </c>
      <c r="E20" s="544"/>
      <c r="F20" s="163" t="s">
        <v>282</v>
      </c>
      <c r="G20" s="321" t="s">
        <v>288</v>
      </c>
      <c r="H20" s="321" t="s">
        <v>211</v>
      </c>
      <c r="I20" s="321" t="s">
        <v>238</v>
      </c>
      <c r="J20" s="321" t="s">
        <v>284</v>
      </c>
      <c r="K20" s="320">
        <v>0</v>
      </c>
      <c r="L20" s="320">
        <v>0.5</v>
      </c>
      <c r="M20" s="320">
        <v>0</v>
      </c>
      <c r="N20" s="320">
        <v>0.5</v>
      </c>
      <c r="O20" s="165">
        <f>SUM(K20:N20)</f>
        <v>1</v>
      </c>
      <c r="P20" s="487"/>
      <c r="Q20" s="320">
        <v>0</v>
      </c>
      <c r="R20" s="320">
        <v>0.5</v>
      </c>
      <c r="S20" s="320">
        <v>0</v>
      </c>
      <c r="T20" s="320"/>
      <c r="U20" s="165">
        <f>SUM(Q20:T20)</f>
        <v>0.5</v>
      </c>
      <c r="V20" s="332" t="s">
        <v>903</v>
      </c>
      <c r="W20" s="116"/>
      <c r="X20" s="116"/>
    </row>
    <row r="21" spans="1:25" ht="192" x14ac:dyDescent="0.25">
      <c r="A21" s="535"/>
      <c r="B21" s="318" t="s">
        <v>289</v>
      </c>
      <c r="C21" s="333">
        <v>1</v>
      </c>
      <c r="D21" s="170" t="s">
        <v>290</v>
      </c>
      <c r="E21" s="544"/>
      <c r="F21" s="321" t="s">
        <v>291</v>
      </c>
      <c r="G21" s="321" t="s">
        <v>292</v>
      </c>
      <c r="H21" s="321" t="s">
        <v>258</v>
      </c>
      <c r="I21" s="321" t="s">
        <v>238</v>
      </c>
      <c r="J21" s="334" t="s">
        <v>293</v>
      </c>
      <c r="K21" s="323">
        <v>0</v>
      </c>
      <c r="L21" s="323">
        <v>0</v>
      </c>
      <c r="M21" s="323">
        <v>1</v>
      </c>
      <c r="N21" s="323">
        <v>1</v>
      </c>
      <c r="O21" s="160">
        <v>1</v>
      </c>
      <c r="P21" s="171"/>
      <c r="Q21" s="335">
        <v>0</v>
      </c>
      <c r="R21" s="336">
        <v>0</v>
      </c>
      <c r="S21" s="321">
        <v>0</v>
      </c>
      <c r="T21" s="321"/>
      <c r="U21" s="321"/>
      <c r="V21" s="337" t="s">
        <v>904</v>
      </c>
      <c r="W21" s="338" t="s">
        <v>905</v>
      </c>
      <c r="X21" s="338" t="s">
        <v>906</v>
      </c>
    </row>
    <row r="22" spans="1:25" s="173" customFormat="1" x14ac:dyDescent="0.2">
      <c r="A22" s="487" t="s">
        <v>31</v>
      </c>
      <c r="B22" s="339" t="s">
        <v>248</v>
      </c>
      <c r="C22" s="542" t="s">
        <v>32</v>
      </c>
      <c r="D22" s="543"/>
      <c r="E22" s="137" t="s">
        <v>33</v>
      </c>
      <c r="F22" s="172"/>
      <c r="G22" s="172"/>
      <c r="H22" s="172"/>
      <c r="I22" s="507" t="s">
        <v>34</v>
      </c>
      <c r="J22" s="539" t="s">
        <v>33</v>
      </c>
      <c r="K22" s="540"/>
      <c r="L22" s="540"/>
      <c r="M22" s="540"/>
      <c r="N22" s="540"/>
      <c r="O22" s="540"/>
      <c r="P22" s="540"/>
      <c r="Q22" s="540"/>
      <c r="R22" s="541"/>
      <c r="S22" s="512" t="s">
        <v>35</v>
      </c>
      <c r="T22" s="512"/>
      <c r="U22" s="512"/>
      <c r="V22" s="500" t="s">
        <v>36</v>
      </c>
      <c r="W22" s="500"/>
      <c r="X22" s="500"/>
      <c r="Y22" s="152"/>
    </row>
    <row r="23" spans="1:25" s="173" customFormat="1" x14ac:dyDescent="0.2">
      <c r="A23" s="487"/>
      <c r="B23" s="339" t="s">
        <v>37</v>
      </c>
      <c r="C23" s="502"/>
      <c r="D23" s="503"/>
      <c r="E23" s="137" t="s">
        <v>38</v>
      </c>
      <c r="F23" s="545" t="s">
        <v>249</v>
      </c>
      <c r="G23" s="545"/>
      <c r="H23" s="546"/>
      <c r="I23" s="507"/>
      <c r="J23" s="340" t="s">
        <v>104</v>
      </c>
      <c r="K23" s="545" t="s">
        <v>250</v>
      </c>
      <c r="L23" s="545"/>
      <c r="M23" s="545"/>
      <c r="N23" s="545"/>
      <c r="O23" s="545"/>
      <c r="P23" s="545"/>
      <c r="Q23" s="545"/>
      <c r="R23" s="546"/>
      <c r="S23" s="512"/>
      <c r="T23" s="512"/>
      <c r="U23" s="512"/>
      <c r="V23" s="500" t="s">
        <v>38</v>
      </c>
      <c r="W23" s="500"/>
      <c r="X23" s="500"/>
      <c r="Y23" s="152"/>
    </row>
    <row r="24" spans="1:25" s="173" customFormat="1" x14ac:dyDescent="0.2">
      <c r="A24" s="487"/>
      <c r="B24" s="339" t="s">
        <v>39</v>
      </c>
      <c r="C24" s="504"/>
      <c r="D24" s="505"/>
      <c r="E24" s="137" t="s">
        <v>40</v>
      </c>
      <c r="F24" s="545" t="s">
        <v>251</v>
      </c>
      <c r="G24" s="545"/>
      <c r="H24" s="546"/>
      <c r="I24" s="507"/>
      <c r="J24" s="137" t="s">
        <v>199</v>
      </c>
      <c r="K24" s="545" t="s">
        <v>252</v>
      </c>
      <c r="L24" s="545"/>
      <c r="M24" s="545"/>
      <c r="N24" s="545"/>
      <c r="O24" s="545"/>
      <c r="P24" s="545"/>
      <c r="Q24" s="545"/>
      <c r="R24" s="546"/>
      <c r="S24" s="512"/>
      <c r="T24" s="512"/>
      <c r="U24" s="512"/>
      <c r="V24" s="500" t="s">
        <v>41</v>
      </c>
      <c r="W24" s="500"/>
      <c r="X24" s="500"/>
      <c r="Y24" s="152"/>
    </row>
  </sheetData>
  <mergeCells count="40">
    <mergeCell ref="J22:R22"/>
    <mergeCell ref="A22:A24"/>
    <mergeCell ref="C22:D24"/>
    <mergeCell ref="V22:X22"/>
    <mergeCell ref="V23:X23"/>
    <mergeCell ref="I22:I24"/>
    <mergeCell ref="S22:U24"/>
    <mergeCell ref="F23:H23"/>
    <mergeCell ref="K23:R23"/>
    <mergeCell ref="F24:H24"/>
    <mergeCell ref="K24:R24"/>
    <mergeCell ref="V24:X24"/>
    <mergeCell ref="J9:J10"/>
    <mergeCell ref="A11:A21"/>
    <mergeCell ref="B12:B15"/>
    <mergeCell ref="B16:B17"/>
    <mergeCell ref="B18:B20"/>
    <mergeCell ref="E11:E21"/>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K9:O9"/>
    <mergeCell ref="P9:P20"/>
    <mergeCell ref="Q9:U9"/>
    <mergeCell ref="V9:V10"/>
    <mergeCell ref="W9:W10"/>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9"/>
  <sheetViews>
    <sheetView showGridLines="0" zoomScale="70" zoomScaleNormal="70" workbookViewId="0">
      <selection activeCell="B3" sqref="B3:W4"/>
    </sheetView>
  </sheetViews>
  <sheetFormatPr baseColWidth="10" defaultColWidth="10.28515625" defaultRowHeight="15" x14ac:dyDescent="0.25"/>
  <cols>
    <col min="1" max="2" width="20.28515625" style="260" customWidth="1"/>
    <col min="3" max="3" width="5.42578125" style="260" customWidth="1"/>
    <col min="4" max="4" width="25.5703125" style="260" customWidth="1"/>
    <col min="5" max="5" width="26.140625" style="260" customWidth="1"/>
    <col min="6" max="6" width="19.7109375" style="260" customWidth="1"/>
    <col min="7" max="7" width="20" style="260" customWidth="1"/>
    <col min="8" max="10" width="11.28515625" style="260" customWidth="1"/>
    <col min="11" max="14" width="5.85546875" style="404" customWidth="1"/>
    <col min="15" max="15" width="7.7109375" style="405" customWidth="1"/>
    <col min="16" max="16" width="1.42578125" style="406" customWidth="1"/>
    <col min="17" max="20" width="6.140625" style="404" customWidth="1"/>
    <col min="21" max="21" width="7.85546875" style="405" customWidth="1"/>
    <col min="22" max="22" width="132.7109375" style="260" customWidth="1"/>
    <col min="23" max="24" width="25.5703125" style="260" customWidth="1"/>
    <col min="25" max="16384" width="10.28515625" style="260"/>
  </cols>
  <sheetData>
    <row r="1" spans="1:24" ht="15.75" x14ac:dyDescent="0.25">
      <c r="A1" s="411"/>
      <c r="B1" s="414" t="s">
        <v>0</v>
      </c>
      <c r="C1" s="414"/>
      <c r="D1" s="414"/>
      <c r="E1" s="414"/>
      <c r="F1" s="414"/>
      <c r="G1" s="414"/>
      <c r="H1" s="414"/>
      <c r="I1" s="414"/>
      <c r="J1" s="414"/>
      <c r="K1" s="414"/>
      <c r="L1" s="414"/>
      <c r="M1" s="414"/>
      <c r="N1" s="414"/>
      <c r="O1" s="414"/>
      <c r="P1" s="414"/>
      <c r="Q1" s="414"/>
      <c r="R1" s="414"/>
      <c r="S1" s="414"/>
      <c r="T1" s="414"/>
      <c r="U1" s="414"/>
      <c r="V1" s="414"/>
      <c r="W1" s="415"/>
      <c r="X1" s="79" t="s">
        <v>1</v>
      </c>
    </row>
    <row r="2" spans="1:24" x14ac:dyDescent="0.25">
      <c r="A2" s="412"/>
      <c r="B2" s="416" t="s">
        <v>2</v>
      </c>
      <c r="C2" s="416"/>
      <c r="D2" s="416"/>
      <c r="E2" s="416"/>
      <c r="F2" s="416"/>
      <c r="G2" s="416"/>
      <c r="H2" s="416"/>
      <c r="I2" s="416"/>
      <c r="J2" s="416"/>
      <c r="K2" s="416"/>
      <c r="L2" s="416"/>
      <c r="M2" s="416"/>
      <c r="N2" s="416"/>
      <c r="O2" s="416"/>
      <c r="P2" s="416"/>
      <c r="Q2" s="416"/>
      <c r="R2" s="416"/>
      <c r="S2" s="416"/>
      <c r="T2" s="416"/>
      <c r="U2" s="416"/>
      <c r="V2" s="416"/>
      <c r="W2" s="417"/>
      <c r="X2" s="80" t="s">
        <v>3</v>
      </c>
    </row>
    <row r="3" spans="1:24" ht="21" x14ac:dyDescent="0.25">
      <c r="A3" s="412"/>
      <c r="B3" s="418" t="s">
        <v>4</v>
      </c>
      <c r="C3" s="418"/>
      <c r="D3" s="418"/>
      <c r="E3" s="418"/>
      <c r="F3" s="418"/>
      <c r="G3" s="418"/>
      <c r="H3" s="418"/>
      <c r="I3" s="418"/>
      <c r="J3" s="418"/>
      <c r="K3" s="418"/>
      <c r="L3" s="418"/>
      <c r="M3" s="418"/>
      <c r="N3" s="418"/>
      <c r="O3" s="418"/>
      <c r="P3" s="418"/>
      <c r="Q3" s="418"/>
      <c r="R3" s="418"/>
      <c r="S3" s="418"/>
      <c r="T3" s="418"/>
      <c r="U3" s="418"/>
      <c r="V3" s="418"/>
      <c r="W3" s="419"/>
      <c r="X3" s="81" t="s">
        <v>5</v>
      </c>
    </row>
    <row r="4" spans="1:24" ht="15.75" thickBot="1" x14ac:dyDescent="0.3">
      <c r="A4" s="413"/>
      <c r="B4" s="420"/>
      <c r="C4" s="420"/>
      <c r="D4" s="420"/>
      <c r="E4" s="420"/>
      <c r="F4" s="420"/>
      <c r="G4" s="420"/>
      <c r="H4" s="420"/>
      <c r="I4" s="420"/>
      <c r="J4" s="420"/>
      <c r="K4" s="420"/>
      <c r="L4" s="420"/>
      <c r="M4" s="420"/>
      <c r="N4" s="420"/>
      <c r="O4" s="420"/>
      <c r="P4" s="420"/>
      <c r="Q4" s="420"/>
      <c r="R4" s="420"/>
      <c r="S4" s="420"/>
      <c r="T4" s="420"/>
      <c r="U4" s="420"/>
      <c r="V4" s="420"/>
      <c r="W4" s="421"/>
      <c r="X4" s="82" t="s">
        <v>6</v>
      </c>
    </row>
    <row r="5" spans="1:24" ht="15.75" thickBot="1" x14ac:dyDescent="0.3">
      <c r="A5" s="407"/>
      <c r="B5" s="408"/>
      <c r="C5" s="408"/>
      <c r="D5" s="408"/>
      <c r="E5" s="408"/>
      <c r="F5" s="408"/>
      <c r="G5" s="408"/>
      <c r="H5" s="408"/>
      <c r="I5" s="408"/>
      <c r="J5" s="408"/>
      <c r="K5" s="408"/>
      <c r="L5" s="408"/>
      <c r="M5" s="408"/>
      <c r="N5" s="408"/>
      <c r="O5" s="408"/>
      <c r="P5" s="408"/>
      <c r="Q5" s="408"/>
      <c r="R5" s="408"/>
      <c r="S5" s="408"/>
      <c r="T5" s="408"/>
      <c r="U5" s="408"/>
      <c r="V5" s="408"/>
      <c r="W5" s="408"/>
      <c r="X5" s="572"/>
    </row>
    <row r="6" spans="1:24" ht="15.75" thickBot="1" x14ac:dyDescent="0.3">
      <c r="A6" s="118" t="s">
        <v>7</v>
      </c>
      <c r="B6" s="422" t="s">
        <v>988</v>
      </c>
      <c r="C6" s="423"/>
      <c r="D6" s="423"/>
      <c r="E6" s="423"/>
      <c r="F6" s="423"/>
      <c r="G6" s="423"/>
      <c r="H6" s="423"/>
      <c r="I6" s="423"/>
      <c r="J6" s="423"/>
      <c r="K6" s="423"/>
      <c r="L6" s="423"/>
      <c r="M6" s="423"/>
      <c r="N6" s="423"/>
      <c r="O6" s="423"/>
      <c r="P6" s="423"/>
      <c r="Q6" s="423"/>
      <c r="R6" s="423"/>
      <c r="S6" s="423"/>
      <c r="T6" s="423"/>
      <c r="U6" s="423"/>
      <c r="V6" s="423"/>
      <c r="W6" s="423"/>
      <c r="X6" s="424"/>
    </row>
    <row r="7" spans="1:24" x14ac:dyDescent="0.25">
      <c r="A7" s="379"/>
      <c r="B7" s="262"/>
      <c r="C7" s="262"/>
      <c r="D7" s="262"/>
      <c r="E7" s="262"/>
      <c r="F7" s="262"/>
      <c r="G7" s="262"/>
      <c r="H7" s="262"/>
      <c r="I7" s="262"/>
      <c r="J7" s="262"/>
      <c r="K7" s="380"/>
      <c r="L7" s="380"/>
      <c r="M7" s="380"/>
      <c r="N7" s="380"/>
      <c r="O7" s="380"/>
      <c r="P7" s="380"/>
      <c r="Q7" s="380"/>
      <c r="R7" s="380"/>
      <c r="S7" s="380"/>
      <c r="T7" s="380"/>
      <c r="U7" s="380"/>
      <c r="V7" s="262"/>
      <c r="W7" s="381"/>
      <c r="X7" s="382"/>
    </row>
    <row r="8" spans="1:24" x14ac:dyDescent="0.25">
      <c r="A8" s="562" t="s">
        <v>8</v>
      </c>
      <c r="B8" s="449" t="s">
        <v>9</v>
      </c>
      <c r="C8" s="449" t="s">
        <v>10</v>
      </c>
      <c r="D8" s="449" t="s">
        <v>11</v>
      </c>
      <c r="E8" s="449" t="s">
        <v>12</v>
      </c>
      <c r="F8" s="449" t="s">
        <v>13</v>
      </c>
      <c r="G8" s="449" t="s">
        <v>14</v>
      </c>
      <c r="H8" s="449" t="s">
        <v>15</v>
      </c>
      <c r="I8" s="449" t="s">
        <v>16</v>
      </c>
      <c r="J8" s="449" t="s">
        <v>17</v>
      </c>
      <c r="K8" s="570" t="s">
        <v>18</v>
      </c>
      <c r="L8" s="570"/>
      <c r="M8" s="570"/>
      <c r="N8" s="570"/>
      <c r="O8" s="570"/>
      <c r="P8" s="570"/>
      <c r="Q8" s="570" t="s">
        <v>19</v>
      </c>
      <c r="R8" s="570"/>
      <c r="S8" s="570"/>
      <c r="T8" s="570"/>
      <c r="U8" s="570"/>
      <c r="V8" s="449" t="s">
        <v>20</v>
      </c>
      <c r="W8" s="449" t="s">
        <v>21</v>
      </c>
      <c r="X8" s="571" t="s">
        <v>22</v>
      </c>
    </row>
    <row r="9" spans="1:24" ht="25.5" x14ac:dyDescent="0.25">
      <c r="A9" s="562"/>
      <c r="B9" s="449"/>
      <c r="C9" s="449"/>
      <c r="D9" s="449"/>
      <c r="E9" s="449"/>
      <c r="F9" s="449"/>
      <c r="G9" s="449"/>
      <c r="H9" s="449"/>
      <c r="I9" s="449"/>
      <c r="J9" s="449"/>
      <c r="K9" s="383" t="s">
        <v>23</v>
      </c>
      <c r="L9" s="383" t="s">
        <v>24</v>
      </c>
      <c r="M9" s="383" t="s">
        <v>25</v>
      </c>
      <c r="N9" s="383" t="s">
        <v>26</v>
      </c>
      <c r="O9" s="383" t="s">
        <v>27</v>
      </c>
      <c r="P9" s="570"/>
      <c r="Q9" s="383" t="s">
        <v>28</v>
      </c>
      <c r="R9" s="383" t="s">
        <v>24</v>
      </c>
      <c r="S9" s="383" t="s">
        <v>25</v>
      </c>
      <c r="T9" s="383" t="s">
        <v>26</v>
      </c>
      <c r="U9" s="383" t="s">
        <v>27</v>
      </c>
      <c r="V9" s="449"/>
      <c r="W9" s="449"/>
      <c r="X9" s="571"/>
    </row>
    <row r="10" spans="1:24" s="390" customFormat="1" ht="408" x14ac:dyDescent="0.25">
      <c r="A10" s="573" t="s">
        <v>352</v>
      </c>
      <c r="B10" s="279" t="s">
        <v>120</v>
      </c>
      <c r="C10" s="263">
        <v>1</v>
      </c>
      <c r="D10" s="384" t="s">
        <v>650</v>
      </c>
      <c r="E10" s="263" t="s">
        <v>782</v>
      </c>
      <c r="F10" s="269" t="s">
        <v>353</v>
      </c>
      <c r="G10" s="263" t="s">
        <v>354</v>
      </c>
      <c r="H10" s="385">
        <v>1</v>
      </c>
      <c r="I10" s="263" t="s">
        <v>48</v>
      </c>
      <c r="J10" s="263" t="s">
        <v>355</v>
      </c>
      <c r="K10" s="264">
        <v>0.25</v>
      </c>
      <c r="L10" s="264">
        <v>0.25</v>
      </c>
      <c r="M10" s="264">
        <v>0.25</v>
      </c>
      <c r="N10" s="264">
        <v>0.25</v>
      </c>
      <c r="O10" s="386">
        <f>SUM(K10:N10)</f>
        <v>1</v>
      </c>
      <c r="P10" s="387"/>
      <c r="Q10" s="264">
        <v>0.25</v>
      </c>
      <c r="R10" s="264">
        <v>0.25</v>
      </c>
      <c r="S10" s="264">
        <v>0.25</v>
      </c>
      <c r="T10" s="264"/>
      <c r="U10" s="386">
        <f>SUM(Q10:T10)</f>
        <v>0.75</v>
      </c>
      <c r="V10" s="388" t="s">
        <v>989</v>
      </c>
      <c r="W10" s="388" t="s">
        <v>656</v>
      </c>
      <c r="X10" s="389" t="s">
        <v>657</v>
      </c>
    </row>
    <row r="11" spans="1:24" s="390" customFormat="1" ht="153" x14ac:dyDescent="0.25">
      <c r="A11" s="574"/>
      <c r="B11" s="279" t="s">
        <v>356</v>
      </c>
      <c r="C11" s="263">
        <v>2</v>
      </c>
      <c r="D11" s="384" t="s">
        <v>651</v>
      </c>
      <c r="E11" s="263" t="s">
        <v>357</v>
      </c>
      <c r="F11" s="269" t="s">
        <v>358</v>
      </c>
      <c r="G11" s="269" t="s">
        <v>652</v>
      </c>
      <c r="H11" s="391" t="s">
        <v>258</v>
      </c>
      <c r="I11" s="263" t="s">
        <v>48</v>
      </c>
      <c r="J11" s="263" t="s">
        <v>359</v>
      </c>
      <c r="K11" s="313">
        <v>0</v>
      </c>
      <c r="L11" s="313">
        <v>0</v>
      </c>
      <c r="M11" s="313">
        <v>0.5</v>
      </c>
      <c r="N11" s="313">
        <v>0.5</v>
      </c>
      <c r="O11" s="392">
        <f>SUM(K11:N11)</f>
        <v>1</v>
      </c>
      <c r="P11" s="387"/>
      <c r="Q11" s="264">
        <v>0</v>
      </c>
      <c r="R11" s="264">
        <v>0</v>
      </c>
      <c r="S11" s="264">
        <v>0.5</v>
      </c>
      <c r="T11" s="264"/>
      <c r="U11" s="386">
        <f>SUM(Q11:T11)</f>
        <v>0.5</v>
      </c>
      <c r="V11" s="265" t="s">
        <v>990</v>
      </c>
      <c r="W11" s="393"/>
      <c r="X11" s="394"/>
    </row>
    <row r="12" spans="1:24" s="390" customFormat="1" ht="318.75" x14ac:dyDescent="0.25">
      <c r="A12" s="575"/>
      <c r="B12" s="279" t="s">
        <v>360</v>
      </c>
      <c r="C12" s="263">
        <v>3</v>
      </c>
      <c r="D12" s="384" t="s">
        <v>653</v>
      </c>
      <c r="E12" s="263" t="s">
        <v>361</v>
      </c>
      <c r="F12" s="269" t="s">
        <v>362</v>
      </c>
      <c r="G12" s="269" t="s">
        <v>363</v>
      </c>
      <c r="H12" s="385">
        <v>1</v>
      </c>
      <c r="I12" s="263" t="s">
        <v>48</v>
      </c>
      <c r="J12" s="395" t="s">
        <v>364</v>
      </c>
      <c r="K12" s="313">
        <v>0.25</v>
      </c>
      <c r="L12" s="313">
        <v>0.25</v>
      </c>
      <c r="M12" s="313">
        <v>0.25</v>
      </c>
      <c r="N12" s="313">
        <v>0.25</v>
      </c>
      <c r="O12" s="392">
        <f>SUM(K12:N12)</f>
        <v>1</v>
      </c>
      <c r="P12" s="387"/>
      <c r="Q12" s="313">
        <v>0.25</v>
      </c>
      <c r="R12" s="313">
        <v>0.25</v>
      </c>
      <c r="S12" s="313">
        <v>0.25</v>
      </c>
      <c r="T12" s="313">
        <v>0</v>
      </c>
      <c r="U12" s="392">
        <f>SUM(Q12:T12)</f>
        <v>0.75</v>
      </c>
      <c r="V12" s="396" t="s">
        <v>991</v>
      </c>
      <c r="W12" s="393"/>
      <c r="X12" s="394"/>
    </row>
    <row r="13" spans="1:24" s="390" customFormat="1" ht="293.25" x14ac:dyDescent="0.25">
      <c r="A13" s="397"/>
      <c r="B13" s="279" t="s">
        <v>360</v>
      </c>
      <c r="C13" s="263">
        <v>3</v>
      </c>
      <c r="D13" s="384" t="s">
        <v>653</v>
      </c>
      <c r="E13" s="263" t="s">
        <v>361</v>
      </c>
      <c r="F13" s="269" t="s">
        <v>362</v>
      </c>
      <c r="G13" s="269" t="s">
        <v>363</v>
      </c>
      <c r="H13" s="385">
        <v>1</v>
      </c>
      <c r="I13" s="263" t="s">
        <v>48</v>
      </c>
      <c r="J13" s="395" t="s">
        <v>364</v>
      </c>
      <c r="K13" s="398"/>
      <c r="L13" s="398"/>
      <c r="M13" s="398"/>
      <c r="N13" s="398"/>
      <c r="O13" s="399"/>
      <c r="P13" s="387"/>
      <c r="Q13" s="398"/>
      <c r="R13" s="398"/>
      <c r="S13" s="398"/>
      <c r="T13" s="398"/>
      <c r="U13" s="399"/>
      <c r="V13" s="396" t="s">
        <v>992</v>
      </c>
      <c r="W13" s="393"/>
      <c r="X13" s="394"/>
    </row>
    <row r="14" spans="1:24" s="390" customFormat="1" ht="293.25" x14ac:dyDescent="0.25">
      <c r="A14" s="397"/>
      <c r="B14" s="279" t="s">
        <v>360</v>
      </c>
      <c r="C14" s="263">
        <v>3</v>
      </c>
      <c r="D14" s="384" t="s">
        <v>653</v>
      </c>
      <c r="E14" s="263" t="s">
        <v>361</v>
      </c>
      <c r="F14" s="269" t="s">
        <v>362</v>
      </c>
      <c r="G14" s="269" t="s">
        <v>363</v>
      </c>
      <c r="H14" s="385">
        <v>1</v>
      </c>
      <c r="I14" s="263" t="s">
        <v>48</v>
      </c>
      <c r="J14" s="395" t="s">
        <v>364</v>
      </c>
      <c r="K14" s="398"/>
      <c r="L14" s="398"/>
      <c r="M14" s="398"/>
      <c r="N14" s="398"/>
      <c r="O14" s="399"/>
      <c r="P14" s="387"/>
      <c r="Q14" s="398"/>
      <c r="R14" s="398"/>
      <c r="S14" s="398"/>
      <c r="T14" s="398"/>
      <c r="U14" s="399"/>
      <c r="V14" s="396" t="s">
        <v>993</v>
      </c>
      <c r="W14" s="393"/>
      <c r="X14" s="394"/>
    </row>
    <row r="15" spans="1:24" s="390" customFormat="1" ht="267.75" x14ac:dyDescent="0.25">
      <c r="A15" s="397"/>
      <c r="B15" s="279" t="s">
        <v>360</v>
      </c>
      <c r="C15" s="263">
        <v>3</v>
      </c>
      <c r="D15" s="384" t="s">
        <v>653</v>
      </c>
      <c r="E15" s="263" t="s">
        <v>361</v>
      </c>
      <c r="F15" s="269" t="s">
        <v>362</v>
      </c>
      <c r="G15" s="269" t="s">
        <v>363</v>
      </c>
      <c r="H15" s="385">
        <v>1</v>
      </c>
      <c r="I15" s="263" t="s">
        <v>48</v>
      </c>
      <c r="J15" s="395" t="s">
        <v>364</v>
      </c>
      <c r="K15" s="398"/>
      <c r="L15" s="398"/>
      <c r="M15" s="398"/>
      <c r="N15" s="398"/>
      <c r="O15" s="399"/>
      <c r="P15" s="387"/>
      <c r="Q15" s="398"/>
      <c r="R15" s="398"/>
      <c r="S15" s="398"/>
      <c r="T15" s="398"/>
      <c r="U15" s="399"/>
      <c r="V15" s="396" t="s">
        <v>994</v>
      </c>
      <c r="W15" s="393"/>
      <c r="X15" s="394"/>
    </row>
    <row r="16" spans="1:24" s="390" customFormat="1" ht="344.25" x14ac:dyDescent="0.25">
      <c r="A16" s="397"/>
      <c r="B16" s="279" t="s">
        <v>360</v>
      </c>
      <c r="C16" s="263">
        <v>3</v>
      </c>
      <c r="D16" s="384" t="s">
        <v>653</v>
      </c>
      <c r="E16" s="263" t="s">
        <v>361</v>
      </c>
      <c r="F16" s="269" t="s">
        <v>362</v>
      </c>
      <c r="G16" s="269" t="s">
        <v>363</v>
      </c>
      <c r="H16" s="385">
        <v>1</v>
      </c>
      <c r="I16" s="263" t="s">
        <v>48</v>
      </c>
      <c r="J16" s="395" t="s">
        <v>364</v>
      </c>
      <c r="K16" s="398"/>
      <c r="L16" s="398"/>
      <c r="M16" s="398"/>
      <c r="N16" s="398"/>
      <c r="O16" s="399"/>
      <c r="P16" s="387"/>
      <c r="Q16" s="398"/>
      <c r="R16" s="398"/>
      <c r="S16" s="398"/>
      <c r="T16" s="398"/>
      <c r="U16" s="399"/>
      <c r="V16" s="396" t="s">
        <v>995</v>
      </c>
      <c r="W16" s="393"/>
      <c r="X16" s="394"/>
    </row>
    <row r="17" spans="1:25" s="390" customFormat="1" ht="395.25" x14ac:dyDescent="0.25">
      <c r="A17" s="397"/>
      <c r="B17" s="279"/>
      <c r="C17" s="263">
        <v>3</v>
      </c>
      <c r="D17" s="384" t="s">
        <v>653</v>
      </c>
      <c r="E17" s="263" t="s">
        <v>361</v>
      </c>
      <c r="F17" s="269" t="s">
        <v>362</v>
      </c>
      <c r="G17" s="269" t="s">
        <v>363</v>
      </c>
      <c r="H17" s="385">
        <v>1</v>
      </c>
      <c r="I17" s="263" t="s">
        <v>48</v>
      </c>
      <c r="J17" s="395" t="s">
        <v>364</v>
      </c>
      <c r="K17" s="398"/>
      <c r="L17" s="398"/>
      <c r="M17" s="398"/>
      <c r="N17" s="398"/>
      <c r="O17" s="399"/>
      <c r="P17" s="387"/>
      <c r="Q17" s="398"/>
      <c r="R17" s="398"/>
      <c r="S17" s="398"/>
      <c r="T17" s="398"/>
      <c r="U17" s="399"/>
      <c r="V17" s="396" t="s">
        <v>996</v>
      </c>
      <c r="W17" s="393"/>
      <c r="X17" s="394"/>
    </row>
    <row r="18" spans="1:25" s="390" customFormat="1" ht="318.75" x14ac:dyDescent="0.25">
      <c r="A18" s="397"/>
      <c r="B18" s="279"/>
      <c r="C18" s="263">
        <v>3</v>
      </c>
      <c r="D18" s="384" t="s">
        <v>653</v>
      </c>
      <c r="E18" s="263" t="s">
        <v>361</v>
      </c>
      <c r="F18" s="269" t="s">
        <v>362</v>
      </c>
      <c r="G18" s="269" t="s">
        <v>363</v>
      </c>
      <c r="H18" s="385">
        <v>1</v>
      </c>
      <c r="I18" s="263" t="s">
        <v>48</v>
      </c>
      <c r="J18" s="395" t="s">
        <v>364</v>
      </c>
      <c r="K18" s="398"/>
      <c r="L18" s="398"/>
      <c r="M18" s="398"/>
      <c r="N18" s="398"/>
      <c r="O18" s="399"/>
      <c r="P18" s="387"/>
      <c r="Q18" s="398"/>
      <c r="R18" s="398"/>
      <c r="S18" s="398"/>
      <c r="T18" s="398"/>
      <c r="U18" s="399"/>
      <c r="V18" s="396" t="s">
        <v>997</v>
      </c>
      <c r="W18" s="393"/>
      <c r="X18" s="394"/>
    </row>
    <row r="19" spans="1:25" s="390" customFormat="1" ht="318.75" x14ac:dyDescent="0.25">
      <c r="A19" s="397"/>
      <c r="B19" s="279"/>
      <c r="C19" s="263">
        <v>3</v>
      </c>
      <c r="D19" s="384" t="s">
        <v>653</v>
      </c>
      <c r="E19" s="263" t="s">
        <v>361</v>
      </c>
      <c r="F19" s="269" t="s">
        <v>362</v>
      </c>
      <c r="G19" s="269" t="s">
        <v>363</v>
      </c>
      <c r="H19" s="385">
        <v>1</v>
      </c>
      <c r="I19" s="263" t="s">
        <v>48</v>
      </c>
      <c r="J19" s="395" t="s">
        <v>364</v>
      </c>
      <c r="K19" s="398"/>
      <c r="L19" s="398"/>
      <c r="M19" s="398"/>
      <c r="N19" s="398"/>
      <c r="O19" s="399"/>
      <c r="P19" s="387"/>
      <c r="Q19" s="398"/>
      <c r="R19" s="398"/>
      <c r="S19" s="398"/>
      <c r="T19" s="398"/>
      <c r="U19" s="399"/>
      <c r="V19" s="396" t="s">
        <v>998</v>
      </c>
      <c r="W19" s="393"/>
      <c r="X19" s="394"/>
    </row>
    <row r="20" spans="1:25" s="390" customFormat="1" ht="344.25" x14ac:dyDescent="0.25">
      <c r="A20" s="397"/>
      <c r="B20" s="279"/>
      <c r="C20" s="263">
        <v>3</v>
      </c>
      <c r="D20" s="384" t="s">
        <v>653</v>
      </c>
      <c r="E20" s="263" t="s">
        <v>361</v>
      </c>
      <c r="F20" s="269" t="s">
        <v>362</v>
      </c>
      <c r="G20" s="269" t="s">
        <v>363</v>
      </c>
      <c r="H20" s="385">
        <v>1</v>
      </c>
      <c r="I20" s="263" t="s">
        <v>48</v>
      </c>
      <c r="J20" s="395" t="s">
        <v>364</v>
      </c>
      <c r="K20" s="398"/>
      <c r="L20" s="398"/>
      <c r="M20" s="398"/>
      <c r="N20" s="398"/>
      <c r="O20" s="399"/>
      <c r="P20" s="387"/>
      <c r="Q20" s="398"/>
      <c r="R20" s="398"/>
      <c r="S20" s="398"/>
      <c r="T20" s="398"/>
      <c r="U20" s="399"/>
      <c r="V20" s="396" t="s">
        <v>999</v>
      </c>
      <c r="W20" s="393"/>
      <c r="X20" s="394"/>
    </row>
    <row r="21" spans="1:25" s="390" customFormat="1" ht="357" x14ac:dyDescent="0.25">
      <c r="A21" s="397"/>
      <c r="B21" s="434" t="s">
        <v>360</v>
      </c>
      <c r="C21" s="263">
        <v>3</v>
      </c>
      <c r="D21" s="384" t="s">
        <v>653</v>
      </c>
      <c r="E21" s="263" t="s">
        <v>361</v>
      </c>
      <c r="F21" s="269" t="s">
        <v>362</v>
      </c>
      <c r="G21" s="269" t="s">
        <v>363</v>
      </c>
      <c r="H21" s="385">
        <v>1</v>
      </c>
      <c r="I21" s="263" t="s">
        <v>48</v>
      </c>
      <c r="J21" s="395" t="s">
        <v>364</v>
      </c>
      <c r="K21" s="398"/>
      <c r="L21" s="398"/>
      <c r="M21" s="398"/>
      <c r="N21" s="398"/>
      <c r="O21" s="399"/>
      <c r="P21" s="387"/>
      <c r="Q21" s="398"/>
      <c r="R21" s="398"/>
      <c r="S21" s="398"/>
      <c r="T21" s="398"/>
      <c r="U21" s="399"/>
      <c r="V21" s="396" t="s">
        <v>1000</v>
      </c>
      <c r="W21" s="393"/>
      <c r="X21" s="394"/>
    </row>
    <row r="22" spans="1:25" s="390" customFormat="1" ht="344.25" x14ac:dyDescent="0.25">
      <c r="A22" s="397"/>
      <c r="B22" s="436"/>
      <c r="C22" s="263">
        <v>3</v>
      </c>
      <c r="D22" s="384" t="s">
        <v>653</v>
      </c>
      <c r="E22" s="263" t="s">
        <v>361</v>
      </c>
      <c r="F22" s="269" t="s">
        <v>362</v>
      </c>
      <c r="G22" s="269" t="s">
        <v>363</v>
      </c>
      <c r="H22" s="385">
        <v>1</v>
      </c>
      <c r="I22" s="263" t="s">
        <v>48</v>
      </c>
      <c r="J22" s="395" t="s">
        <v>364</v>
      </c>
      <c r="K22" s="398"/>
      <c r="L22" s="398"/>
      <c r="M22" s="398"/>
      <c r="N22" s="398"/>
      <c r="O22" s="399"/>
      <c r="P22" s="387"/>
      <c r="Q22" s="398"/>
      <c r="R22" s="398"/>
      <c r="S22" s="398"/>
      <c r="T22" s="398"/>
      <c r="U22" s="399"/>
      <c r="V22" s="400" t="s">
        <v>1001</v>
      </c>
      <c r="W22" s="393"/>
      <c r="X22" s="394"/>
    </row>
    <row r="23" spans="1:25" s="390" customFormat="1" ht="331.5" x14ac:dyDescent="0.25">
      <c r="A23" s="397"/>
      <c r="B23" s="269"/>
      <c r="C23" s="263">
        <v>3</v>
      </c>
      <c r="D23" s="384" t="s">
        <v>653</v>
      </c>
      <c r="E23" s="263" t="s">
        <v>361</v>
      </c>
      <c r="F23" s="269" t="s">
        <v>362</v>
      </c>
      <c r="G23" s="269" t="s">
        <v>363</v>
      </c>
      <c r="H23" s="385">
        <v>1</v>
      </c>
      <c r="I23" s="263" t="s">
        <v>48</v>
      </c>
      <c r="J23" s="395" t="s">
        <v>364</v>
      </c>
      <c r="K23" s="398"/>
      <c r="L23" s="398"/>
      <c r="M23" s="398"/>
      <c r="N23" s="398"/>
      <c r="O23" s="399"/>
      <c r="P23" s="387"/>
      <c r="Q23" s="398"/>
      <c r="R23" s="398"/>
      <c r="S23" s="398"/>
      <c r="T23" s="398"/>
      <c r="U23" s="399"/>
      <c r="V23" s="400" t="s">
        <v>1002</v>
      </c>
      <c r="W23" s="393"/>
      <c r="X23" s="394"/>
    </row>
    <row r="24" spans="1:25" s="390" customFormat="1" ht="395.25" x14ac:dyDescent="0.25">
      <c r="A24" s="397"/>
      <c r="B24" s="269"/>
      <c r="C24" s="263">
        <v>3</v>
      </c>
      <c r="D24" s="384" t="s">
        <v>653</v>
      </c>
      <c r="E24" s="263" t="s">
        <v>361</v>
      </c>
      <c r="F24" s="269" t="s">
        <v>362</v>
      </c>
      <c r="G24" s="269" t="s">
        <v>363</v>
      </c>
      <c r="H24" s="385">
        <v>1</v>
      </c>
      <c r="I24" s="263" t="s">
        <v>48</v>
      </c>
      <c r="J24" s="395" t="s">
        <v>364</v>
      </c>
      <c r="K24" s="398"/>
      <c r="L24" s="398"/>
      <c r="M24" s="398"/>
      <c r="N24" s="398"/>
      <c r="O24" s="399"/>
      <c r="P24" s="387"/>
      <c r="Q24" s="398"/>
      <c r="R24" s="398"/>
      <c r="S24" s="398"/>
      <c r="T24" s="398"/>
      <c r="U24" s="399"/>
      <c r="V24" s="400" t="s">
        <v>1003</v>
      </c>
      <c r="W24" s="393"/>
      <c r="X24" s="394"/>
    </row>
    <row r="25" spans="1:25" s="390" customFormat="1" ht="382.5" x14ac:dyDescent="0.25">
      <c r="A25" s="397"/>
      <c r="B25" s="269"/>
      <c r="C25" s="263">
        <v>3</v>
      </c>
      <c r="D25" s="384" t="s">
        <v>653</v>
      </c>
      <c r="E25" s="263" t="s">
        <v>361</v>
      </c>
      <c r="F25" s="269" t="s">
        <v>362</v>
      </c>
      <c r="G25" s="269" t="s">
        <v>363</v>
      </c>
      <c r="H25" s="385">
        <v>1</v>
      </c>
      <c r="I25" s="263" t="s">
        <v>48</v>
      </c>
      <c r="J25" s="395" t="s">
        <v>364</v>
      </c>
      <c r="K25" s="398"/>
      <c r="L25" s="398"/>
      <c r="M25" s="398"/>
      <c r="N25" s="398"/>
      <c r="O25" s="399"/>
      <c r="P25" s="387"/>
      <c r="Q25" s="398"/>
      <c r="R25" s="398"/>
      <c r="S25" s="398"/>
      <c r="T25" s="398"/>
      <c r="U25" s="399"/>
      <c r="V25" s="400" t="s">
        <v>1004</v>
      </c>
      <c r="W25" s="393"/>
      <c r="X25" s="394"/>
    </row>
    <row r="26" spans="1:25" s="390" customFormat="1" ht="178.5" x14ac:dyDescent="0.25">
      <c r="A26" s="397"/>
      <c r="B26" s="269"/>
      <c r="C26" s="263">
        <v>3</v>
      </c>
      <c r="D26" s="384" t="s">
        <v>653</v>
      </c>
      <c r="E26" s="263" t="s">
        <v>361</v>
      </c>
      <c r="F26" s="269" t="s">
        <v>362</v>
      </c>
      <c r="G26" s="269" t="s">
        <v>363</v>
      </c>
      <c r="H26" s="385">
        <v>1</v>
      </c>
      <c r="I26" s="263" t="s">
        <v>48</v>
      </c>
      <c r="J26" s="395" t="s">
        <v>364</v>
      </c>
      <c r="K26" s="302"/>
      <c r="L26" s="302"/>
      <c r="M26" s="302"/>
      <c r="N26" s="302"/>
      <c r="O26" s="401"/>
      <c r="P26" s="387"/>
      <c r="Q26" s="302"/>
      <c r="R26" s="302"/>
      <c r="S26" s="302"/>
      <c r="T26" s="302"/>
      <c r="U26" s="401"/>
      <c r="V26" s="400" t="s">
        <v>1005</v>
      </c>
      <c r="W26" s="393"/>
      <c r="X26" s="394"/>
    </row>
    <row r="27" spans="1:25" customFormat="1" x14ac:dyDescent="0.25">
      <c r="A27" s="562" t="s">
        <v>1006</v>
      </c>
      <c r="B27" s="186" t="s">
        <v>1007</v>
      </c>
      <c r="C27" s="450" t="s">
        <v>32</v>
      </c>
      <c r="D27" s="451"/>
      <c r="E27" s="107" t="s">
        <v>33</v>
      </c>
      <c r="F27" s="259"/>
      <c r="G27" s="259"/>
      <c r="H27" s="259"/>
      <c r="I27" s="566" t="s">
        <v>34</v>
      </c>
      <c r="J27" s="437" t="s">
        <v>33</v>
      </c>
      <c r="K27" s="569"/>
      <c r="L27" s="569"/>
      <c r="M27" s="569"/>
      <c r="N27" s="569"/>
      <c r="O27" s="569"/>
      <c r="P27" s="438"/>
      <c r="Q27" s="438"/>
      <c r="R27" s="439"/>
      <c r="S27" s="547" t="s">
        <v>35</v>
      </c>
      <c r="T27" s="548"/>
      <c r="U27" s="549"/>
      <c r="V27" s="441" t="s">
        <v>36</v>
      </c>
      <c r="W27" s="441"/>
      <c r="X27" s="556"/>
      <c r="Y27" s="260"/>
    </row>
    <row r="28" spans="1:25" customFormat="1" x14ac:dyDescent="0.25">
      <c r="A28" s="562"/>
      <c r="B28" s="186" t="s">
        <v>37</v>
      </c>
      <c r="C28" s="452"/>
      <c r="D28" s="453"/>
      <c r="E28" s="107" t="s">
        <v>38</v>
      </c>
      <c r="F28" s="442" t="s">
        <v>783</v>
      </c>
      <c r="G28" s="442"/>
      <c r="H28" s="445"/>
      <c r="I28" s="567"/>
      <c r="J28" s="444" t="s">
        <v>1008</v>
      </c>
      <c r="K28" s="442"/>
      <c r="L28" s="442"/>
      <c r="M28" s="442"/>
      <c r="N28" s="442"/>
      <c r="O28" s="442"/>
      <c r="P28" s="442"/>
      <c r="Q28" s="442"/>
      <c r="R28" s="445"/>
      <c r="S28" s="550"/>
      <c r="T28" s="551"/>
      <c r="U28" s="552"/>
      <c r="V28" s="441" t="s">
        <v>740</v>
      </c>
      <c r="W28" s="441"/>
      <c r="X28" s="556"/>
      <c r="Y28" s="260"/>
    </row>
    <row r="29" spans="1:25" customFormat="1" ht="15.75" thickBot="1" x14ac:dyDescent="0.3">
      <c r="A29" s="563"/>
      <c r="B29" s="402" t="s">
        <v>39</v>
      </c>
      <c r="C29" s="564"/>
      <c r="D29" s="565"/>
      <c r="E29" s="403" t="s">
        <v>40</v>
      </c>
      <c r="F29" s="557" t="s">
        <v>1009</v>
      </c>
      <c r="G29" s="557"/>
      <c r="H29" s="558"/>
      <c r="I29" s="568"/>
      <c r="J29" s="559" t="s">
        <v>365</v>
      </c>
      <c r="K29" s="557"/>
      <c r="L29" s="557"/>
      <c r="M29" s="557"/>
      <c r="N29" s="557"/>
      <c r="O29" s="557"/>
      <c r="P29" s="557"/>
      <c r="Q29" s="557"/>
      <c r="R29" s="558"/>
      <c r="S29" s="553"/>
      <c r="T29" s="554"/>
      <c r="U29" s="555"/>
      <c r="V29" s="560" t="s">
        <v>41</v>
      </c>
      <c r="W29" s="560"/>
      <c r="X29" s="561"/>
      <c r="Y29" s="260"/>
    </row>
  </sheetData>
  <mergeCells count="36">
    <mergeCell ref="A10:A12"/>
    <mergeCell ref="A8:A9"/>
    <mergeCell ref="B8:B9"/>
    <mergeCell ref="C8:C9"/>
    <mergeCell ref="D8:D9"/>
    <mergeCell ref="E8:E9"/>
    <mergeCell ref="A1:A4"/>
    <mergeCell ref="B1:W1"/>
    <mergeCell ref="B2:W2"/>
    <mergeCell ref="B3:W4"/>
    <mergeCell ref="A5:X5"/>
    <mergeCell ref="B6:X6"/>
    <mergeCell ref="Q8:U8"/>
    <mergeCell ref="V8:V9"/>
    <mergeCell ref="W8:W9"/>
    <mergeCell ref="X8:X9"/>
    <mergeCell ref="K8:O8"/>
    <mergeCell ref="P8:P9"/>
    <mergeCell ref="G8:G9"/>
    <mergeCell ref="H8:H9"/>
    <mergeCell ref="I8:I9"/>
    <mergeCell ref="J8:J9"/>
    <mergeCell ref="F8:F9"/>
    <mergeCell ref="B21:B22"/>
    <mergeCell ref="A27:A29"/>
    <mergeCell ref="C27:D29"/>
    <mergeCell ref="I27:I29"/>
    <mergeCell ref="J27:R27"/>
    <mergeCell ref="S27:U29"/>
    <mergeCell ref="V27:X27"/>
    <mergeCell ref="F28:H28"/>
    <mergeCell ref="J28:R28"/>
    <mergeCell ref="V28:X28"/>
    <mergeCell ref="F29:H29"/>
    <mergeCell ref="J29:R29"/>
    <mergeCell ref="V29:X2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
  <sheetViews>
    <sheetView showGridLines="0" zoomScale="70" zoomScaleNormal="70" workbookViewId="0">
      <selection activeCell="D14" sqref="D14"/>
    </sheetView>
  </sheetViews>
  <sheetFormatPr baseColWidth="10" defaultColWidth="10.28515625" defaultRowHeight="12.75" x14ac:dyDescent="0.25"/>
  <cols>
    <col min="1" max="1" width="17.85546875" style="100" customWidth="1"/>
    <col min="2" max="2" width="24.7109375" style="100" customWidth="1"/>
    <col min="3" max="3" width="5.42578125" style="100" customWidth="1"/>
    <col min="4" max="4" width="17.42578125" style="809" customWidth="1"/>
    <col min="5" max="5" width="17.85546875" style="100" customWidth="1"/>
    <col min="6" max="6" width="12" style="100" customWidth="1"/>
    <col min="7" max="8" width="16.140625" style="100" customWidth="1"/>
    <col min="9" max="9" width="12.5703125" style="100" customWidth="1"/>
    <col min="10" max="10" width="13.85546875" style="100" customWidth="1"/>
    <col min="11" max="14" width="5.85546875" style="810" customWidth="1"/>
    <col min="15" max="15" width="9.28515625" style="810" customWidth="1"/>
    <col min="16" max="16" width="1.42578125" style="810" customWidth="1"/>
    <col min="17" max="19" width="6.140625" style="810" customWidth="1"/>
    <col min="20" max="20" width="6.140625" style="100" customWidth="1"/>
    <col min="21" max="21" width="7.85546875" style="100" customWidth="1"/>
    <col min="22" max="22" width="166.28515625" style="100" customWidth="1"/>
    <col min="23" max="23" width="32.85546875" style="100" customWidth="1"/>
    <col min="24" max="24" width="34.140625" style="100" customWidth="1"/>
    <col min="25" max="16384" width="10.28515625" style="100"/>
  </cols>
  <sheetData>
    <row r="1" spans="1:24" x14ac:dyDescent="0.25">
      <c r="A1" s="744"/>
      <c r="B1" s="745" t="s">
        <v>0</v>
      </c>
      <c r="C1" s="745"/>
      <c r="D1" s="745"/>
      <c r="E1" s="745"/>
      <c r="F1" s="745"/>
      <c r="G1" s="745"/>
      <c r="H1" s="745"/>
      <c r="I1" s="745"/>
      <c r="J1" s="745"/>
      <c r="K1" s="745"/>
      <c r="L1" s="745"/>
      <c r="M1" s="745"/>
      <c r="N1" s="745"/>
      <c r="O1" s="745"/>
      <c r="P1" s="745"/>
      <c r="Q1" s="745"/>
      <c r="R1" s="745"/>
      <c r="S1" s="745"/>
      <c r="T1" s="745"/>
      <c r="U1" s="745"/>
      <c r="V1" s="745"/>
      <c r="W1" s="746"/>
      <c r="X1" s="747" t="s">
        <v>1</v>
      </c>
    </row>
    <row r="2" spans="1:24" x14ac:dyDescent="0.25">
      <c r="A2" s="748"/>
      <c r="B2" s="749" t="s">
        <v>2</v>
      </c>
      <c r="C2" s="749"/>
      <c r="D2" s="749"/>
      <c r="E2" s="749"/>
      <c r="F2" s="749"/>
      <c r="G2" s="749"/>
      <c r="H2" s="749"/>
      <c r="I2" s="749"/>
      <c r="J2" s="749"/>
      <c r="K2" s="749"/>
      <c r="L2" s="749"/>
      <c r="M2" s="749"/>
      <c r="N2" s="749"/>
      <c r="O2" s="749"/>
      <c r="P2" s="749"/>
      <c r="Q2" s="749"/>
      <c r="R2" s="749"/>
      <c r="S2" s="749"/>
      <c r="T2" s="749"/>
      <c r="U2" s="749"/>
      <c r="V2" s="749"/>
      <c r="W2" s="750"/>
      <c r="X2" s="751" t="s">
        <v>3</v>
      </c>
    </row>
    <row r="3" spans="1:24" ht="25.5" x14ac:dyDescent="0.25">
      <c r="A3" s="748"/>
      <c r="B3" s="752" t="s">
        <v>4</v>
      </c>
      <c r="C3" s="752"/>
      <c r="D3" s="752"/>
      <c r="E3" s="752"/>
      <c r="F3" s="752"/>
      <c r="G3" s="752"/>
      <c r="H3" s="752"/>
      <c r="I3" s="752"/>
      <c r="J3" s="752"/>
      <c r="K3" s="752"/>
      <c r="L3" s="752"/>
      <c r="M3" s="752"/>
      <c r="N3" s="752"/>
      <c r="O3" s="752"/>
      <c r="P3" s="752"/>
      <c r="Q3" s="752"/>
      <c r="R3" s="752"/>
      <c r="S3" s="752"/>
      <c r="T3" s="752"/>
      <c r="U3" s="752"/>
      <c r="V3" s="752"/>
      <c r="W3" s="753"/>
      <c r="X3" s="754" t="s">
        <v>5</v>
      </c>
    </row>
    <row r="4" spans="1:24" ht="15.75" customHeight="1" thickBot="1" x14ac:dyDescent="0.3">
      <c r="A4" s="755"/>
      <c r="B4" s="756"/>
      <c r="C4" s="756"/>
      <c r="D4" s="756"/>
      <c r="E4" s="756"/>
      <c r="F4" s="756"/>
      <c r="G4" s="756"/>
      <c r="H4" s="756"/>
      <c r="I4" s="756"/>
      <c r="J4" s="756"/>
      <c r="K4" s="756"/>
      <c r="L4" s="756"/>
      <c r="M4" s="756"/>
      <c r="N4" s="756"/>
      <c r="O4" s="756"/>
      <c r="P4" s="756"/>
      <c r="Q4" s="756"/>
      <c r="R4" s="756"/>
      <c r="S4" s="756"/>
      <c r="T4" s="756"/>
      <c r="U4" s="756"/>
      <c r="V4" s="756"/>
      <c r="W4" s="757"/>
      <c r="X4" s="758" t="s">
        <v>6</v>
      </c>
    </row>
    <row r="5" spans="1:24" ht="6.75" customHeight="1" thickBot="1" x14ac:dyDescent="0.3">
      <c r="A5" s="407"/>
      <c r="B5" s="408"/>
      <c r="C5" s="408"/>
      <c r="D5" s="408"/>
      <c r="E5" s="408"/>
      <c r="F5" s="408"/>
      <c r="G5" s="408"/>
      <c r="H5" s="408"/>
      <c r="I5" s="408"/>
      <c r="J5" s="408"/>
      <c r="K5" s="408"/>
      <c r="L5" s="408"/>
      <c r="M5" s="408"/>
      <c r="N5" s="408"/>
      <c r="O5" s="408"/>
      <c r="P5" s="408"/>
      <c r="Q5" s="408"/>
      <c r="R5" s="408"/>
      <c r="S5" s="408"/>
      <c r="T5" s="408"/>
      <c r="U5" s="408"/>
      <c r="V5" s="408"/>
      <c r="W5" s="408"/>
      <c r="X5" s="409"/>
    </row>
    <row r="6" spans="1:24" ht="15.95" customHeight="1" thickBot="1" x14ac:dyDescent="0.3">
      <c r="A6" s="118" t="s">
        <v>7</v>
      </c>
      <c r="B6" s="422" t="s">
        <v>1010</v>
      </c>
      <c r="C6" s="423"/>
      <c r="D6" s="423"/>
      <c r="E6" s="423"/>
      <c r="F6" s="423"/>
      <c r="G6" s="423"/>
      <c r="H6" s="423"/>
      <c r="I6" s="423"/>
      <c r="J6" s="423"/>
      <c r="K6" s="423"/>
      <c r="L6" s="423"/>
      <c r="M6" s="423"/>
      <c r="N6" s="423"/>
      <c r="O6" s="423"/>
      <c r="P6" s="423"/>
      <c r="Q6" s="423"/>
      <c r="R6" s="423"/>
      <c r="S6" s="423"/>
      <c r="T6" s="423"/>
      <c r="U6" s="423"/>
      <c r="V6" s="423"/>
      <c r="W6" s="423"/>
      <c r="X6" s="424"/>
    </row>
    <row r="7" spans="1:24" ht="13.5" thickBot="1" x14ac:dyDescent="0.3">
      <c r="A7" s="262"/>
      <c r="B7" s="262"/>
      <c r="C7" s="262"/>
      <c r="D7" s="262"/>
      <c r="E7" s="262"/>
      <c r="F7" s="262"/>
      <c r="G7" s="262"/>
      <c r="H7" s="262"/>
      <c r="I7" s="262"/>
      <c r="J7" s="262"/>
      <c r="K7" s="759"/>
      <c r="L7" s="759"/>
      <c r="M7" s="759"/>
      <c r="N7" s="759"/>
      <c r="O7" s="759"/>
      <c r="P7" s="759"/>
      <c r="Q7" s="759"/>
      <c r="R7" s="759"/>
      <c r="S7" s="759"/>
      <c r="T7" s="262"/>
      <c r="U7" s="262"/>
      <c r="V7" s="262"/>
    </row>
    <row r="8" spans="1:24" x14ac:dyDescent="0.25">
      <c r="A8" s="760" t="s">
        <v>8</v>
      </c>
      <c r="B8" s="761" t="s">
        <v>9</v>
      </c>
      <c r="C8" s="761" t="s">
        <v>10</v>
      </c>
      <c r="D8" s="762" t="s">
        <v>1011</v>
      </c>
      <c r="E8" s="762" t="s">
        <v>12</v>
      </c>
      <c r="F8" s="762" t="s">
        <v>13</v>
      </c>
      <c r="G8" s="762" t="s">
        <v>14</v>
      </c>
      <c r="H8" s="762" t="s">
        <v>15</v>
      </c>
      <c r="I8" s="762" t="s">
        <v>16</v>
      </c>
      <c r="J8" s="762" t="s">
        <v>17</v>
      </c>
      <c r="K8" s="763" t="s">
        <v>18</v>
      </c>
      <c r="L8" s="763"/>
      <c r="M8" s="763"/>
      <c r="N8" s="763"/>
      <c r="O8" s="764"/>
      <c r="P8" s="765"/>
      <c r="Q8" s="766" t="s">
        <v>19</v>
      </c>
      <c r="R8" s="766"/>
      <c r="S8" s="766"/>
      <c r="T8" s="766"/>
      <c r="U8" s="766"/>
      <c r="V8" s="766" t="s">
        <v>20</v>
      </c>
      <c r="W8" s="766" t="s">
        <v>21</v>
      </c>
      <c r="X8" s="766" t="s">
        <v>22</v>
      </c>
    </row>
    <row r="9" spans="1:24" ht="25.5" x14ac:dyDescent="0.25">
      <c r="A9" s="767"/>
      <c r="B9" s="461"/>
      <c r="C9" s="461"/>
      <c r="D9" s="768"/>
      <c r="E9" s="768"/>
      <c r="F9" s="768"/>
      <c r="G9" s="768"/>
      <c r="H9" s="769"/>
      <c r="I9" s="768"/>
      <c r="J9" s="768"/>
      <c r="K9" s="770" t="s">
        <v>23</v>
      </c>
      <c r="L9" s="770" t="s">
        <v>24</v>
      </c>
      <c r="M9" s="770" t="s">
        <v>25</v>
      </c>
      <c r="N9" s="770" t="s">
        <v>26</v>
      </c>
      <c r="O9" s="771" t="s">
        <v>27</v>
      </c>
      <c r="P9" s="765"/>
      <c r="Q9" s="772" t="s">
        <v>1012</v>
      </c>
      <c r="R9" s="772" t="s">
        <v>24</v>
      </c>
      <c r="S9" s="772" t="s">
        <v>25</v>
      </c>
      <c r="T9" s="772" t="s">
        <v>26</v>
      </c>
      <c r="U9" s="772" t="s">
        <v>27</v>
      </c>
      <c r="V9" s="766"/>
      <c r="W9" s="766"/>
      <c r="X9" s="766"/>
    </row>
    <row r="10" spans="1:24" x14ac:dyDescent="0.25">
      <c r="A10" s="773" t="s">
        <v>1013</v>
      </c>
      <c r="B10" s="434" t="s">
        <v>1014</v>
      </c>
      <c r="C10" s="434">
        <v>1</v>
      </c>
      <c r="D10" s="514" t="s">
        <v>1015</v>
      </c>
      <c r="E10" s="434" t="s">
        <v>1016</v>
      </c>
      <c r="F10" s="434" t="s">
        <v>1017</v>
      </c>
      <c r="G10" s="434" t="s">
        <v>1018</v>
      </c>
      <c r="H10" s="774" t="s">
        <v>1019</v>
      </c>
      <c r="I10" s="434" t="s">
        <v>169</v>
      </c>
      <c r="J10" s="514" t="s">
        <v>1020</v>
      </c>
      <c r="K10" s="775">
        <v>0.12</v>
      </c>
      <c r="L10" s="775">
        <v>0.3</v>
      </c>
      <c r="M10" s="775">
        <v>0.3</v>
      </c>
      <c r="N10" s="775">
        <v>0.28000000000000003</v>
      </c>
      <c r="O10" s="776">
        <f>SUM(K11:N11)</f>
        <v>0</v>
      </c>
      <c r="P10" s="777"/>
      <c r="Q10" s="775">
        <v>0.12</v>
      </c>
      <c r="R10" s="775">
        <v>0.3</v>
      </c>
      <c r="S10" s="775">
        <v>0.3</v>
      </c>
      <c r="T10" s="768"/>
      <c r="U10" s="775">
        <f>+Q10+R10+S10</f>
        <v>0.72</v>
      </c>
      <c r="V10" s="514" t="s">
        <v>1021</v>
      </c>
      <c r="W10" s="778"/>
      <c r="X10" s="778"/>
    </row>
    <row r="11" spans="1:24" x14ac:dyDescent="0.25">
      <c r="A11" s="779"/>
      <c r="B11" s="435"/>
      <c r="C11" s="436"/>
      <c r="D11" s="515"/>
      <c r="E11" s="436"/>
      <c r="F11" s="436"/>
      <c r="G11" s="436"/>
      <c r="H11" s="780"/>
      <c r="I11" s="436"/>
      <c r="J11" s="515"/>
      <c r="K11" s="780"/>
      <c r="L11" s="780"/>
      <c r="M11" s="780"/>
      <c r="N11" s="780"/>
      <c r="O11" s="781"/>
      <c r="P11" s="782"/>
      <c r="Q11" s="780"/>
      <c r="R11" s="780"/>
      <c r="S11" s="780"/>
      <c r="T11" s="783"/>
      <c r="U11" s="780"/>
      <c r="V11" s="515"/>
      <c r="W11" s="784"/>
      <c r="X11" s="784"/>
    </row>
    <row r="12" spans="1:24" x14ac:dyDescent="0.25">
      <c r="A12" s="779"/>
      <c r="B12" s="435"/>
      <c r="C12" s="434">
        <v>2</v>
      </c>
      <c r="D12" s="514" t="s">
        <v>1022</v>
      </c>
      <c r="E12" s="434" t="s">
        <v>1016</v>
      </c>
      <c r="F12" s="434" t="s">
        <v>1023</v>
      </c>
      <c r="G12" s="434" t="s">
        <v>1024</v>
      </c>
      <c r="H12" s="775" t="s">
        <v>1019</v>
      </c>
      <c r="I12" s="434" t="s">
        <v>169</v>
      </c>
      <c r="J12" s="514" t="s">
        <v>1025</v>
      </c>
      <c r="K12" s="785">
        <v>0.28999999999999998</v>
      </c>
      <c r="L12" s="785">
        <v>0.435</v>
      </c>
      <c r="M12" s="785">
        <v>0.13500000000000001</v>
      </c>
      <c r="N12" s="785">
        <v>0.13500000000000001</v>
      </c>
      <c r="O12" s="786">
        <f>SUM(K13:N13)</f>
        <v>0</v>
      </c>
      <c r="P12" s="777"/>
      <c r="Q12" s="775">
        <v>0.28999999999999998</v>
      </c>
      <c r="R12" s="775">
        <v>0.44</v>
      </c>
      <c r="S12" s="775">
        <v>0.14000000000000001</v>
      </c>
      <c r="T12" s="768"/>
      <c r="U12" s="775">
        <f>+Q12+R12+S12</f>
        <v>0.87</v>
      </c>
      <c r="V12" s="514" t="s">
        <v>1026</v>
      </c>
      <c r="W12" s="787"/>
      <c r="X12" s="788"/>
    </row>
    <row r="13" spans="1:24" x14ac:dyDescent="0.25">
      <c r="A13" s="779"/>
      <c r="B13" s="435"/>
      <c r="C13" s="436"/>
      <c r="D13" s="515"/>
      <c r="E13" s="436"/>
      <c r="F13" s="436"/>
      <c r="G13" s="436"/>
      <c r="H13" s="780"/>
      <c r="I13" s="436"/>
      <c r="J13" s="515"/>
      <c r="K13" s="789"/>
      <c r="L13" s="789"/>
      <c r="M13" s="789"/>
      <c r="N13" s="789"/>
      <c r="O13" s="790"/>
      <c r="P13" s="782"/>
      <c r="Q13" s="780"/>
      <c r="R13" s="780"/>
      <c r="S13" s="780"/>
      <c r="T13" s="783"/>
      <c r="U13" s="780"/>
      <c r="V13" s="515"/>
      <c r="W13" s="791"/>
      <c r="X13" s="792"/>
    </row>
    <row r="14" spans="1:24" ht="89.25" x14ac:dyDescent="0.25">
      <c r="A14" s="779"/>
      <c r="B14" s="436"/>
      <c r="C14" s="290">
        <v>3</v>
      </c>
      <c r="D14" s="265" t="s">
        <v>1027</v>
      </c>
      <c r="E14" s="290" t="s">
        <v>1016</v>
      </c>
      <c r="F14" s="290" t="s">
        <v>1028</v>
      </c>
      <c r="G14" s="290" t="s">
        <v>1029</v>
      </c>
      <c r="H14" s="290" t="s">
        <v>1030</v>
      </c>
      <c r="I14" s="290" t="s">
        <v>169</v>
      </c>
      <c r="J14" s="793" t="s">
        <v>1031</v>
      </c>
      <c r="K14" s="93">
        <v>0.3</v>
      </c>
      <c r="L14" s="93">
        <v>0.7</v>
      </c>
      <c r="M14" s="93">
        <v>0</v>
      </c>
      <c r="N14" s="93">
        <v>0</v>
      </c>
      <c r="O14" s="386">
        <f t="shared" ref="O14:O22" si="0">SUM(K14:N14)</f>
        <v>1</v>
      </c>
      <c r="P14" s="765"/>
      <c r="Q14" s="77">
        <v>0.3</v>
      </c>
      <c r="R14" s="264">
        <v>0.4</v>
      </c>
      <c r="S14" s="264">
        <v>0.3</v>
      </c>
      <c r="T14" s="290"/>
      <c r="U14" s="794">
        <f>+Q14+R14+S14+T14</f>
        <v>1</v>
      </c>
      <c r="V14" s="265" t="s">
        <v>1032</v>
      </c>
      <c r="W14" s="304"/>
      <c r="X14" s="304"/>
    </row>
    <row r="15" spans="1:24" ht="89.25" x14ac:dyDescent="0.25">
      <c r="A15" s="779"/>
      <c r="B15" s="290" t="s">
        <v>1033</v>
      </c>
      <c r="C15" s="290">
        <v>1</v>
      </c>
      <c r="D15" s="265" t="s">
        <v>1034</v>
      </c>
      <c r="E15" s="290" t="s">
        <v>1016</v>
      </c>
      <c r="F15" s="290" t="s">
        <v>1035</v>
      </c>
      <c r="G15" s="290" t="s">
        <v>1036</v>
      </c>
      <c r="H15" s="290">
        <f>12+4</f>
        <v>16</v>
      </c>
      <c r="I15" s="290" t="s">
        <v>94</v>
      </c>
      <c r="J15" s="793" t="s">
        <v>1037</v>
      </c>
      <c r="K15" s="795">
        <f>3+1</f>
        <v>4</v>
      </c>
      <c r="L15" s="795">
        <f>3+1</f>
        <v>4</v>
      </c>
      <c r="M15" s="795">
        <f>3+1</f>
        <v>4</v>
      </c>
      <c r="N15" s="795">
        <f>3+1</f>
        <v>4</v>
      </c>
      <c r="O15" s="796">
        <f t="shared" si="0"/>
        <v>16</v>
      </c>
      <c r="P15" s="765"/>
      <c r="Q15" s="290">
        <v>5</v>
      </c>
      <c r="R15" s="290">
        <v>4</v>
      </c>
      <c r="S15" s="290">
        <v>5</v>
      </c>
      <c r="T15" s="181"/>
      <c r="U15" s="797">
        <f>+Q15+R15+S15</f>
        <v>14</v>
      </c>
      <c r="V15" s="265" t="s">
        <v>1038</v>
      </c>
      <c r="W15" s="798"/>
      <c r="X15" s="798"/>
    </row>
    <row r="16" spans="1:24" ht="63.75" x14ac:dyDescent="0.25">
      <c r="A16" s="779"/>
      <c r="B16" s="426" t="s">
        <v>1039</v>
      </c>
      <c r="C16" s="290">
        <v>1</v>
      </c>
      <c r="D16" s="265" t="s">
        <v>1040</v>
      </c>
      <c r="E16" s="290" t="s">
        <v>1016</v>
      </c>
      <c r="F16" s="290" t="s">
        <v>1041</v>
      </c>
      <c r="G16" s="290" t="s">
        <v>1042</v>
      </c>
      <c r="H16" s="290" t="s">
        <v>1043</v>
      </c>
      <c r="I16" s="290" t="s">
        <v>169</v>
      </c>
      <c r="J16" s="793" t="s">
        <v>1044</v>
      </c>
      <c r="K16" s="290">
        <v>1</v>
      </c>
      <c r="L16" s="290">
        <v>0</v>
      </c>
      <c r="M16" s="290">
        <v>0</v>
      </c>
      <c r="N16" s="290">
        <v>0</v>
      </c>
      <c r="O16" s="796">
        <f t="shared" si="0"/>
        <v>1</v>
      </c>
      <c r="P16" s="765"/>
      <c r="Q16" s="290">
        <v>1</v>
      </c>
      <c r="R16" s="290">
        <v>0</v>
      </c>
      <c r="S16" s="290">
        <v>0</v>
      </c>
      <c r="T16" s="290"/>
      <c r="U16" s="799">
        <f t="shared" ref="U16:U22" si="1">+Q16+R16</f>
        <v>1</v>
      </c>
      <c r="V16" s="265" t="s">
        <v>1045</v>
      </c>
      <c r="W16" s="798"/>
      <c r="X16" s="798"/>
    </row>
    <row r="17" spans="1:25" ht="114.75" x14ac:dyDescent="0.25">
      <c r="A17" s="779"/>
      <c r="B17" s="426"/>
      <c r="C17" s="290">
        <v>2</v>
      </c>
      <c r="D17" s="265" t="s">
        <v>1046</v>
      </c>
      <c r="E17" s="290" t="s">
        <v>1016</v>
      </c>
      <c r="F17" s="290" t="s">
        <v>1047</v>
      </c>
      <c r="G17" s="290" t="s">
        <v>1048</v>
      </c>
      <c r="H17" s="264" t="s">
        <v>1019</v>
      </c>
      <c r="I17" s="290" t="s">
        <v>169</v>
      </c>
      <c r="J17" s="793" t="s">
        <v>1049</v>
      </c>
      <c r="K17" s="93">
        <v>0.3</v>
      </c>
      <c r="L17" s="93">
        <v>0.3</v>
      </c>
      <c r="M17" s="93">
        <v>0.3</v>
      </c>
      <c r="N17" s="93">
        <v>0.1</v>
      </c>
      <c r="O17" s="800">
        <f t="shared" si="0"/>
        <v>0.99999999999999989</v>
      </c>
      <c r="P17" s="765"/>
      <c r="Q17" s="264">
        <v>0.3</v>
      </c>
      <c r="R17" s="264">
        <v>0.3</v>
      </c>
      <c r="S17" s="264">
        <v>0.3</v>
      </c>
      <c r="T17" s="290"/>
      <c r="U17" s="264">
        <f>+Q17+R17+S17</f>
        <v>0.89999999999999991</v>
      </c>
      <c r="V17" s="265" t="s">
        <v>1050</v>
      </c>
      <c r="W17" s="798"/>
      <c r="X17" s="798"/>
    </row>
    <row r="18" spans="1:25" ht="114.75" x14ac:dyDescent="0.25">
      <c r="A18" s="779"/>
      <c r="B18" s="290" t="s">
        <v>1051</v>
      </c>
      <c r="C18" s="290">
        <v>1</v>
      </c>
      <c r="D18" s="265" t="s">
        <v>1052</v>
      </c>
      <c r="E18" s="290" t="s">
        <v>1016</v>
      </c>
      <c r="F18" s="290" t="s">
        <v>1053</v>
      </c>
      <c r="G18" s="290" t="s">
        <v>1054</v>
      </c>
      <c r="H18" s="264" t="s">
        <v>1055</v>
      </c>
      <c r="I18" s="290" t="s">
        <v>169</v>
      </c>
      <c r="J18" s="265" t="s">
        <v>1056</v>
      </c>
      <c r="K18" s="290">
        <v>2</v>
      </c>
      <c r="L18" s="290">
        <v>0</v>
      </c>
      <c r="M18" s="290">
        <v>0</v>
      </c>
      <c r="N18" s="290">
        <v>0</v>
      </c>
      <c r="O18" s="772">
        <f t="shared" si="0"/>
        <v>2</v>
      </c>
      <c r="P18" s="765"/>
      <c r="Q18" s="290">
        <v>2</v>
      </c>
      <c r="R18" s="290">
        <v>0</v>
      </c>
      <c r="S18" s="290">
        <v>0</v>
      </c>
      <c r="T18" s="290"/>
      <c r="U18" s="799">
        <f t="shared" si="1"/>
        <v>2</v>
      </c>
      <c r="V18" s="265" t="s">
        <v>1057</v>
      </c>
      <c r="W18" s="798"/>
      <c r="X18" s="798"/>
    </row>
    <row r="19" spans="1:25" ht="102" x14ac:dyDescent="0.25">
      <c r="A19" s="779"/>
      <c r="B19" s="426" t="s">
        <v>1058</v>
      </c>
      <c r="C19" s="290">
        <v>1</v>
      </c>
      <c r="D19" s="265" t="s">
        <v>1059</v>
      </c>
      <c r="E19" s="290" t="s">
        <v>1016</v>
      </c>
      <c r="F19" s="290" t="s">
        <v>1060</v>
      </c>
      <c r="G19" s="290" t="s">
        <v>1061</v>
      </c>
      <c r="H19" s="264" t="s">
        <v>1019</v>
      </c>
      <c r="I19" s="290" t="s">
        <v>169</v>
      </c>
      <c r="J19" s="793" t="s">
        <v>1031</v>
      </c>
      <c r="K19" s="93">
        <v>0.3</v>
      </c>
      <c r="L19" s="93">
        <v>0.5</v>
      </c>
      <c r="M19" s="93">
        <v>0.2</v>
      </c>
      <c r="N19" s="93">
        <v>0</v>
      </c>
      <c r="O19" s="386">
        <f t="shared" si="0"/>
        <v>1</v>
      </c>
      <c r="P19" s="765"/>
      <c r="Q19" s="264">
        <v>0.3</v>
      </c>
      <c r="R19" s="264">
        <v>0.5</v>
      </c>
      <c r="S19" s="264">
        <v>0.2</v>
      </c>
      <c r="T19" s="290"/>
      <c r="U19" s="794">
        <v>1</v>
      </c>
      <c r="V19" s="265" t="s">
        <v>1062</v>
      </c>
      <c r="W19" s="76"/>
      <c r="X19" s="798"/>
    </row>
    <row r="20" spans="1:25" ht="153" x14ac:dyDescent="0.25">
      <c r="A20" s="779"/>
      <c r="B20" s="426"/>
      <c r="C20" s="290">
        <v>3</v>
      </c>
      <c r="D20" s="265" t="s">
        <v>1063</v>
      </c>
      <c r="E20" s="290" t="s">
        <v>1016</v>
      </c>
      <c r="F20" s="290" t="s">
        <v>1064</v>
      </c>
      <c r="G20" s="290" t="s">
        <v>1065</v>
      </c>
      <c r="H20" s="264" t="s">
        <v>1066</v>
      </c>
      <c r="I20" s="290" t="s">
        <v>169</v>
      </c>
      <c r="J20" s="265" t="s">
        <v>1067</v>
      </c>
      <c r="K20" s="290">
        <v>2</v>
      </c>
      <c r="L20" s="290">
        <v>0</v>
      </c>
      <c r="M20" s="290">
        <v>0</v>
      </c>
      <c r="N20" s="290">
        <v>0</v>
      </c>
      <c r="O20" s="772">
        <f t="shared" si="0"/>
        <v>2</v>
      </c>
      <c r="P20" s="765"/>
      <c r="Q20" s="290">
        <v>1</v>
      </c>
      <c r="R20" s="290">
        <v>1</v>
      </c>
      <c r="S20" s="290">
        <v>0</v>
      </c>
      <c r="T20" s="290"/>
      <c r="U20" s="799">
        <f t="shared" si="1"/>
        <v>2</v>
      </c>
      <c r="V20" s="265" t="s">
        <v>1068</v>
      </c>
      <c r="W20" s="252"/>
      <c r="X20" s="798"/>
    </row>
    <row r="21" spans="1:25" ht="102" x14ac:dyDescent="0.25">
      <c r="A21" s="779"/>
      <c r="B21" s="290" t="s">
        <v>1069</v>
      </c>
      <c r="C21" s="290">
        <v>1</v>
      </c>
      <c r="D21" s="265" t="s">
        <v>1070</v>
      </c>
      <c r="E21" s="290" t="s">
        <v>1016</v>
      </c>
      <c r="F21" s="290" t="s">
        <v>1071</v>
      </c>
      <c r="G21" s="290" t="s">
        <v>1072</v>
      </c>
      <c r="H21" s="264" t="s">
        <v>1043</v>
      </c>
      <c r="I21" s="290" t="s">
        <v>169</v>
      </c>
      <c r="J21" s="793" t="s">
        <v>1073</v>
      </c>
      <c r="K21" s="290">
        <v>1</v>
      </c>
      <c r="L21" s="290">
        <v>0</v>
      </c>
      <c r="M21" s="290">
        <v>0</v>
      </c>
      <c r="N21" s="290">
        <v>0</v>
      </c>
      <c r="O21" s="772">
        <f t="shared" si="0"/>
        <v>1</v>
      </c>
      <c r="P21" s="801"/>
      <c r="Q21" s="290">
        <v>0</v>
      </c>
      <c r="R21" s="290">
        <v>1</v>
      </c>
      <c r="S21" s="290">
        <v>0</v>
      </c>
      <c r="T21" s="290"/>
      <c r="U21" s="797">
        <f>+Q21+R21+S21</f>
        <v>1</v>
      </c>
      <c r="V21" s="83" t="s">
        <v>1074</v>
      </c>
      <c r="W21" s="798"/>
      <c r="X21" s="798"/>
    </row>
    <row r="22" spans="1:25" ht="89.25" x14ac:dyDescent="0.25">
      <c r="A22" s="802"/>
      <c r="B22" s="290" t="s">
        <v>1075</v>
      </c>
      <c r="C22" s="290">
        <v>2</v>
      </c>
      <c r="D22" s="265" t="s">
        <v>1076</v>
      </c>
      <c r="E22" s="290" t="s">
        <v>1016</v>
      </c>
      <c r="F22" s="290" t="s">
        <v>1077</v>
      </c>
      <c r="G22" s="290" t="s">
        <v>1029</v>
      </c>
      <c r="H22" s="264" t="s">
        <v>1078</v>
      </c>
      <c r="I22" s="290" t="s">
        <v>169</v>
      </c>
      <c r="J22" s="793" t="s">
        <v>1031</v>
      </c>
      <c r="K22" s="290">
        <v>0</v>
      </c>
      <c r="L22" s="290">
        <v>1</v>
      </c>
      <c r="M22" s="290">
        <v>1</v>
      </c>
      <c r="N22" s="290">
        <v>0</v>
      </c>
      <c r="O22" s="772">
        <f t="shared" si="0"/>
        <v>2</v>
      </c>
      <c r="P22" s="801"/>
      <c r="Q22" s="290">
        <v>0</v>
      </c>
      <c r="R22" s="274">
        <v>1</v>
      </c>
      <c r="S22" s="290">
        <v>0</v>
      </c>
      <c r="T22" s="290"/>
      <c r="U22" s="797">
        <f t="shared" si="1"/>
        <v>1</v>
      </c>
      <c r="V22" s="265" t="s">
        <v>1079</v>
      </c>
      <c r="W22" s="798" t="s">
        <v>785</v>
      </c>
      <c r="X22" s="798"/>
    </row>
    <row r="23" spans="1:25" s="808" customFormat="1" x14ac:dyDescent="0.2">
      <c r="A23" s="462" t="s">
        <v>31</v>
      </c>
      <c r="B23" s="803" t="s">
        <v>1080</v>
      </c>
      <c r="C23" s="452" t="s">
        <v>32</v>
      </c>
      <c r="D23" s="453"/>
      <c r="E23" s="804" t="s">
        <v>33</v>
      </c>
      <c r="F23" s="805"/>
      <c r="G23" s="805"/>
      <c r="H23" s="805"/>
      <c r="I23" s="806" t="s">
        <v>34</v>
      </c>
      <c r="J23" s="807" t="s">
        <v>33</v>
      </c>
      <c r="K23" s="569"/>
      <c r="L23" s="569"/>
      <c r="M23" s="569"/>
      <c r="N23" s="569"/>
      <c r="O23" s="569"/>
      <c r="P23" s="438"/>
      <c r="Q23" s="438"/>
      <c r="R23" s="439"/>
      <c r="S23" s="457" t="s">
        <v>35</v>
      </c>
      <c r="T23" s="457"/>
      <c r="U23" s="457"/>
      <c r="V23" s="441" t="s">
        <v>36</v>
      </c>
      <c r="W23" s="441"/>
      <c r="X23" s="441"/>
      <c r="Y23" s="100"/>
    </row>
    <row r="24" spans="1:25" s="808" customFormat="1" x14ac:dyDescent="0.2">
      <c r="A24" s="449"/>
      <c r="B24" s="186" t="s">
        <v>1081</v>
      </c>
      <c r="C24" s="452"/>
      <c r="D24" s="453"/>
      <c r="E24" s="107" t="s">
        <v>38</v>
      </c>
      <c r="F24" s="442" t="s">
        <v>1082</v>
      </c>
      <c r="G24" s="442"/>
      <c r="H24" s="445"/>
      <c r="I24" s="456"/>
      <c r="J24" s="444" t="s">
        <v>1083</v>
      </c>
      <c r="K24" s="442"/>
      <c r="L24" s="442"/>
      <c r="M24" s="442"/>
      <c r="N24" s="442"/>
      <c r="O24" s="442"/>
      <c r="P24" s="442"/>
      <c r="Q24" s="442"/>
      <c r="R24" s="445"/>
      <c r="S24" s="457"/>
      <c r="T24" s="457"/>
      <c r="U24" s="457"/>
      <c r="V24" s="441" t="s">
        <v>740</v>
      </c>
      <c r="W24" s="441"/>
      <c r="X24" s="441"/>
      <c r="Y24" s="100"/>
    </row>
    <row r="25" spans="1:25" s="808" customFormat="1" ht="25.5" x14ac:dyDescent="0.2">
      <c r="A25" s="449"/>
      <c r="B25" s="186" t="s">
        <v>1084</v>
      </c>
      <c r="C25" s="454"/>
      <c r="D25" s="455"/>
      <c r="E25" s="107" t="s">
        <v>40</v>
      </c>
      <c r="F25" s="442" t="s">
        <v>1085</v>
      </c>
      <c r="G25" s="442"/>
      <c r="H25" s="445"/>
      <c r="I25" s="456"/>
      <c r="J25" s="444" t="s">
        <v>1086</v>
      </c>
      <c r="K25" s="442"/>
      <c r="L25" s="442"/>
      <c r="M25" s="442"/>
      <c r="N25" s="442"/>
      <c r="O25" s="442"/>
      <c r="P25" s="442"/>
      <c r="Q25" s="442"/>
      <c r="R25" s="445"/>
      <c r="S25" s="457"/>
      <c r="T25" s="457"/>
      <c r="U25" s="457"/>
      <c r="V25" s="441" t="s">
        <v>41</v>
      </c>
      <c r="W25" s="441"/>
      <c r="X25" s="441"/>
      <c r="Y25" s="100"/>
    </row>
  </sheetData>
  <mergeCells count="81">
    <mergeCell ref="V23:X23"/>
    <mergeCell ref="F24:H24"/>
    <mergeCell ref="J24:R24"/>
    <mergeCell ref="V24:X24"/>
    <mergeCell ref="F25:H25"/>
    <mergeCell ref="J25:R25"/>
    <mergeCell ref="V25:X25"/>
    <mergeCell ref="B19:B20"/>
    <mergeCell ref="A23:A25"/>
    <mergeCell ref="C23:D25"/>
    <mergeCell ref="I23:I25"/>
    <mergeCell ref="J23:R23"/>
    <mergeCell ref="S23:U25"/>
    <mergeCell ref="T12:T13"/>
    <mergeCell ref="U12:U13"/>
    <mergeCell ref="V12:V13"/>
    <mergeCell ref="W12:W13"/>
    <mergeCell ref="X12:X13"/>
    <mergeCell ref="B16:B17"/>
    <mergeCell ref="N12:N13"/>
    <mergeCell ref="O12:O13"/>
    <mergeCell ref="P12:P13"/>
    <mergeCell ref="Q12:Q13"/>
    <mergeCell ref="R12:R13"/>
    <mergeCell ref="S12:S13"/>
    <mergeCell ref="H12:H13"/>
    <mergeCell ref="I12:I13"/>
    <mergeCell ref="J12:J13"/>
    <mergeCell ref="K12:K13"/>
    <mergeCell ref="L12:L13"/>
    <mergeCell ref="M12:M13"/>
    <mergeCell ref="T10:T11"/>
    <mergeCell ref="U10:U11"/>
    <mergeCell ref="V10:V11"/>
    <mergeCell ref="W10:W11"/>
    <mergeCell ref="X10:X11"/>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V8:V9"/>
    <mergeCell ref="W8:W9"/>
    <mergeCell ref="X8:X9"/>
    <mergeCell ref="A10:A22"/>
    <mergeCell ref="B10:B14"/>
    <mergeCell ref="C10:C11"/>
    <mergeCell ref="D10:D11"/>
    <mergeCell ref="E10:E11"/>
    <mergeCell ref="F10:F11"/>
    <mergeCell ref="G10:G11"/>
    <mergeCell ref="G8:G9"/>
    <mergeCell ref="H8:H9"/>
    <mergeCell ref="I8:I9"/>
    <mergeCell ref="J8:J9"/>
    <mergeCell ref="K8:O8"/>
    <mergeCell ref="Q8:U8"/>
    <mergeCell ref="A8:A9"/>
    <mergeCell ref="B8:B9"/>
    <mergeCell ref="C8:C9"/>
    <mergeCell ref="D8:D9"/>
    <mergeCell ref="E8:E9"/>
    <mergeCell ref="F8:F9"/>
    <mergeCell ref="A1:A4"/>
    <mergeCell ref="B1:W1"/>
    <mergeCell ref="B2:W2"/>
    <mergeCell ref="B3:W4"/>
    <mergeCell ref="A5:X5"/>
    <mergeCell ref="B6:X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
  <sheetViews>
    <sheetView showGridLines="0" zoomScale="70" zoomScaleNormal="70" workbookViewId="0">
      <selection activeCell="B3" sqref="B3:W3"/>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9.140625" style="1" customWidth="1"/>
    <col min="7" max="7" width="28.5703125" style="1" customWidth="1"/>
    <col min="8" max="8" width="16.140625" style="1" customWidth="1"/>
    <col min="9" max="9" width="11.7109375" style="1" customWidth="1"/>
    <col min="10" max="10" width="18.8554687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109.5703125" style="1" customWidth="1"/>
    <col min="23" max="24" width="25.5703125" style="1" customWidth="1"/>
    <col min="25" max="16384" width="10.28515625" style="1"/>
  </cols>
  <sheetData>
    <row r="1" spans="1:24"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24"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24" x14ac:dyDescent="0.25">
      <c r="A3" s="581"/>
      <c r="B3" s="466" t="s">
        <v>2</v>
      </c>
      <c r="C3" s="466"/>
      <c r="D3" s="466"/>
      <c r="E3" s="466"/>
      <c r="F3" s="466"/>
      <c r="G3" s="466"/>
      <c r="H3" s="466"/>
      <c r="I3" s="466"/>
      <c r="J3" s="466"/>
      <c r="K3" s="466"/>
      <c r="L3" s="466"/>
      <c r="M3" s="466"/>
      <c r="N3" s="466"/>
      <c r="O3" s="466"/>
      <c r="P3" s="466"/>
      <c r="Q3" s="466"/>
      <c r="R3" s="466"/>
      <c r="S3" s="466"/>
      <c r="T3" s="466"/>
      <c r="U3" s="466"/>
      <c r="V3" s="466"/>
      <c r="W3" s="467"/>
      <c r="X3" s="5" t="s">
        <v>3</v>
      </c>
    </row>
    <row r="4" spans="1:24"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6" t="s">
        <v>5</v>
      </c>
    </row>
    <row r="5" spans="1:24"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24"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4" ht="15.75" thickBot="1" x14ac:dyDescent="0.3">
      <c r="A7" s="8" t="s">
        <v>7</v>
      </c>
      <c r="B7" s="585" t="s">
        <v>641</v>
      </c>
      <c r="C7" s="586"/>
      <c r="D7" s="586"/>
      <c r="E7" s="586"/>
      <c r="F7" s="586"/>
      <c r="G7" s="586"/>
      <c r="H7" s="586"/>
      <c r="I7" s="586"/>
      <c r="J7" s="586"/>
      <c r="K7" s="586"/>
      <c r="L7" s="586"/>
      <c r="M7" s="586"/>
      <c r="N7" s="586"/>
      <c r="O7" s="586"/>
      <c r="P7" s="586"/>
      <c r="Q7" s="586"/>
      <c r="R7" s="586"/>
      <c r="S7" s="586"/>
      <c r="T7" s="586"/>
      <c r="U7" s="586"/>
      <c r="V7" s="586"/>
      <c r="W7" s="586"/>
      <c r="X7" s="587"/>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588" t="s">
        <v>8</v>
      </c>
      <c r="B9" s="588" t="s">
        <v>9</v>
      </c>
      <c r="C9" s="588" t="s">
        <v>10</v>
      </c>
      <c r="D9" s="588" t="s">
        <v>11</v>
      </c>
      <c r="E9" s="588" t="s">
        <v>12</v>
      </c>
      <c r="F9" s="588" t="s">
        <v>13</v>
      </c>
      <c r="G9" s="588" t="s">
        <v>14</v>
      </c>
      <c r="H9" s="588" t="s">
        <v>15</v>
      </c>
      <c r="I9" s="588" t="s">
        <v>16</v>
      </c>
      <c r="J9" s="588" t="s">
        <v>17</v>
      </c>
      <c r="K9" s="606" t="s">
        <v>18</v>
      </c>
      <c r="L9" s="606"/>
      <c r="M9" s="606"/>
      <c r="N9" s="606"/>
      <c r="O9" s="606"/>
      <c r="P9" s="588"/>
      <c r="Q9" s="588" t="s">
        <v>19</v>
      </c>
      <c r="R9" s="588"/>
      <c r="S9" s="588"/>
      <c r="T9" s="588"/>
      <c r="U9" s="588"/>
      <c r="V9" s="588" t="s">
        <v>20</v>
      </c>
      <c r="W9" s="588" t="s">
        <v>21</v>
      </c>
      <c r="X9" s="588" t="s">
        <v>22</v>
      </c>
    </row>
    <row r="10" spans="1:24" ht="42.75" x14ac:dyDescent="0.25">
      <c r="A10" s="588"/>
      <c r="B10" s="588"/>
      <c r="C10" s="588"/>
      <c r="D10" s="588"/>
      <c r="E10" s="588"/>
      <c r="F10" s="588"/>
      <c r="G10" s="588"/>
      <c r="H10" s="588"/>
      <c r="I10" s="588"/>
      <c r="J10" s="588"/>
      <c r="K10" s="241" t="s">
        <v>23</v>
      </c>
      <c r="L10" s="241" t="s">
        <v>24</v>
      </c>
      <c r="M10" s="241" t="s">
        <v>25</v>
      </c>
      <c r="N10" s="241" t="s">
        <v>26</v>
      </c>
      <c r="O10" s="241" t="s">
        <v>27</v>
      </c>
      <c r="P10" s="588"/>
      <c r="Q10" s="241" t="s">
        <v>28</v>
      </c>
      <c r="R10" s="241" t="s">
        <v>24</v>
      </c>
      <c r="S10" s="241" t="s">
        <v>25</v>
      </c>
      <c r="T10" s="241" t="s">
        <v>26</v>
      </c>
      <c r="U10" s="241" t="s">
        <v>27</v>
      </c>
      <c r="V10" s="588"/>
      <c r="W10" s="588"/>
      <c r="X10" s="588"/>
    </row>
    <row r="11" spans="1:24" ht="105" x14ac:dyDescent="0.25">
      <c r="A11" s="589" t="s">
        <v>29</v>
      </c>
      <c r="B11" s="589" t="s">
        <v>366</v>
      </c>
      <c r="C11" s="242">
        <v>1</v>
      </c>
      <c r="D11" s="242" t="s">
        <v>367</v>
      </c>
      <c r="E11" s="242" t="s">
        <v>368</v>
      </c>
      <c r="F11" s="242" t="s">
        <v>369</v>
      </c>
      <c r="G11" s="68" t="s">
        <v>370</v>
      </c>
      <c r="H11" s="35" t="s">
        <v>371</v>
      </c>
      <c r="I11" s="242" t="s">
        <v>94</v>
      </c>
      <c r="J11" s="242" t="s">
        <v>372</v>
      </c>
      <c r="K11" s="17">
        <v>0.8</v>
      </c>
      <c r="L11" s="17">
        <v>0.2</v>
      </c>
      <c r="M11" s="17">
        <v>0</v>
      </c>
      <c r="N11" s="17">
        <v>0</v>
      </c>
      <c r="O11" s="17">
        <f>+K11+L11+M11+N11</f>
        <v>1</v>
      </c>
      <c r="P11" s="588"/>
      <c r="Q11" s="22">
        <v>0.8</v>
      </c>
      <c r="R11" s="22">
        <v>0.2</v>
      </c>
      <c r="S11" s="22">
        <v>0</v>
      </c>
      <c r="T11" s="22"/>
      <c r="U11" s="22">
        <f>+Q11+R11+S11+T11</f>
        <v>1</v>
      </c>
      <c r="V11" s="94" t="s">
        <v>907</v>
      </c>
      <c r="W11" s="11"/>
      <c r="X11" s="11"/>
    </row>
    <row r="12" spans="1:24" ht="255" x14ac:dyDescent="0.25">
      <c r="A12" s="590"/>
      <c r="B12" s="590"/>
      <c r="C12" s="242">
        <v>2</v>
      </c>
      <c r="D12" s="242" t="s">
        <v>373</v>
      </c>
      <c r="E12" s="242" t="s">
        <v>368</v>
      </c>
      <c r="F12" s="242" t="s">
        <v>374</v>
      </c>
      <c r="G12" s="68" t="s">
        <v>375</v>
      </c>
      <c r="H12" s="35" t="s">
        <v>371</v>
      </c>
      <c r="I12" s="242" t="s">
        <v>94</v>
      </c>
      <c r="J12" s="242" t="s">
        <v>376</v>
      </c>
      <c r="K12" s="17">
        <v>0.25</v>
      </c>
      <c r="L12" s="17">
        <v>0.25</v>
      </c>
      <c r="M12" s="17">
        <v>0.25</v>
      </c>
      <c r="N12" s="17">
        <v>0.25</v>
      </c>
      <c r="O12" s="17">
        <f>+K12+L12+M12+N12</f>
        <v>1</v>
      </c>
      <c r="P12" s="588"/>
      <c r="Q12" s="22">
        <v>0.25</v>
      </c>
      <c r="R12" s="22">
        <v>0.25</v>
      </c>
      <c r="S12" s="22">
        <v>0.25</v>
      </c>
      <c r="T12" s="22"/>
      <c r="U12" s="22">
        <f>+Q12+R12+S12+T12</f>
        <v>0.75</v>
      </c>
      <c r="V12" s="34" t="s">
        <v>908</v>
      </c>
      <c r="W12" s="11"/>
      <c r="X12" s="11"/>
    </row>
    <row r="13" spans="1:24" ht="90" x14ac:dyDescent="0.25">
      <c r="A13" s="590"/>
      <c r="B13" s="590"/>
      <c r="C13" s="242">
        <v>3</v>
      </c>
      <c r="D13" s="242" t="s">
        <v>377</v>
      </c>
      <c r="E13" s="242" t="s">
        <v>368</v>
      </c>
      <c r="F13" s="242" t="s">
        <v>378</v>
      </c>
      <c r="G13" s="242" t="s">
        <v>379</v>
      </c>
      <c r="H13" s="35" t="s">
        <v>380</v>
      </c>
      <c r="I13" s="242" t="s">
        <v>94</v>
      </c>
      <c r="J13" s="242" t="s">
        <v>381</v>
      </c>
      <c r="K13" s="10">
        <v>0.15</v>
      </c>
      <c r="L13" s="10">
        <v>0.3</v>
      </c>
      <c r="M13" s="10">
        <v>0.3</v>
      </c>
      <c r="N13" s="10">
        <v>0.25</v>
      </c>
      <c r="O13" s="17">
        <f>+K13+L13+M13+N13</f>
        <v>1</v>
      </c>
      <c r="P13" s="588"/>
      <c r="Q13" s="22">
        <v>0.15</v>
      </c>
      <c r="R13" s="22">
        <v>0.3</v>
      </c>
      <c r="S13" s="22">
        <v>0.3</v>
      </c>
      <c r="T13" s="22"/>
      <c r="U13" s="22">
        <f>+Q13+R13+S13+T13</f>
        <v>0.75</v>
      </c>
      <c r="V13" s="34" t="s">
        <v>909</v>
      </c>
      <c r="W13" s="11"/>
      <c r="X13" s="11"/>
    </row>
    <row r="14" spans="1:24" ht="75" x14ac:dyDescent="0.25">
      <c r="A14" s="591"/>
      <c r="B14" s="591"/>
      <c r="C14" s="242">
        <v>4</v>
      </c>
      <c r="D14" s="242" t="s">
        <v>382</v>
      </c>
      <c r="E14" s="242" t="s">
        <v>368</v>
      </c>
      <c r="F14" s="242" t="s">
        <v>383</v>
      </c>
      <c r="G14" s="242" t="s">
        <v>384</v>
      </c>
      <c r="H14" s="35">
        <v>1</v>
      </c>
      <c r="I14" s="242" t="s">
        <v>94</v>
      </c>
      <c r="J14" s="242" t="s">
        <v>385</v>
      </c>
      <c r="K14" s="10">
        <v>0.1</v>
      </c>
      <c r="L14" s="10">
        <v>0.15</v>
      </c>
      <c r="M14" s="10">
        <v>0.25</v>
      </c>
      <c r="N14" s="10">
        <v>0.5</v>
      </c>
      <c r="O14" s="10">
        <f>+K14+L14+M14+N14</f>
        <v>1</v>
      </c>
      <c r="P14" s="588"/>
      <c r="Q14" s="10">
        <v>0.1</v>
      </c>
      <c r="R14" s="10">
        <v>0.15</v>
      </c>
      <c r="S14" s="10">
        <v>0.25</v>
      </c>
      <c r="T14" s="10"/>
      <c r="U14" s="10">
        <f>+Q14+R14+S14+T14</f>
        <v>0.5</v>
      </c>
      <c r="V14" s="341" t="s">
        <v>910</v>
      </c>
      <c r="W14" s="342"/>
      <c r="X14" s="11"/>
    </row>
    <row r="15" spans="1:24" s="2" customFormat="1" x14ac:dyDescent="0.25">
      <c r="A15" s="588" t="s">
        <v>786</v>
      </c>
      <c r="B15" s="12" t="s">
        <v>726</v>
      </c>
      <c r="C15" s="592" t="s">
        <v>32</v>
      </c>
      <c r="D15" s="593"/>
      <c r="E15" s="13" t="s">
        <v>33</v>
      </c>
      <c r="F15" s="14"/>
      <c r="G15" s="14"/>
      <c r="H15" s="14"/>
      <c r="I15" s="598" t="s">
        <v>34</v>
      </c>
      <c r="J15" s="599" t="s">
        <v>33</v>
      </c>
      <c r="K15" s="600"/>
      <c r="L15" s="600"/>
      <c r="M15" s="600"/>
      <c r="N15" s="600"/>
      <c r="O15" s="600"/>
      <c r="P15" s="600"/>
      <c r="Q15" s="600"/>
      <c r="R15" s="601"/>
      <c r="S15" s="602" t="s">
        <v>35</v>
      </c>
      <c r="T15" s="602"/>
      <c r="U15" s="602"/>
      <c r="V15" s="603" t="s">
        <v>36</v>
      </c>
      <c r="W15" s="603"/>
      <c r="X15" s="603"/>
    </row>
    <row r="16" spans="1:24" s="2" customFormat="1" ht="28.5" x14ac:dyDescent="0.25">
      <c r="A16" s="588"/>
      <c r="B16" s="12" t="s">
        <v>37</v>
      </c>
      <c r="C16" s="594"/>
      <c r="D16" s="595"/>
      <c r="E16" s="13" t="s">
        <v>38</v>
      </c>
      <c r="F16" s="604" t="s">
        <v>387</v>
      </c>
      <c r="G16" s="604"/>
      <c r="H16" s="605"/>
      <c r="I16" s="598"/>
      <c r="J16" s="607" t="s">
        <v>911</v>
      </c>
      <c r="K16" s="608"/>
      <c r="L16" s="608"/>
      <c r="M16" s="608"/>
      <c r="N16" s="608"/>
      <c r="O16" s="608"/>
      <c r="P16" s="608"/>
      <c r="Q16" s="608"/>
      <c r="R16" s="609"/>
      <c r="S16" s="602"/>
      <c r="T16" s="602"/>
      <c r="U16" s="602"/>
      <c r="V16" s="603" t="s">
        <v>784</v>
      </c>
      <c r="W16" s="603"/>
      <c r="X16" s="603"/>
    </row>
    <row r="17" spans="1:24" s="2" customFormat="1" ht="28.5" x14ac:dyDescent="0.25">
      <c r="A17" s="588"/>
      <c r="B17" s="12" t="s">
        <v>787</v>
      </c>
      <c r="C17" s="596"/>
      <c r="D17" s="597"/>
      <c r="E17" s="13" t="s">
        <v>40</v>
      </c>
      <c r="F17" s="604" t="s">
        <v>388</v>
      </c>
      <c r="G17" s="604"/>
      <c r="H17" s="605"/>
      <c r="I17" s="598"/>
      <c r="J17" s="607" t="s">
        <v>389</v>
      </c>
      <c r="K17" s="608"/>
      <c r="L17" s="608"/>
      <c r="M17" s="608"/>
      <c r="N17" s="608"/>
      <c r="O17" s="608"/>
      <c r="P17" s="608"/>
      <c r="Q17" s="608"/>
      <c r="R17" s="609"/>
      <c r="S17" s="602"/>
      <c r="T17" s="602"/>
      <c r="U17" s="602"/>
      <c r="V17" s="603" t="s">
        <v>41</v>
      </c>
      <c r="W17" s="603"/>
      <c r="X17" s="603"/>
    </row>
  </sheetData>
  <mergeCells count="37">
    <mergeCell ref="J15:R15"/>
    <mergeCell ref="S15:U17"/>
    <mergeCell ref="V15:X15"/>
    <mergeCell ref="F16:H16"/>
    <mergeCell ref="J9:J10"/>
    <mergeCell ref="K9:O9"/>
    <mergeCell ref="P9:P14"/>
    <mergeCell ref="Q9:U9"/>
    <mergeCell ref="V9:V10"/>
    <mergeCell ref="W9:W10"/>
    <mergeCell ref="J16:R16"/>
    <mergeCell ref="V16:X16"/>
    <mergeCell ref="F17:H17"/>
    <mergeCell ref="J17:R17"/>
    <mergeCell ref="V17:X17"/>
    <mergeCell ref="A11:A14"/>
    <mergeCell ref="B11:B14"/>
    <mergeCell ref="A15:A17"/>
    <mergeCell ref="C15:D17"/>
    <mergeCell ref="I15:I17"/>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0"/>
  <sheetViews>
    <sheetView showGridLines="0" zoomScale="70" zoomScaleNormal="70" workbookViewId="0">
      <selection activeCell="B4" sqref="B4:W5"/>
    </sheetView>
  </sheetViews>
  <sheetFormatPr baseColWidth="10" defaultColWidth="10.28515625" defaultRowHeight="15" x14ac:dyDescent="0.25"/>
  <cols>
    <col min="1" max="1" width="17.85546875" style="1" customWidth="1"/>
    <col min="2" max="2" width="17.140625" style="1" customWidth="1"/>
    <col min="3" max="3" width="5.42578125" style="1" customWidth="1"/>
    <col min="4" max="4" width="25.85546875" style="1" customWidth="1"/>
    <col min="5" max="5" width="20.28515625" style="1" customWidth="1"/>
    <col min="6" max="6" width="18.140625" style="1" customWidth="1"/>
    <col min="7" max="7" width="28.5703125" style="1" customWidth="1"/>
    <col min="8" max="8" width="16.140625" style="1" customWidth="1"/>
    <col min="9" max="9" width="13.5703125" style="1" customWidth="1"/>
    <col min="10" max="10" width="18.85546875" style="1" customWidth="1"/>
    <col min="11" max="14" width="7.5703125" style="1" customWidth="1"/>
    <col min="15" max="15" width="9.7109375" style="1" customWidth="1"/>
    <col min="16" max="16" width="1.42578125" style="3" customWidth="1"/>
    <col min="17" max="17" width="6.28515625" style="1" customWidth="1"/>
    <col min="18" max="20" width="7.7109375" style="1" customWidth="1"/>
    <col min="21" max="21" width="9.7109375" style="1" customWidth="1"/>
    <col min="22" max="22" width="100.85546875" style="1" customWidth="1"/>
    <col min="23" max="24" width="25.5703125" style="1" customWidth="1"/>
    <col min="25" max="25" width="57.140625" style="1" customWidth="1"/>
    <col min="26" max="16384" width="10.28515625" style="1"/>
  </cols>
  <sheetData>
    <row r="1" spans="1:25" ht="15.75" thickBot="1" x14ac:dyDescent="0.3">
      <c r="A1" s="577"/>
      <c r="B1" s="577"/>
      <c r="C1" s="577"/>
      <c r="D1" s="577"/>
      <c r="E1" s="577"/>
      <c r="F1" s="577"/>
      <c r="G1" s="577"/>
      <c r="H1" s="577"/>
      <c r="I1" s="577"/>
      <c r="J1" s="577"/>
      <c r="K1" s="577"/>
      <c r="L1" s="577"/>
      <c r="M1" s="577"/>
      <c r="N1" s="577"/>
      <c r="O1" s="577"/>
      <c r="P1" s="577"/>
      <c r="Q1" s="577"/>
      <c r="R1" s="577"/>
      <c r="S1" s="577"/>
      <c r="T1" s="577"/>
      <c r="U1" s="577"/>
      <c r="V1" s="577"/>
    </row>
    <row r="2" spans="1:25"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25" x14ac:dyDescent="0.25">
      <c r="A3" s="581"/>
      <c r="B3" s="466" t="s">
        <v>2</v>
      </c>
      <c r="C3" s="466"/>
      <c r="D3" s="466"/>
      <c r="E3" s="466"/>
      <c r="F3" s="466"/>
      <c r="G3" s="466"/>
      <c r="H3" s="466"/>
      <c r="I3" s="466"/>
      <c r="J3" s="466"/>
      <c r="K3" s="466"/>
      <c r="L3" s="466"/>
      <c r="M3" s="466"/>
      <c r="N3" s="466"/>
      <c r="O3" s="466"/>
      <c r="P3" s="466"/>
      <c r="Q3" s="466"/>
      <c r="R3" s="466"/>
      <c r="S3" s="466"/>
      <c r="T3" s="466"/>
      <c r="U3" s="466"/>
      <c r="V3" s="466"/>
      <c r="W3" s="467"/>
      <c r="X3" s="5" t="s">
        <v>3</v>
      </c>
    </row>
    <row r="4" spans="1:25"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6" t="s">
        <v>5</v>
      </c>
    </row>
    <row r="5" spans="1:25"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25"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5" ht="15.75" thickBot="1" x14ac:dyDescent="0.3">
      <c r="A7" s="8" t="s">
        <v>7</v>
      </c>
      <c r="B7" s="585" t="s">
        <v>642</v>
      </c>
      <c r="C7" s="586"/>
      <c r="D7" s="586"/>
      <c r="E7" s="586"/>
      <c r="F7" s="586"/>
      <c r="G7" s="586"/>
      <c r="H7" s="586"/>
      <c r="I7" s="586"/>
      <c r="J7" s="586"/>
      <c r="K7" s="586"/>
      <c r="L7" s="586"/>
      <c r="M7" s="586"/>
      <c r="N7" s="586"/>
      <c r="O7" s="586"/>
      <c r="P7" s="586"/>
      <c r="Q7" s="586"/>
      <c r="R7" s="586"/>
      <c r="S7" s="586"/>
      <c r="T7" s="586"/>
      <c r="U7" s="586"/>
      <c r="V7" s="586"/>
      <c r="W7" s="586"/>
      <c r="X7" s="587"/>
    </row>
    <row r="8" spans="1:25" x14ac:dyDescent="0.25">
      <c r="A8" s="9"/>
      <c r="B8" s="9"/>
      <c r="C8" s="9"/>
      <c r="D8" s="9"/>
      <c r="E8" s="9"/>
      <c r="F8" s="9"/>
      <c r="G8" s="9"/>
      <c r="H8" s="9"/>
      <c r="I8" s="9"/>
      <c r="J8" s="9"/>
      <c r="K8" s="9"/>
      <c r="L8" s="9"/>
      <c r="M8" s="9"/>
      <c r="N8" s="9"/>
      <c r="O8" s="9"/>
      <c r="P8" s="9"/>
      <c r="Q8" s="9"/>
      <c r="R8" s="9"/>
      <c r="S8" s="9"/>
      <c r="T8" s="9"/>
      <c r="U8" s="9"/>
      <c r="V8" s="9"/>
    </row>
    <row r="9" spans="1:25" x14ac:dyDescent="0.25">
      <c r="A9" s="588" t="s">
        <v>8</v>
      </c>
      <c r="B9" s="588" t="s">
        <v>9</v>
      </c>
      <c r="C9" s="588" t="s">
        <v>10</v>
      </c>
      <c r="D9" s="588" t="s">
        <v>11</v>
      </c>
      <c r="E9" s="588" t="s">
        <v>12</v>
      </c>
      <c r="F9" s="588" t="s">
        <v>13</v>
      </c>
      <c r="G9" s="588" t="s">
        <v>14</v>
      </c>
      <c r="H9" s="588" t="s">
        <v>15</v>
      </c>
      <c r="I9" s="588" t="s">
        <v>16</v>
      </c>
      <c r="J9" s="588" t="s">
        <v>17</v>
      </c>
      <c r="K9" s="606" t="s">
        <v>18</v>
      </c>
      <c r="L9" s="606"/>
      <c r="M9" s="606"/>
      <c r="N9" s="606"/>
      <c r="O9" s="606"/>
      <c r="P9" s="588"/>
      <c r="Q9" s="588" t="s">
        <v>19</v>
      </c>
      <c r="R9" s="588"/>
      <c r="S9" s="588"/>
      <c r="T9" s="588"/>
      <c r="U9" s="588"/>
      <c r="V9" s="588" t="s">
        <v>20</v>
      </c>
      <c r="W9" s="588" t="s">
        <v>21</v>
      </c>
      <c r="X9" s="588" t="s">
        <v>22</v>
      </c>
    </row>
    <row r="10" spans="1:25" ht="28.5" x14ac:dyDescent="0.25">
      <c r="A10" s="588"/>
      <c r="B10" s="588"/>
      <c r="C10" s="588"/>
      <c r="D10" s="588"/>
      <c r="E10" s="588"/>
      <c r="F10" s="588"/>
      <c r="G10" s="588"/>
      <c r="H10" s="588"/>
      <c r="I10" s="588"/>
      <c r="J10" s="588"/>
      <c r="K10" s="241" t="s">
        <v>23</v>
      </c>
      <c r="L10" s="241" t="s">
        <v>24</v>
      </c>
      <c r="M10" s="241" t="s">
        <v>25</v>
      </c>
      <c r="N10" s="241" t="s">
        <v>26</v>
      </c>
      <c r="O10" s="241" t="s">
        <v>27</v>
      </c>
      <c r="P10" s="588"/>
      <c r="Q10" s="241" t="s">
        <v>28</v>
      </c>
      <c r="R10" s="241" t="s">
        <v>24</v>
      </c>
      <c r="S10" s="241" t="s">
        <v>25</v>
      </c>
      <c r="T10" s="241" t="s">
        <v>26</v>
      </c>
      <c r="U10" s="241" t="s">
        <v>27</v>
      </c>
      <c r="V10" s="588"/>
      <c r="W10" s="588"/>
      <c r="X10" s="588"/>
      <c r="Y10" s="208"/>
    </row>
    <row r="11" spans="1:25" ht="90" x14ac:dyDescent="0.25">
      <c r="A11" s="589" t="s">
        <v>29</v>
      </c>
      <c r="B11" s="589" t="s">
        <v>366</v>
      </c>
      <c r="C11" s="242">
        <v>1</v>
      </c>
      <c r="D11" s="242" t="s">
        <v>390</v>
      </c>
      <c r="E11" s="242" t="s">
        <v>368</v>
      </c>
      <c r="F11" s="242" t="s">
        <v>391</v>
      </c>
      <c r="G11" s="68" t="s">
        <v>370</v>
      </c>
      <c r="H11" s="35" t="s">
        <v>371</v>
      </c>
      <c r="I11" s="242" t="s">
        <v>94</v>
      </c>
      <c r="J11" s="242" t="s">
        <v>372</v>
      </c>
      <c r="K11" s="17">
        <v>0.8</v>
      </c>
      <c r="L11" s="17">
        <v>0.2</v>
      </c>
      <c r="M11" s="17">
        <v>0</v>
      </c>
      <c r="N11" s="17">
        <v>0</v>
      </c>
      <c r="O11" s="17">
        <v>1</v>
      </c>
      <c r="P11" s="588"/>
      <c r="Q11" s="22">
        <v>0.8</v>
      </c>
      <c r="R11" s="22">
        <v>0.2</v>
      </c>
      <c r="S11" s="17">
        <v>0</v>
      </c>
      <c r="T11" s="242"/>
      <c r="U11" s="22">
        <f>+Q11+R11+S11+T11</f>
        <v>1</v>
      </c>
      <c r="V11" s="94" t="s">
        <v>912</v>
      </c>
      <c r="W11" s="11"/>
      <c r="X11" s="11"/>
      <c r="Y11" s="209"/>
    </row>
    <row r="12" spans="1:25" ht="89.25" x14ac:dyDescent="0.25">
      <c r="A12" s="590"/>
      <c r="B12" s="590"/>
      <c r="C12" s="242">
        <v>2</v>
      </c>
      <c r="D12" s="242" t="s">
        <v>392</v>
      </c>
      <c r="E12" s="242" t="s">
        <v>368</v>
      </c>
      <c r="F12" s="242" t="s">
        <v>393</v>
      </c>
      <c r="G12" s="68" t="s">
        <v>394</v>
      </c>
      <c r="H12" s="35" t="s">
        <v>371</v>
      </c>
      <c r="I12" s="242" t="s">
        <v>193</v>
      </c>
      <c r="J12" s="242" t="s">
        <v>395</v>
      </c>
      <c r="K12" s="17">
        <v>0.1</v>
      </c>
      <c r="L12" s="17">
        <v>0.35</v>
      </c>
      <c r="M12" s="17">
        <v>0.35</v>
      </c>
      <c r="N12" s="17">
        <v>0.2</v>
      </c>
      <c r="O12" s="17">
        <f t="shared" ref="O12:O17" si="0">+K12+L12+M12+N12</f>
        <v>1</v>
      </c>
      <c r="P12" s="588"/>
      <c r="Q12" s="22">
        <v>0.1</v>
      </c>
      <c r="R12" s="22">
        <v>0.35</v>
      </c>
      <c r="S12" s="17">
        <v>0.35</v>
      </c>
      <c r="T12" s="242"/>
      <c r="U12" s="22">
        <f>+Q12+R12+S12+T12</f>
        <v>0.79999999999999993</v>
      </c>
      <c r="V12" s="94" t="s">
        <v>913</v>
      </c>
      <c r="W12" s="11"/>
      <c r="X12" s="11"/>
      <c r="Y12" s="209"/>
    </row>
    <row r="13" spans="1:25" ht="102" x14ac:dyDescent="0.25">
      <c r="A13" s="590"/>
      <c r="B13" s="590"/>
      <c r="C13" s="242">
        <v>3</v>
      </c>
      <c r="D13" s="242" t="s">
        <v>396</v>
      </c>
      <c r="E13" s="242" t="s">
        <v>368</v>
      </c>
      <c r="F13" s="242" t="s">
        <v>788</v>
      </c>
      <c r="G13" s="68" t="s">
        <v>397</v>
      </c>
      <c r="H13" s="35" t="s">
        <v>371</v>
      </c>
      <c r="I13" s="242" t="s">
        <v>94</v>
      </c>
      <c r="J13" s="242" t="s">
        <v>636</v>
      </c>
      <c r="K13" s="17">
        <v>0.25</v>
      </c>
      <c r="L13" s="17">
        <v>0.25</v>
      </c>
      <c r="M13" s="17">
        <v>0.25</v>
      </c>
      <c r="N13" s="17">
        <v>0.25</v>
      </c>
      <c r="O13" s="17">
        <f t="shared" si="0"/>
        <v>1</v>
      </c>
      <c r="P13" s="588"/>
      <c r="Q13" s="22">
        <v>0.25</v>
      </c>
      <c r="R13" s="22">
        <v>0.25</v>
      </c>
      <c r="S13" s="17">
        <v>0.25</v>
      </c>
      <c r="T13" s="242"/>
      <c r="U13" s="22">
        <f t="shared" ref="U13:U17" si="1">+Q13+R13+S13+T13</f>
        <v>0.75</v>
      </c>
      <c r="V13" s="94" t="s">
        <v>914</v>
      </c>
      <c r="W13" s="11"/>
      <c r="X13" s="11"/>
      <c r="Y13" s="36"/>
    </row>
    <row r="14" spans="1:25" ht="105" x14ac:dyDescent="0.25">
      <c r="A14" s="590"/>
      <c r="B14" s="590"/>
      <c r="C14" s="242">
        <v>4</v>
      </c>
      <c r="D14" s="242" t="s">
        <v>398</v>
      </c>
      <c r="E14" s="242" t="s">
        <v>368</v>
      </c>
      <c r="F14" s="242" t="s">
        <v>789</v>
      </c>
      <c r="G14" s="68" t="s">
        <v>399</v>
      </c>
      <c r="H14" s="35" t="s">
        <v>371</v>
      </c>
      <c r="I14" s="242" t="s">
        <v>94</v>
      </c>
      <c r="J14" s="242" t="s">
        <v>790</v>
      </c>
      <c r="K14" s="17">
        <v>0.25</v>
      </c>
      <c r="L14" s="17">
        <v>0.25</v>
      </c>
      <c r="M14" s="17">
        <v>0.25</v>
      </c>
      <c r="N14" s="17">
        <v>0.25</v>
      </c>
      <c r="O14" s="17">
        <f t="shared" si="0"/>
        <v>1</v>
      </c>
      <c r="P14" s="588"/>
      <c r="Q14" s="22">
        <v>0.1</v>
      </c>
      <c r="R14" s="22">
        <v>0.4</v>
      </c>
      <c r="S14" s="17">
        <v>0.25</v>
      </c>
      <c r="T14" s="242"/>
      <c r="U14" s="22">
        <f t="shared" si="1"/>
        <v>0.75</v>
      </c>
      <c r="V14" s="94" t="s">
        <v>915</v>
      </c>
      <c r="W14" s="11"/>
      <c r="X14" s="11"/>
      <c r="Y14" s="36"/>
    </row>
    <row r="15" spans="1:25" ht="102" x14ac:dyDescent="0.25">
      <c r="A15" s="590"/>
      <c r="B15" s="590"/>
      <c r="C15" s="242">
        <v>5</v>
      </c>
      <c r="D15" s="242" t="s">
        <v>400</v>
      </c>
      <c r="E15" s="242" t="s">
        <v>368</v>
      </c>
      <c r="F15" s="242" t="s">
        <v>401</v>
      </c>
      <c r="G15" s="242" t="s">
        <v>402</v>
      </c>
      <c r="H15" s="35" t="s">
        <v>371</v>
      </c>
      <c r="I15" s="242" t="s">
        <v>94</v>
      </c>
      <c r="J15" s="242" t="s">
        <v>403</v>
      </c>
      <c r="K15" s="10">
        <v>0.1</v>
      </c>
      <c r="L15" s="10">
        <v>0.2</v>
      </c>
      <c r="M15" s="10">
        <v>0.45</v>
      </c>
      <c r="N15" s="10">
        <v>0.25</v>
      </c>
      <c r="O15" s="17">
        <f t="shared" si="0"/>
        <v>1</v>
      </c>
      <c r="P15" s="588"/>
      <c r="Q15" s="22">
        <v>0.1</v>
      </c>
      <c r="R15" s="22">
        <v>0.2</v>
      </c>
      <c r="S15" s="17">
        <v>0.45</v>
      </c>
      <c r="T15" s="242"/>
      <c r="U15" s="22">
        <f t="shared" si="1"/>
        <v>0.75</v>
      </c>
      <c r="V15" s="94" t="s">
        <v>916</v>
      </c>
      <c r="W15" s="11"/>
      <c r="X15" s="11"/>
      <c r="Y15" s="209"/>
    </row>
    <row r="16" spans="1:25" ht="105" x14ac:dyDescent="0.25">
      <c r="A16" s="590"/>
      <c r="B16" s="590"/>
      <c r="C16" s="242">
        <v>6</v>
      </c>
      <c r="D16" s="242" t="s">
        <v>404</v>
      </c>
      <c r="E16" s="242" t="s">
        <v>368</v>
      </c>
      <c r="F16" s="242" t="s">
        <v>405</v>
      </c>
      <c r="G16" s="242" t="s">
        <v>406</v>
      </c>
      <c r="H16" s="35" t="s">
        <v>371</v>
      </c>
      <c r="I16" s="242" t="s">
        <v>94</v>
      </c>
      <c r="J16" s="242" t="s">
        <v>407</v>
      </c>
      <c r="K16" s="10">
        <v>0.25</v>
      </c>
      <c r="L16" s="10">
        <v>0.25</v>
      </c>
      <c r="M16" s="10">
        <v>0.25</v>
      </c>
      <c r="N16" s="10">
        <v>0.25</v>
      </c>
      <c r="O16" s="17">
        <f t="shared" si="0"/>
        <v>1</v>
      </c>
      <c r="P16" s="588"/>
      <c r="Q16" s="22">
        <v>0.25</v>
      </c>
      <c r="R16" s="22">
        <v>0.25</v>
      </c>
      <c r="S16" s="17">
        <v>0.25</v>
      </c>
      <c r="T16" s="242"/>
      <c r="U16" s="22">
        <f t="shared" si="1"/>
        <v>0.75</v>
      </c>
      <c r="V16" s="94" t="s">
        <v>917</v>
      </c>
      <c r="W16" s="11"/>
      <c r="X16" s="11"/>
      <c r="Y16" s="209"/>
    </row>
    <row r="17" spans="1:25" ht="75" x14ac:dyDescent="0.25">
      <c r="A17" s="591"/>
      <c r="B17" s="591"/>
      <c r="C17" s="242">
        <v>7</v>
      </c>
      <c r="D17" s="242" t="s">
        <v>408</v>
      </c>
      <c r="E17" s="242" t="s">
        <v>368</v>
      </c>
      <c r="F17" s="242" t="s">
        <v>409</v>
      </c>
      <c r="G17" s="242" t="s">
        <v>406</v>
      </c>
      <c r="H17" s="35" t="s">
        <v>371</v>
      </c>
      <c r="I17" s="242" t="s">
        <v>94</v>
      </c>
      <c r="J17" s="242" t="s">
        <v>410</v>
      </c>
      <c r="K17" s="10">
        <v>0.25</v>
      </c>
      <c r="L17" s="10">
        <v>0.25</v>
      </c>
      <c r="M17" s="10">
        <v>0.25</v>
      </c>
      <c r="N17" s="10">
        <v>0.25</v>
      </c>
      <c r="O17" s="10">
        <f t="shared" si="0"/>
        <v>1</v>
      </c>
      <c r="P17" s="588"/>
      <c r="Q17" s="22">
        <v>0.25</v>
      </c>
      <c r="R17" s="22">
        <v>0.25</v>
      </c>
      <c r="S17" s="17">
        <v>0.25</v>
      </c>
      <c r="T17" s="242"/>
      <c r="U17" s="22">
        <f t="shared" si="1"/>
        <v>0.75</v>
      </c>
      <c r="V17" s="94" t="s">
        <v>918</v>
      </c>
      <c r="W17" s="11"/>
      <c r="X17" s="11"/>
      <c r="Y17" s="36"/>
    </row>
    <row r="18" spans="1:25" s="2" customFormat="1" ht="28.5" x14ac:dyDescent="0.25">
      <c r="A18" s="588" t="s">
        <v>791</v>
      </c>
      <c r="B18" s="12" t="s">
        <v>726</v>
      </c>
      <c r="C18" s="592" t="s">
        <v>32</v>
      </c>
      <c r="D18" s="593"/>
      <c r="E18" s="13" t="s">
        <v>33</v>
      </c>
      <c r="F18" s="14"/>
      <c r="G18" s="14"/>
      <c r="H18" s="14"/>
      <c r="I18" s="598" t="s">
        <v>34</v>
      </c>
      <c r="J18" s="599" t="s">
        <v>33</v>
      </c>
      <c r="K18" s="600"/>
      <c r="L18" s="600"/>
      <c r="M18" s="600"/>
      <c r="N18" s="600"/>
      <c r="O18" s="600"/>
      <c r="P18" s="600"/>
      <c r="Q18" s="600"/>
      <c r="R18" s="601"/>
      <c r="S18" s="602" t="s">
        <v>35</v>
      </c>
      <c r="T18" s="602"/>
      <c r="U18" s="602"/>
      <c r="V18" s="603" t="s">
        <v>36</v>
      </c>
      <c r="W18" s="603"/>
      <c r="X18" s="603"/>
      <c r="Y18" s="1"/>
    </row>
    <row r="19" spans="1:25" s="2" customFormat="1" ht="28.5" x14ac:dyDescent="0.25">
      <c r="A19" s="588"/>
      <c r="B19" s="12" t="s">
        <v>37</v>
      </c>
      <c r="C19" s="594"/>
      <c r="D19" s="595"/>
      <c r="E19" s="13" t="s">
        <v>38</v>
      </c>
      <c r="F19" s="604" t="s">
        <v>387</v>
      </c>
      <c r="G19" s="604"/>
      <c r="H19" s="605"/>
      <c r="I19" s="598"/>
      <c r="J19" s="607" t="s">
        <v>911</v>
      </c>
      <c r="K19" s="608"/>
      <c r="L19" s="608"/>
      <c r="M19" s="608"/>
      <c r="N19" s="608"/>
      <c r="O19" s="608"/>
      <c r="P19" s="608"/>
      <c r="Q19" s="608"/>
      <c r="R19" s="609"/>
      <c r="S19" s="602"/>
      <c r="T19" s="602"/>
      <c r="U19" s="602"/>
      <c r="V19" s="603" t="s">
        <v>784</v>
      </c>
      <c r="W19" s="603"/>
      <c r="X19" s="603"/>
      <c r="Y19" s="1"/>
    </row>
    <row r="20" spans="1:25" s="2" customFormat="1" ht="28.5" x14ac:dyDescent="0.25">
      <c r="A20" s="588"/>
      <c r="B20" s="12" t="s">
        <v>787</v>
      </c>
      <c r="C20" s="596"/>
      <c r="D20" s="597"/>
      <c r="E20" s="13" t="s">
        <v>40</v>
      </c>
      <c r="F20" s="604" t="s">
        <v>388</v>
      </c>
      <c r="G20" s="604"/>
      <c r="H20" s="605"/>
      <c r="I20" s="598"/>
      <c r="J20" s="607" t="s">
        <v>389</v>
      </c>
      <c r="K20" s="608"/>
      <c r="L20" s="608"/>
      <c r="M20" s="608"/>
      <c r="N20" s="608"/>
      <c r="O20" s="608"/>
      <c r="P20" s="608"/>
      <c r="Q20" s="608"/>
      <c r="R20" s="609"/>
      <c r="S20" s="602"/>
      <c r="T20" s="602"/>
      <c r="U20" s="602"/>
      <c r="V20" s="603" t="s">
        <v>41</v>
      </c>
      <c r="W20" s="603"/>
      <c r="X20" s="603"/>
      <c r="Y20" s="1"/>
    </row>
  </sheetData>
  <mergeCells count="37">
    <mergeCell ref="J18:R18"/>
    <mergeCell ref="S18:U20"/>
    <mergeCell ref="V18:X18"/>
    <mergeCell ref="F19:H19"/>
    <mergeCell ref="J9:J10"/>
    <mergeCell ref="K9:O9"/>
    <mergeCell ref="P9:P17"/>
    <mergeCell ref="Q9:U9"/>
    <mergeCell ref="V9:V10"/>
    <mergeCell ref="W9:W10"/>
    <mergeCell ref="J19:R19"/>
    <mergeCell ref="V19:X19"/>
    <mergeCell ref="F20:H20"/>
    <mergeCell ref="J20:R20"/>
    <mergeCell ref="V20:X20"/>
    <mergeCell ref="A11:A17"/>
    <mergeCell ref="B11:B17"/>
    <mergeCell ref="A18:A20"/>
    <mergeCell ref="C18:D20"/>
    <mergeCell ref="I18:I20"/>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0"/>
  <sheetViews>
    <sheetView workbookViewId="0">
      <selection sqref="A1:XFD1048576"/>
    </sheetView>
  </sheetViews>
  <sheetFormatPr baseColWidth="10" defaultColWidth="10.28515625"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17.28515625" style="1" customWidth="1"/>
    <col min="7" max="7" width="28.5703125" style="1" customWidth="1"/>
    <col min="8" max="8" width="16" style="1" customWidth="1"/>
    <col min="9" max="9" width="13.42578125" style="1" customWidth="1"/>
    <col min="10" max="10" width="20.42578125" style="1" customWidth="1"/>
    <col min="11" max="14" width="5.7109375" style="1" customWidth="1"/>
    <col min="15" max="15" width="7.7109375" style="1" customWidth="1"/>
    <col min="16" max="16" width="1.42578125" style="3" customWidth="1"/>
    <col min="17" max="20" width="6.140625" style="1" customWidth="1"/>
    <col min="21" max="21" width="7.85546875" style="1" customWidth="1"/>
    <col min="22" max="22" width="39.42578125" style="1" customWidth="1"/>
    <col min="23" max="24" width="25.42578125" style="1" customWidth="1"/>
    <col min="25" max="25" width="22.5703125" style="1" customWidth="1"/>
    <col min="26" max="16384" width="10.28515625" style="1"/>
  </cols>
  <sheetData>
    <row r="1" spans="1:24"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24"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24" x14ac:dyDescent="0.25">
      <c r="A3" s="581"/>
      <c r="B3" s="466" t="s">
        <v>919</v>
      </c>
      <c r="C3" s="466"/>
      <c r="D3" s="466"/>
      <c r="E3" s="466"/>
      <c r="F3" s="466"/>
      <c r="G3" s="466"/>
      <c r="H3" s="466"/>
      <c r="I3" s="466"/>
      <c r="J3" s="466"/>
      <c r="K3" s="466"/>
      <c r="L3" s="466"/>
      <c r="M3" s="466"/>
      <c r="N3" s="466"/>
      <c r="O3" s="466"/>
      <c r="P3" s="466"/>
      <c r="Q3" s="466"/>
      <c r="R3" s="466"/>
      <c r="S3" s="466"/>
      <c r="T3" s="466"/>
      <c r="U3" s="466"/>
      <c r="V3" s="466"/>
      <c r="W3" s="467"/>
      <c r="X3" s="5" t="s">
        <v>3</v>
      </c>
    </row>
    <row r="4" spans="1:24" ht="28.5" x14ac:dyDescent="0.25">
      <c r="A4" s="581"/>
      <c r="B4" s="468" t="s">
        <v>42</v>
      </c>
      <c r="C4" s="468"/>
      <c r="D4" s="468"/>
      <c r="E4" s="468"/>
      <c r="F4" s="468"/>
      <c r="G4" s="468"/>
      <c r="H4" s="468"/>
      <c r="I4" s="468"/>
      <c r="J4" s="468"/>
      <c r="K4" s="468"/>
      <c r="L4" s="468"/>
      <c r="M4" s="468"/>
      <c r="N4" s="468"/>
      <c r="O4" s="468"/>
      <c r="P4" s="468"/>
      <c r="Q4" s="468"/>
      <c r="R4" s="468"/>
      <c r="S4" s="468"/>
      <c r="T4" s="468"/>
      <c r="U4" s="468"/>
      <c r="V4" s="468"/>
      <c r="W4" s="469"/>
      <c r="X4" s="6" t="s">
        <v>43</v>
      </c>
    </row>
    <row r="5" spans="1:24"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24"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4" ht="15.75" thickBot="1" x14ac:dyDescent="0.3">
      <c r="A7" s="16" t="s">
        <v>7</v>
      </c>
      <c r="B7" s="585" t="s">
        <v>643</v>
      </c>
      <c r="C7" s="586"/>
      <c r="D7" s="586"/>
      <c r="E7" s="586"/>
      <c r="F7" s="586"/>
      <c r="G7" s="586"/>
      <c r="H7" s="586"/>
      <c r="I7" s="586"/>
      <c r="J7" s="586"/>
      <c r="K7" s="586"/>
      <c r="L7" s="586"/>
      <c r="M7" s="586"/>
      <c r="N7" s="586"/>
      <c r="O7" s="586"/>
      <c r="P7" s="586"/>
      <c r="Q7" s="586"/>
      <c r="R7" s="586"/>
      <c r="S7" s="586"/>
      <c r="T7" s="586"/>
      <c r="U7" s="586"/>
      <c r="V7" s="586"/>
      <c r="W7" s="586"/>
      <c r="X7" s="587"/>
    </row>
    <row r="8" spans="1:24" x14ac:dyDescent="0.25">
      <c r="A8" s="9"/>
      <c r="B8" s="9"/>
      <c r="C8" s="9"/>
      <c r="D8" s="9"/>
      <c r="E8" s="9"/>
      <c r="F8" s="9"/>
      <c r="G8" s="9"/>
      <c r="H8" s="9"/>
      <c r="I8" s="9"/>
      <c r="J8" s="9"/>
      <c r="K8" s="9"/>
      <c r="L8" s="9"/>
      <c r="M8" s="9"/>
      <c r="N8" s="9"/>
      <c r="O8" s="9"/>
      <c r="P8" s="9"/>
      <c r="Q8" s="9"/>
      <c r="R8" s="9"/>
      <c r="S8" s="9"/>
      <c r="T8" s="9"/>
      <c r="U8" s="9"/>
      <c r="V8" s="9"/>
    </row>
    <row r="9" spans="1:24" s="15" customFormat="1" x14ac:dyDescent="0.25">
      <c r="A9" s="613" t="s">
        <v>8</v>
      </c>
      <c r="B9" s="613" t="s">
        <v>9</v>
      </c>
      <c r="C9" s="613" t="s">
        <v>10</v>
      </c>
      <c r="D9" s="613" t="s">
        <v>11</v>
      </c>
      <c r="E9" s="613" t="s">
        <v>12</v>
      </c>
      <c r="F9" s="613" t="s">
        <v>13</v>
      </c>
      <c r="G9" s="613" t="s">
        <v>14</v>
      </c>
      <c r="H9" s="613" t="s">
        <v>15</v>
      </c>
      <c r="I9" s="613" t="s">
        <v>16</v>
      </c>
      <c r="J9" s="613" t="s">
        <v>17</v>
      </c>
      <c r="K9" s="614" t="s">
        <v>18</v>
      </c>
      <c r="L9" s="614"/>
      <c r="M9" s="614"/>
      <c r="N9" s="614"/>
      <c r="O9" s="614"/>
      <c r="P9" s="613"/>
      <c r="Q9" s="613" t="s">
        <v>19</v>
      </c>
      <c r="R9" s="613"/>
      <c r="S9" s="613"/>
      <c r="T9" s="613"/>
      <c r="U9" s="613"/>
      <c r="V9" s="613" t="s">
        <v>20</v>
      </c>
      <c r="W9" s="613" t="s">
        <v>21</v>
      </c>
      <c r="X9" s="613" t="s">
        <v>22</v>
      </c>
    </row>
    <row r="10" spans="1:24" s="15" customFormat="1" ht="42.75" x14ac:dyDescent="0.25">
      <c r="A10" s="613"/>
      <c r="B10" s="613"/>
      <c r="C10" s="613"/>
      <c r="D10" s="613"/>
      <c r="E10" s="613"/>
      <c r="F10" s="613"/>
      <c r="G10" s="613"/>
      <c r="H10" s="613"/>
      <c r="I10" s="613"/>
      <c r="J10" s="613"/>
      <c r="K10" s="253" t="s">
        <v>23</v>
      </c>
      <c r="L10" s="253" t="s">
        <v>24</v>
      </c>
      <c r="M10" s="253" t="s">
        <v>25</v>
      </c>
      <c r="N10" s="253" t="s">
        <v>26</v>
      </c>
      <c r="O10" s="253" t="s">
        <v>27</v>
      </c>
      <c r="P10" s="613"/>
      <c r="Q10" s="253" t="s">
        <v>28</v>
      </c>
      <c r="R10" s="253" t="s">
        <v>24</v>
      </c>
      <c r="S10" s="253" t="s">
        <v>25</v>
      </c>
      <c r="T10" s="253" t="s">
        <v>26</v>
      </c>
      <c r="U10" s="253" t="s">
        <v>27</v>
      </c>
      <c r="V10" s="613"/>
      <c r="W10" s="613"/>
      <c r="X10" s="613"/>
    </row>
    <row r="11" spans="1:24" ht="165" x14ac:dyDescent="0.25">
      <c r="A11" s="619" t="s">
        <v>461</v>
      </c>
      <c r="B11" s="589" t="s">
        <v>462</v>
      </c>
      <c r="C11" s="242">
        <v>1</v>
      </c>
      <c r="D11" s="244" t="s">
        <v>463</v>
      </c>
      <c r="E11" s="244" t="s">
        <v>464</v>
      </c>
      <c r="F11" s="244" t="s">
        <v>465</v>
      </c>
      <c r="G11" s="244" t="s">
        <v>466</v>
      </c>
      <c r="H11" s="258">
        <v>1</v>
      </c>
      <c r="I11" s="244" t="s">
        <v>94</v>
      </c>
      <c r="J11" s="33" t="s">
        <v>467</v>
      </c>
      <c r="K11" s="258">
        <v>0.25</v>
      </c>
      <c r="L11" s="258">
        <v>0.25</v>
      </c>
      <c r="M11" s="258">
        <v>0.25</v>
      </c>
      <c r="N11" s="258">
        <v>0.25</v>
      </c>
      <c r="O11" s="32">
        <v>1</v>
      </c>
      <c r="P11" s="613"/>
      <c r="Q11" s="258">
        <v>0.25</v>
      </c>
      <c r="R11" s="17">
        <v>0.25</v>
      </c>
      <c r="S11" s="17">
        <v>0.25</v>
      </c>
      <c r="T11" s="242"/>
      <c r="U11" s="17">
        <f>+Q11+R11+S11</f>
        <v>0.75</v>
      </c>
      <c r="V11" s="242" t="s">
        <v>920</v>
      </c>
      <c r="W11" s="11"/>
      <c r="X11" s="11"/>
    </row>
    <row r="12" spans="1:24" ht="90" x14ac:dyDescent="0.25">
      <c r="A12" s="619"/>
      <c r="B12" s="590"/>
      <c r="C12" s="242">
        <v>2</v>
      </c>
      <c r="D12" s="242" t="s">
        <v>468</v>
      </c>
      <c r="E12" s="244" t="s">
        <v>469</v>
      </c>
      <c r="F12" s="242" t="s">
        <v>470</v>
      </c>
      <c r="G12" s="242" t="s">
        <v>471</v>
      </c>
      <c r="H12" s="258">
        <v>1</v>
      </c>
      <c r="I12" s="244" t="s">
        <v>94</v>
      </c>
      <c r="J12" s="68" t="s">
        <v>472</v>
      </c>
      <c r="K12" s="258">
        <v>0.25</v>
      </c>
      <c r="L12" s="258">
        <v>0.25</v>
      </c>
      <c r="M12" s="258">
        <v>0.25</v>
      </c>
      <c r="N12" s="258">
        <v>0.25</v>
      </c>
      <c r="O12" s="32">
        <v>1</v>
      </c>
      <c r="P12" s="613"/>
      <c r="Q12" s="258">
        <v>0.25</v>
      </c>
      <c r="R12" s="17">
        <v>0.25</v>
      </c>
      <c r="S12" s="17">
        <v>0.25</v>
      </c>
      <c r="T12" s="242"/>
      <c r="U12" s="17">
        <f>+Q12+R12+S12</f>
        <v>0.75</v>
      </c>
      <c r="V12" s="242" t="s">
        <v>921</v>
      </c>
      <c r="W12" s="11"/>
      <c r="X12" s="11"/>
    </row>
    <row r="13" spans="1:24" ht="180" x14ac:dyDescent="0.25">
      <c r="A13" s="619"/>
      <c r="B13" s="590"/>
      <c r="C13" s="242">
        <v>3</v>
      </c>
      <c r="D13" s="242" t="s">
        <v>473</v>
      </c>
      <c r="E13" s="244" t="s">
        <v>469</v>
      </c>
      <c r="F13" s="242" t="s">
        <v>474</v>
      </c>
      <c r="G13" s="242" t="s">
        <v>475</v>
      </c>
      <c r="H13" s="258">
        <v>1</v>
      </c>
      <c r="I13" s="244" t="s">
        <v>94</v>
      </c>
      <c r="J13" s="68" t="s">
        <v>476</v>
      </c>
      <c r="K13" s="258">
        <v>0.25</v>
      </c>
      <c r="L13" s="258">
        <v>0.25</v>
      </c>
      <c r="M13" s="258">
        <v>0.25</v>
      </c>
      <c r="N13" s="258">
        <v>0.25</v>
      </c>
      <c r="O13" s="32">
        <v>1</v>
      </c>
      <c r="P13" s="613"/>
      <c r="Q13" s="258">
        <v>0.25</v>
      </c>
      <c r="R13" s="17">
        <v>0.25</v>
      </c>
      <c r="S13" s="17">
        <v>0.25</v>
      </c>
      <c r="T13" s="242"/>
      <c r="U13" s="17">
        <f>+Q13+R13+S13</f>
        <v>0.75</v>
      </c>
      <c r="V13" s="19" t="s">
        <v>922</v>
      </c>
      <c r="W13" s="11"/>
      <c r="X13" s="11"/>
    </row>
    <row r="14" spans="1:24" ht="120" x14ac:dyDescent="0.25">
      <c r="A14" s="619"/>
      <c r="B14" s="590"/>
      <c r="C14" s="242">
        <v>4</v>
      </c>
      <c r="D14" s="242" t="s">
        <v>477</v>
      </c>
      <c r="E14" s="244" t="s">
        <v>469</v>
      </c>
      <c r="F14" s="242" t="s">
        <v>478</v>
      </c>
      <c r="G14" s="242" t="s">
        <v>479</v>
      </c>
      <c r="H14" s="258">
        <v>1</v>
      </c>
      <c r="I14" s="244" t="s">
        <v>94</v>
      </c>
      <c r="J14" s="68" t="s">
        <v>480</v>
      </c>
      <c r="K14" s="258">
        <v>0.25</v>
      </c>
      <c r="L14" s="258">
        <v>0.25</v>
      </c>
      <c r="M14" s="258">
        <v>0.25</v>
      </c>
      <c r="N14" s="258">
        <v>0.25</v>
      </c>
      <c r="O14" s="32">
        <v>1</v>
      </c>
      <c r="P14" s="613"/>
      <c r="Q14" s="258">
        <v>0.25</v>
      </c>
      <c r="R14" s="17">
        <v>0.25</v>
      </c>
      <c r="S14" s="17">
        <v>0.25</v>
      </c>
      <c r="T14" s="242"/>
      <c r="U14" s="17">
        <f>+Q14+R14+S14</f>
        <v>0.75</v>
      </c>
      <c r="V14" s="68" t="s">
        <v>923</v>
      </c>
      <c r="W14" s="11"/>
      <c r="X14" s="11"/>
    </row>
    <row r="15" spans="1:24" ht="75" x14ac:dyDescent="0.25">
      <c r="A15" s="619"/>
      <c r="B15" s="590"/>
      <c r="C15" s="242">
        <v>5</v>
      </c>
      <c r="D15" s="243" t="s">
        <v>481</v>
      </c>
      <c r="E15" s="242" t="s">
        <v>469</v>
      </c>
      <c r="F15" s="242" t="s">
        <v>482</v>
      </c>
      <c r="G15" s="242" t="s">
        <v>483</v>
      </c>
      <c r="H15" s="258">
        <v>1</v>
      </c>
      <c r="I15" s="244" t="s">
        <v>94</v>
      </c>
      <c r="J15" s="64" t="s">
        <v>484</v>
      </c>
      <c r="K15" s="65">
        <v>0.25</v>
      </c>
      <c r="L15" s="65">
        <v>0.25</v>
      </c>
      <c r="M15" s="65">
        <v>0.25</v>
      </c>
      <c r="N15" s="65">
        <v>0.25</v>
      </c>
      <c r="O15" s="66">
        <v>1</v>
      </c>
      <c r="P15" s="613"/>
      <c r="Q15" s="65">
        <v>0.25</v>
      </c>
      <c r="R15" s="17">
        <v>0.25</v>
      </c>
      <c r="S15" s="17">
        <v>0.25</v>
      </c>
      <c r="T15" s="242"/>
      <c r="U15" s="17">
        <f>+Q15+R15+S15</f>
        <v>0.75</v>
      </c>
      <c r="V15" s="19" t="s">
        <v>924</v>
      </c>
      <c r="W15" s="11"/>
      <c r="X15" s="11"/>
    </row>
    <row r="16" spans="1:24" ht="120" x14ac:dyDescent="0.25">
      <c r="A16" s="619"/>
      <c r="B16" s="590"/>
      <c r="C16" s="242">
        <v>6</v>
      </c>
      <c r="D16" s="19" t="s">
        <v>485</v>
      </c>
      <c r="E16" s="19" t="s">
        <v>469</v>
      </c>
      <c r="F16" s="21" t="s">
        <v>486</v>
      </c>
      <c r="G16" s="19" t="s">
        <v>487</v>
      </c>
      <c r="H16" s="258">
        <v>1</v>
      </c>
      <c r="I16" s="244" t="s">
        <v>94</v>
      </c>
      <c r="J16" s="21" t="s">
        <v>488</v>
      </c>
      <c r="K16" s="49">
        <v>0.25</v>
      </c>
      <c r="L16" s="49">
        <v>0.25</v>
      </c>
      <c r="M16" s="49">
        <v>0.25</v>
      </c>
      <c r="N16" s="49">
        <v>0.25</v>
      </c>
      <c r="O16" s="49">
        <v>1</v>
      </c>
      <c r="P16" s="613"/>
      <c r="Q16" s="49">
        <v>0.25</v>
      </c>
      <c r="R16" s="17">
        <v>0.25</v>
      </c>
      <c r="S16" s="17">
        <v>0.25</v>
      </c>
      <c r="T16" s="242"/>
      <c r="U16" s="17">
        <f>+Q16+S16+R16</f>
        <v>0.75</v>
      </c>
      <c r="V16" s="19" t="s">
        <v>925</v>
      </c>
      <c r="W16" s="11"/>
      <c r="X16" s="11"/>
    </row>
    <row r="17" spans="1:25" ht="90" x14ac:dyDescent="0.25">
      <c r="A17" s="619"/>
      <c r="B17" s="590"/>
      <c r="C17" s="242">
        <v>7</v>
      </c>
      <c r="D17" s="62" t="s">
        <v>489</v>
      </c>
      <c r="E17" s="242" t="s">
        <v>469</v>
      </c>
      <c r="F17" s="242" t="s">
        <v>490</v>
      </c>
      <c r="G17" s="242" t="s">
        <v>491</v>
      </c>
      <c r="H17" s="258">
        <v>1</v>
      </c>
      <c r="I17" s="244" t="s">
        <v>94</v>
      </c>
      <c r="J17" s="21" t="s">
        <v>492</v>
      </c>
      <c r="K17" s="17">
        <v>0.25</v>
      </c>
      <c r="L17" s="17">
        <v>0.25</v>
      </c>
      <c r="M17" s="17">
        <v>0.25</v>
      </c>
      <c r="N17" s="17">
        <v>0.25</v>
      </c>
      <c r="O17" s="17">
        <v>1</v>
      </c>
      <c r="P17" s="613"/>
      <c r="Q17" s="17">
        <v>0.25</v>
      </c>
      <c r="R17" s="17">
        <v>0.25</v>
      </c>
      <c r="S17" s="17">
        <v>0.25</v>
      </c>
      <c r="T17" s="242"/>
      <c r="U17" s="17">
        <f>+Q17+R17+S17</f>
        <v>0.75</v>
      </c>
      <c r="V17" s="242" t="s">
        <v>926</v>
      </c>
      <c r="W17" s="11"/>
      <c r="X17" s="11"/>
    </row>
    <row r="18" spans="1:25" s="2" customFormat="1" x14ac:dyDescent="0.25">
      <c r="A18" s="620" t="s">
        <v>31</v>
      </c>
      <c r="B18" s="12" t="s">
        <v>927</v>
      </c>
      <c r="C18" s="621" t="s">
        <v>32</v>
      </c>
      <c r="D18" s="622"/>
      <c r="E18" s="210" t="s">
        <v>33</v>
      </c>
      <c r="F18" s="627"/>
      <c r="G18" s="627"/>
      <c r="H18" s="211"/>
      <c r="I18" s="610" t="s">
        <v>34</v>
      </c>
      <c r="J18" s="599" t="s">
        <v>493</v>
      </c>
      <c r="K18" s="600"/>
      <c r="L18" s="600"/>
      <c r="M18" s="600"/>
      <c r="N18" s="600"/>
      <c r="O18" s="600"/>
      <c r="P18" s="600"/>
      <c r="Q18" s="600"/>
      <c r="R18" s="601"/>
      <c r="S18" s="611" t="s">
        <v>35</v>
      </c>
      <c r="T18" s="611"/>
      <c r="U18" s="611"/>
      <c r="V18" s="612" t="s">
        <v>36</v>
      </c>
      <c r="W18" s="612"/>
      <c r="X18" s="612"/>
      <c r="Y18" s="1"/>
    </row>
    <row r="19" spans="1:25" s="2" customFormat="1" ht="28.5" x14ac:dyDescent="0.25">
      <c r="A19" s="620"/>
      <c r="B19" s="12" t="s">
        <v>37</v>
      </c>
      <c r="C19" s="623"/>
      <c r="D19" s="624"/>
      <c r="E19" s="210" t="s">
        <v>38</v>
      </c>
      <c r="F19" s="628" t="s">
        <v>494</v>
      </c>
      <c r="G19" s="628"/>
      <c r="H19" s="211"/>
      <c r="I19" s="610"/>
      <c r="J19" s="615" t="s">
        <v>646</v>
      </c>
      <c r="K19" s="616"/>
      <c r="L19" s="616"/>
      <c r="M19" s="616"/>
      <c r="N19" s="616"/>
      <c r="O19" s="616"/>
      <c r="P19" s="616"/>
      <c r="Q19" s="616"/>
      <c r="R19" s="617"/>
      <c r="S19" s="611"/>
      <c r="T19" s="611"/>
      <c r="U19" s="611"/>
      <c r="V19" s="612" t="s">
        <v>928</v>
      </c>
      <c r="W19" s="612"/>
      <c r="X19" s="612"/>
      <c r="Y19" s="1"/>
    </row>
    <row r="20" spans="1:25" s="2" customFormat="1" ht="28.5" x14ac:dyDescent="0.25">
      <c r="A20" s="620"/>
      <c r="B20" s="12" t="s">
        <v>787</v>
      </c>
      <c r="C20" s="625"/>
      <c r="D20" s="626"/>
      <c r="E20" s="210" t="s">
        <v>40</v>
      </c>
      <c r="F20" s="628" t="s">
        <v>929</v>
      </c>
      <c r="G20" s="628"/>
      <c r="H20" s="211"/>
      <c r="I20" s="610"/>
      <c r="J20" s="615" t="s">
        <v>647</v>
      </c>
      <c r="K20" s="616"/>
      <c r="L20" s="616"/>
      <c r="M20" s="616"/>
      <c r="N20" s="616"/>
      <c r="O20" s="616"/>
      <c r="P20" s="616"/>
      <c r="Q20" s="616"/>
      <c r="R20" s="617"/>
      <c r="S20" s="611"/>
      <c r="T20" s="611"/>
      <c r="U20" s="611"/>
      <c r="V20" s="618" t="s">
        <v>41</v>
      </c>
      <c r="W20" s="618"/>
      <c r="X20" s="618"/>
      <c r="Y20" s="1"/>
    </row>
  </sheetData>
  <mergeCells count="38">
    <mergeCell ref="A6:X6"/>
    <mergeCell ref="A1:V1"/>
    <mergeCell ref="A2:A5"/>
    <mergeCell ref="B2:W2"/>
    <mergeCell ref="B3:W3"/>
    <mergeCell ref="B4:W5"/>
    <mergeCell ref="B7:X7"/>
    <mergeCell ref="A9:A10"/>
    <mergeCell ref="B9:B10"/>
    <mergeCell ref="C9:C10"/>
    <mergeCell ref="D9:D10"/>
    <mergeCell ref="E9:E10"/>
    <mergeCell ref="F9:F10"/>
    <mergeCell ref="G9:G10"/>
    <mergeCell ref="H9:H10"/>
    <mergeCell ref="I9:I10"/>
    <mergeCell ref="X9:X10"/>
    <mergeCell ref="A11:A17"/>
    <mergeCell ref="B11:B17"/>
    <mergeCell ref="A18:A20"/>
    <mergeCell ref="C18:D20"/>
    <mergeCell ref="F18:G18"/>
    <mergeCell ref="F19:G19"/>
    <mergeCell ref="F20:G20"/>
    <mergeCell ref="I18:I20"/>
    <mergeCell ref="J18:R18"/>
    <mergeCell ref="S18:U20"/>
    <mergeCell ref="V18:X18"/>
    <mergeCell ref="J9:J10"/>
    <mergeCell ref="K9:O9"/>
    <mergeCell ref="P9:P17"/>
    <mergeCell ref="Q9:U9"/>
    <mergeCell ref="V9:V10"/>
    <mergeCell ref="W9:W10"/>
    <mergeCell ref="J19:R19"/>
    <mergeCell ref="V19:X19"/>
    <mergeCell ref="J20:R20"/>
    <mergeCell ref="V20:X20"/>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1"/>
  <sheetViews>
    <sheetView showGridLines="0" zoomScale="70" zoomScaleNormal="70" workbookViewId="0">
      <selection activeCell="B4" sqref="B4:W5"/>
    </sheetView>
  </sheetViews>
  <sheetFormatPr baseColWidth="10" defaultRowHeight="16.5" x14ac:dyDescent="0.25"/>
  <cols>
    <col min="1" max="1" width="17.7109375" style="212" customWidth="1"/>
    <col min="2" max="2" width="18.85546875" style="212" customWidth="1"/>
    <col min="3" max="3" width="5.42578125" style="212" customWidth="1"/>
    <col min="4" max="4" width="25.85546875" style="212" customWidth="1"/>
    <col min="5" max="5" width="15.5703125" style="212" customWidth="1"/>
    <col min="6" max="6" width="17.28515625" style="212" customWidth="1"/>
    <col min="7" max="7" width="28.5703125" style="212" customWidth="1"/>
    <col min="8" max="8" width="16" style="212" customWidth="1"/>
    <col min="9" max="9" width="10.85546875" style="212" customWidth="1"/>
    <col min="10" max="10" width="18.85546875" style="212" customWidth="1"/>
    <col min="11" max="14" width="5.7109375" style="212" customWidth="1"/>
    <col min="15" max="15" width="7.7109375" style="212" customWidth="1"/>
    <col min="16" max="16" width="1.42578125" style="227" customWidth="1"/>
    <col min="17" max="20" width="6.140625" style="212" customWidth="1"/>
    <col min="21" max="21" width="7.85546875" style="212" customWidth="1"/>
    <col min="22" max="22" width="70.42578125" style="212" customWidth="1"/>
    <col min="23" max="24" width="25.42578125" style="212" customWidth="1"/>
    <col min="25" max="25" width="36.28515625" style="343" customWidth="1"/>
    <col min="26" max="256" width="11.42578125" style="212"/>
    <col min="257" max="257" width="17.7109375" style="212" customWidth="1"/>
    <col min="258" max="258" width="18.85546875" style="212" customWidth="1"/>
    <col min="259" max="259" width="5.42578125" style="212" customWidth="1"/>
    <col min="260" max="260" width="25.85546875" style="212" customWidth="1"/>
    <col min="261" max="261" width="15.5703125" style="212" customWidth="1"/>
    <col min="262" max="262" width="17.28515625" style="212" customWidth="1"/>
    <col min="263" max="263" width="28.5703125" style="212" customWidth="1"/>
    <col min="264" max="264" width="16" style="212" customWidth="1"/>
    <col min="265" max="265" width="10.85546875" style="212" customWidth="1"/>
    <col min="266" max="266" width="18.85546875" style="212" customWidth="1"/>
    <col min="267" max="270" width="5.7109375" style="212" customWidth="1"/>
    <col min="271" max="271" width="7.7109375" style="212" customWidth="1"/>
    <col min="272" max="272" width="1.42578125" style="212" customWidth="1"/>
    <col min="273" max="276" width="6.140625" style="212" customWidth="1"/>
    <col min="277" max="277" width="7.85546875" style="212" customWidth="1"/>
    <col min="278" max="278" width="70.42578125" style="212" customWidth="1"/>
    <col min="279" max="280" width="25.42578125" style="212" customWidth="1"/>
    <col min="281" max="281" width="36.28515625" style="212" customWidth="1"/>
    <col min="282" max="512" width="11.42578125" style="212"/>
    <col min="513" max="513" width="17.7109375" style="212" customWidth="1"/>
    <col min="514" max="514" width="18.85546875" style="212" customWidth="1"/>
    <col min="515" max="515" width="5.42578125" style="212" customWidth="1"/>
    <col min="516" max="516" width="25.85546875" style="212" customWidth="1"/>
    <col min="517" max="517" width="15.5703125" style="212" customWidth="1"/>
    <col min="518" max="518" width="17.28515625" style="212" customWidth="1"/>
    <col min="519" max="519" width="28.5703125" style="212" customWidth="1"/>
    <col min="520" max="520" width="16" style="212" customWidth="1"/>
    <col min="521" max="521" width="10.85546875" style="212" customWidth="1"/>
    <col min="522" max="522" width="18.85546875" style="212" customWidth="1"/>
    <col min="523" max="526" width="5.7109375" style="212" customWidth="1"/>
    <col min="527" max="527" width="7.7109375" style="212" customWidth="1"/>
    <col min="528" max="528" width="1.42578125" style="212" customWidth="1"/>
    <col min="529" max="532" width="6.140625" style="212" customWidth="1"/>
    <col min="533" max="533" width="7.85546875" style="212" customWidth="1"/>
    <col min="534" max="534" width="70.42578125" style="212" customWidth="1"/>
    <col min="535" max="536" width="25.42578125" style="212" customWidth="1"/>
    <col min="537" max="537" width="36.28515625" style="212" customWidth="1"/>
    <col min="538" max="768" width="11.42578125" style="212"/>
    <col min="769" max="769" width="17.7109375" style="212" customWidth="1"/>
    <col min="770" max="770" width="18.85546875" style="212" customWidth="1"/>
    <col min="771" max="771" width="5.42578125" style="212" customWidth="1"/>
    <col min="772" max="772" width="25.85546875" style="212" customWidth="1"/>
    <col min="773" max="773" width="15.5703125" style="212" customWidth="1"/>
    <col min="774" max="774" width="17.28515625" style="212" customWidth="1"/>
    <col min="775" max="775" width="28.5703125" style="212" customWidth="1"/>
    <col min="776" max="776" width="16" style="212" customWidth="1"/>
    <col min="777" max="777" width="10.85546875" style="212" customWidth="1"/>
    <col min="778" max="778" width="18.85546875" style="212" customWidth="1"/>
    <col min="779" max="782" width="5.7109375" style="212" customWidth="1"/>
    <col min="783" max="783" width="7.7109375" style="212" customWidth="1"/>
    <col min="784" max="784" width="1.42578125" style="212" customWidth="1"/>
    <col min="785" max="788" width="6.140625" style="212" customWidth="1"/>
    <col min="789" max="789" width="7.85546875" style="212" customWidth="1"/>
    <col min="790" max="790" width="70.42578125" style="212" customWidth="1"/>
    <col min="791" max="792" width="25.42578125" style="212" customWidth="1"/>
    <col min="793" max="793" width="36.28515625" style="212" customWidth="1"/>
    <col min="794" max="1024" width="11.42578125" style="212"/>
    <col min="1025" max="1025" width="17.7109375" style="212" customWidth="1"/>
    <col min="1026" max="1026" width="18.85546875" style="212" customWidth="1"/>
    <col min="1027" max="1027" width="5.42578125" style="212" customWidth="1"/>
    <col min="1028" max="1028" width="25.85546875" style="212" customWidth="1"/>
    <col min="1029" max="1029" width="15.5703125" style="212" customWidth="1"/>
    <col min="1030" max="1030" width="17.28515625" style="212" customWidth="1"/>
    <col min="1031" max="1031" width="28.5703125" style="212" customWidth="1"/>
    <col min="1032" max="1032" width="16" style="212" customWidth="1"/>
    <col min="1033" max="1033" width="10.85546875" style="212" customWidth="1"/>
    <col min="1034" max="1034" width="18.85546875" style="212" customWidth="1"/>
    <col min="1035" max="1038" width="5.7109375" style="212" customWidth="1"/>
    <col min="1039" max="1039" width="7.7109375" style="212" customWidth="1"/>
    <col min="1040" max="1040" width="1.42578125" style="212" customWidth="1"/>
    <col min="1041" max="1044" width="6.140625" style="212" customWidth="1"/>
    <col min="1045" max="1045" width="7.85546875" style="212" customWidth="1"/>
    <col min="1046" max="1046" width="70.42578125" style="212" customWidth="1"/>
    <col min="1047" max="1048" width="25.42578125" style="212" customWidth="1"/>
    <col min="1049" max="1049" width="36.28515625" style="212" customWidth="1"/>
    <col min="1050" max="1280" width="11.42578125" style="212"/>
    <col min="1281" max="1281" width="17.7109375" style="212" customWidth="1"/>
    <col min="1282" max="1282" width="18.85546875" style="212" customWidth="1"/>
    <col min="1283" max="1283" width="5.42578125" style="212" customWidth="1"/>
    <col min="1284" max="1284" width="25.85546875" style="212" customWidth="1"/>
    <col min="1285" max="1285" width="15.5703125" style="212" customWidth="1"/>
    <col min="1286" max="1286" width="17.28515625" style="212" customWidth="1"/>
    <col min="1287" max="1287" width="28.5703125" style="212" customWidth="1"/>
    <col min="1288" max="1288" width="16" style="212" customWidth="1"/>
    <col min="1289" max="1289" width="10.85546875" style="212" customWidth="1"/>
    <col min="1290" max="1290" width="18.85546875" style="212" customWidth="1"/>
    <col min="1291" max="1294" width="5.7109375" style="212" customWidth="1"/>
    <col min="1295" max="1295" width="7.7109375" style="212" customWidth="1"/>
    <col min="1296" max="1296" width="1.42578125" style="212" customWidth="1"/>
    <col min="1297" max="1300" width="6.140625" style="212" customWidth="1"/>
    <col min="1301" max="1301" width="7.85546875" style="212" customWidth="1"/>
    <col min="1302" max="1302" width="70.42578125" style="212" customWidth="1"/>
    <col min="1303" max="1304" width="25.42578125" style="212" customWidth="1"/>
    <col min="1305" max="1305" width="36.28515625" style="212" customWidth="1"/>
    <col min="1306" max="1536" width="11.42578125" style="212"/>
    <col min="1537" max="1537" width="17.7109375" style="212" customWidth="1"/>
    <col min="1538" max="1538" width="18.85546875" style="212" customWidth="1"/>
    <col min="1539" max="1539" width="5.42578125" style="212" customWidth="1"/>
    <col min="1540" max="1540" width="25.85546875" style="212" customWidth="1"/>
    <col min="1541" max="1541" width="15.5703125" style="212" customWidth="1"/>
    <col min="1542" max="1542" width="17.28515625" style="212" customWidth="1"/>
    <col min="1543" max="1543" width="28.5703125" style="212" customWidth="1"/>
    <col min="1544" max="1544" width="16" style="212" customWidth="1"/>
    <col min="1545" max="1545" width="10.85546875" style="212" customWidth="1"/>
    <col min="1546" max="1546" width="18.85546875" style="212" customWidth="1"/>
    <col min="1547" max="1550" width="5.7109375" style="212" customWidth="1"/>
    <col min="1551" max="1551" width="7.7109375" style="212" customWidth="1"/>
    <col min="1552" max="1552" width="1.42578125" style="212" customWidth="1"/>
    <col min="1553" max="1556" width="6.140625" style="212" customWidth="1"/>
    <col min="1557" max="1557" width="7.85546875" style="212" customWidth="1"/>
    <col min="1558" max="1558" width="70.42578125" style="212" customWidth="1"/>
    <col min="1559" max="1560" width="25.42578125" style="212" customWidth="1"/>
    <col min="1561" max="1561" width="36.28515625" style="212" customWidth="1"/>
    <col min="1562" max="1792" width="11.42578125" style="212"/>
    <col min="1793" max="1793" width="17.7109375" style="212" customWidth="1"/>
    <col min="1794" max="1794" width="18.85546875" style="212" customWidth="1"/>
    <col min="1795" max="1795" width="5.42578125" style="212" customWidth="1"/>
    <col min="1796" max="1796" width="25.85546875" style="212" customWidth="1"/>
    <col min="1797" max="1797" width="15.5703125" style="212" customWidth="1"/>
    <col min="1798" max="1798" width="17.28515625" style="212" customWidth="1"/>
    <col min="1799" max="1799" width="28.5703125" style="212" customWidth="1"/>
    <col min="1800" max="1800" width="16" style="212" customWidth="1"/>
    <col min="1801" max="1801" width="10.85546875" style="212" customWidth="1"/>
    <col min="1802" max="1802" width="18.85546875" style="212" customWidth="1"/>
    <col min="1803" max="1806" width="5.7109375" style="212" customWidth="1"/>
    <col min="1807" max="1807" width="7.7109375" style="212" customWidth="1"/>
    <col min="1808" max="1808" width="1.42578125" style="212" customWidth="1"/>
    <col min="1809" max="1812" width="6.140625" style="212" customWidth="1"/>
    <col min="1813" max="1813" width="7.85546875" style="212" customWidth="1"/>
    <col min="1814" max="1814" width="70.42578125" style="212" customWidth="1"/>
    <col min="1815" max="1816" width="25.42578125" style="212" customWidth="1"/>
    <col min="1817" max="1817" width="36.28515625" style="212" customWidth="1"/>
    <col min="1818" max="2048" width="11.42578125" style="212"/>
    <col min="2049" max="2049" width="17.7109375" style="212" customWidth="1"/>
    <col min="2050" max="2050" width="18.85546875" style="212" customWidth="1"/>
    <col min="2051" max="2051" width="5.42578125" style="212" customWidth="1"/>
    <col min="2052" max="2052" width="25.85546875" style="212" customWidth="1"/>
    <col min="2053" max="2053" width="15.5703125" style="212" customWidth="1"/>
    <col min="2054" max="2054" width="17.28515625" style="212" customWidth="1"/>
    <col min="2055" max="2055" width="28.5703125" style="212" customWidth="1"/>
    <col min="2056" max="2056" width="16" style="212" customWidth="1"/>
    <col min="2057" max="2057" width="10.85546875" style="212" customWidth="1"/>
    <col min="2058" max="2058" width="18.85546875" style="212" customWidth="1"/>
    <col min="2059" max="2062" width="5.7109375" style="212" customWidth="1"/>
    <col min="2063" max="2063" width="7.7109375" style="212" customWidth="1"/>
    <col min="2064" max="2064" width="1.42578125" style="212" customWidth="1"/>
    <col min="2065" max="2068" width="6.140625" style="212" customWidth="1"/>
    <col min="2069" max="2069" width="7.85546875" style="212" customWidth="1"/>
    <col min="2070" max="2070" width="70.42578125" style="212" customWidth="1"/>
    <col min="2071" max="2072" width="25.42578125" style="212" customWidth="1"/>
    <col min="2073" max="2073" width="36.28515625" style="212" customWidth="1"/>
    <col min="2074" max="2304" width="11.42578125" style="212"/>
    <col min="2305" max="2305" width="17.7109375" style="212" customWidth="1"/>
    <col min="2306" max="2306" width="18.85546875" style="212" customWidth="1"/>
    <col min="2307" max="2307" width="5.42578125" style="212" customWidth="1"/>
    <col min="2308" max="2308" width="25.85546875" style="212" customWidth="1"/>
    <col min="2309" max="2309" width="15.5703125" style="212" customWidth="1"/>
    <col min="2310" max="2310" width="17.28515625" style="212" customWidth="1"/>
    <col min="2311" max="2311" width="28.5703125" style="212" customWidth="1"/>
    <col min="2312" max="2312" width="16" style="212" customWidth="1"/>
    <col min="2313" max="2313" width="10.85546875" style="212" customWidth="1"/>
    <col min="2314" max="2314" width="18.85546875" style="212" customWidth="1"/>
    <col min="2315" max="2318" width="5.7109375" style="212" customWidth="1"/>
    <col min="2319" max="2319" width="7.7109375" style="212" customWidth="1"/>
    <col min="2320" max="2320" width="1.42578125" style="212" customWidth="1"/>
    <col min="2321" max="2324" width="6.140625" style="212" customWidth="1"/>
    <col min="2325" max="2325" width="7.85546875" style="212" customWidth="1"/>
    <col min="2326" max="2326" width="70.42578125" style="212" customWidth="1"/>
    <col min="2327" max="2328" width="25.42578125" style="212" customWidth="1"/>
    <col min="2329" max="2329" width="36.28515625" style="212" customWidth="1"/>
    <col min="2330" max="2560" width="11.42578125" style="212"/>
    <col min="2561" max="2561" width="17.7109375" style="212" customWidth="1"/>
    <col min="2562" max="2562" width="18.85546875" style="212" customWidth="1"/>
    <col min="2563" max="2563" width="5.42578125" style="212" customWidth="1"/>
    <col min="2564" max="2564" width="25.85546875" style="212" customWidth="1"/>
    <col min="2565" max="2565" width="15.5703125" style="212" customWidth="1"/>
    <col min="2566" max="2566" width="17.28515625" style="212" customWidth="1"/>
    <col min="2567" max="2567" width="28.5703125" style="212" customWidth="1"/>
    <col min="2568" max="2568" width="16" style="212" customWidth="1"/>
    <col min="2569" max="2569" width="10.85546875" style="212" customWidth="1"/>
    <col min="2570" max="2570" width="18.85546875" style="212" customWidth="1"/>
    <col min="2571" max="2574" width="5.7109375" style="212" customWidth="1"/>
    <col min="2575" max="2575" width="7.7109375" style="212" customWidth="1"/>
    <col min="2576" max="2576" width="1.42578125" style="212" customWidth="1"/>
    <col min="2577" max="2580" width="6.140625" style="212" customWidth="1"/>
    <col min="2581" max="2581" width="7.85546875" style="212" customWidth="1"/>
    <col min="2582" max="2582" width="70.42578125" style="212" customWidth="1"/>
    <col min="2583" max="2584" width="25.42578125" style="212" customWidth="1"/>
    <col min="2585" max="2585" width="36.28515625" style="212" customWidth="1"/>
    <col min="2586" max="2816" width="11.42578125" style="212"/>
    <col min="2817" max="2817" width="17.7109375" style="212" customWidth="1"/>
    <col min="2818" max="2818" width="18.85546875" style="212" customWidth="1"/>
    <col min="2819" max="2819" width="5.42578125" style="212" customWidth="1"/>
    <col min="2820" max="2820" width="25.85546875" style="212" customWidth="1"/>
    <col min="2821" max="2821" width="15.5703125" style="212" customWidth="1"/>
    <col min="2822" max="2822" width="17.28515625" style="212" customWidth="1"/>
    <col min="2823" max="2823" width="28.5703125" style="212" customWidth="1"/>
    <col min="2824" max="2824" width="16" style="212" customWidth="1"/>
    <col min="2825" max="2825" width="10.85546875" style="212" customWidth="1"/>
    <col min="2826" max="2826" width="18.85546875" style="212" customWidth="1"/>
    <col min="2827" max="2830" width="5.7109375" style="212" customWidth="1"/>
    <col min="2831" max="2831" width="7.7109375" style="212" customWidth="1"/>
    <col min="2832" max="2832" width="1.42578125" style="212" customWidth="1"/>
    <col min="2833" max="2836" width="6.140625" style="212" customWidth="1"/>
    <col min="2837" max="2837" width="7.85546875" style="212" customWidth="1"/>
    <col min="2838" max="2838" width="70.42578125" style="212" customWidth="1"/>
    <col min="2839" max="2840" width="25.42578125" style="212" customWidth="1"/>
    <col min="2841" max="2841" width="36.28515625" style="212" customWidth="1"/>
    <col min="2842" max="3072" width="11.42578125" style="212"/>
    <col min="3073" max="3073" width="17.7109375" style="212" customWidth="1"/>
    <col min="3074" max="3074" width="18.85546875" style="212" customWidth="1"/>
    <col min="3075" max="3075" width="5.42578125" style="212" customWidth="1"/>
    <col min="3076" max="3076" width="25.85546875" style="212" customWidth="1"/>
    <col min="3077" max="3077" width="15.5703125" style="212" customWidth="1"/>
    <col min="3078" max="3078" width="17.28515625" style="212" customWidth="1"/>
    <col min="3079" max="3079" width="28.5703125" style="212" customWidth="1"/>
    <col min="3080" max="3080" width="16" style="212" customWidth="1"/>
    <col min="3081" max="3081" width="10.85546875" style="212" customWidth="1"/>
    <col min="3082" max="3082" width="18.85546875" style="212" customWidth="1"/>
    <col min="3083" max="3086" width="5.7109375" style="212" customWidth="1"/>
    <col min="3087" max="3087" width="7.7109375" style="212" customWidth="1"/>
    <col min="3088" max="3088" width="1.42578125" style="212" customWidth="1"/>
    <col min="3089" max="3092" width="6.140625" style="212" customWidth="1"/>
    <col min="3093" max="3093" width="7.85546875" style="212" customWidth="1"/>
    <col min="3094" max="3094" width="70.42578125" style="212" customWidth="1"/>
    <col min="3095" max="3096" width="25.42578125" style="212" customWidth="1"/>
    <col min="3097" max="3097" width="36.28515625" style="212" customWidth="1"/>
    <col min="3098" max="3328" width="11.42578125" style="212"/>
    <col min="3329" max="3329" width="17.7109375" style="212" customWidth="1"/>
    <col min="3330" max="3330" width="18.85546875" style="212" customWidth="1"/>
    <col min="3331" max="3331" width="5.42578125" style="212" customWidth="1"/>
    <col min="3332" max="3332" width="25.85546875" style="212" customWidth="1"/>
    <col min="3333" max="3333" width="15.5703125" style="212" customWidth="1"/>
    <col min="3334" max="3334" width="17.28515625" style="212" customWidth="1"/>
    <col min="3335" max="3335" width="28.5703125" style="212" customWidth="1"/>
    <col min="3336" max="3336" width="16" style="212" customWidth="1"/>
    <col min="3337" max="3337" width="10.85546875" style="212" customWidth="1"/>
    <col min="3338" max="3338" width="18.85546875" style="212" customWidth="1"/>
    <col min="3339" max="3342" width="5.7109375" style="212" customWidth="1"/>
    <col min="3343" max="3343" width="7.7109375" style="212" customWidth="1"/>
    <col min="3344" max="3344" width="1.42578125" style="212" customWidth="1"/>
    <col min="3345" max="3348" width="6.140625" style="212" customWidth="1"/>
    <col min="3349" max="3349" width="7.85546875" style="212" customWidth="1"/>
    <col min="3350" max="3350" width="70.42578125" style="212" customWidth="1"/>
    <col min="3351" max="3352" width="25.42578125" style="212" customWidth="1"/>
    <col min="3353" max="3353" width="36.28515625" style="212" customWidth="1"/>
    <col min="3354" max="3584" width="11.42578125" style="212"/>
    <col min="3585" max="3585" width="17.7109375" style="212" customWidth="1"/>
    <col min="3586" max="3586" width="18.85546875" style="212" customWidth="1"/>
    <col min="3587" max="3587" width="5.42578125" style="212" customWidth="1"/>
    <col min="3588" max="3588" width="25.85546875" style="212" customWidth="1"/>
    <col min="3589" max="3589" width="15.5703125" style="212" customWidth="1"/>
    <col min="3590" max="3590" width="17.28515625" style="212" customWidth="1"/>
    <col min="3591" max="3591" width="28.5703125" style="212" customWidth="1"/>
    <col min="3592" max="3592" width="16" style="212" customWidth="1"/>
    <col min="3593" max="3593" width="10.85546875" style="212" customWidth="1"/>
    <col min="3594" max="3594" width="18.85546875" style="212" customWidth="1"/>
    <col min="3595" max="3598" width="5.7109375" style="212" customWidth="1"/>
    <col min="3599" max="3599" width="7.7109375" style="212" customWidth="1"/>
    <col min="3600" max="3600" width="1.42578125" style="212" customWidth="1"/>
    <col min="3601" max="3604" width="6.140625" style="212" customWidth="1"/>
    <col min="3605" max="3605" width="7.85546875" style="212" customWidth="1"/>
    <col min="3606" max="3606" width="70.42578125" style="212" customWidth="1"/>
    <col min="3607" max="3608" width="25.42578125" style="212" customWidth="1"/>
    <col min="3609" max="3609" width="36.28515625" style="212" customWidth="1"/>
    <col min="3610" max="3840" width="11.42578125" style="212"/>
    <col min="3841" max="3841" width="17.7109375" style="212" customWidth="1"/>
    <col min="3842" max="3842" width="18.85546875" style="212" customWidth="1"/>
    <col min="3843" max="3843" width="5.42578125" style="212" customWidth="1"/>
    <col min="3844" max="3844" width="25.85546875" style="212" customWidth="1"/>
    <col min="3845" max="3845" width="15.5703125" style="212" customWidth="1"/>
    <col min="3846" max="3846" width="17.28515625" style="212" customWidth="1"/>
    <col min="3847" max="3847" width="28.5703125" style="212" customWidth="1"/>
    <col min="3848" max="3848" width="16" style="212" customWidth="1"/>
    <col min="3849" max="3849" width="10.85546875" style="212" customWidth="1"/>
    <col min="3850" max="3850" width="18.85546875" style="212" customWidth="1"/>
    <col min="3851" max="3854" width="5.7109375" style="212" customWidth="1"/>
    <col min="3855" max="3855" width="7.7109375" style="212" customWidth="1"/>
    <col min="3856" max="3856" width="1.42578125" style="212" customWidth="1"/>
    <col min="3857" max="3860" width="6.140625" style="212" customWidth="1"/>
    <col min="3861" max="3861" width="7.85546875" style="212" customWidth="1"/>
    <col min="3862" max="3862" width="70.42578125" style="212" customWidth="1"/>
    <col min="3863" max="3864" width="25.42578125" style="212" customWidth="1"/>
    <col min="3865" max="3865" width="36.28515625" style="212" customWidth="1"/>
    <col min="3866" max="4096" width="11.42578125" style="212"/>
    <col min="4097" max="4097" width="17.7109375" style="212" customWidth="1"/>
    <col min="4098" max="4098" width="18.85546875" style="212" customWidth="1"/>
    <col min="4099" max="4099" width="5.42578125" style="212" customWidth="1"/>
    <col min="4100" max="4100" width="25.85546875" style="212" customWidth="1"/>
    <col min="4101" max="4101" width="15.5703125" style="212" customWidth="1"/>
    <col min="4102" max="4102" width="17.28515625" style="212" customWidth="1"/>
    <col min="4103" max="4103" width="28.5703125" style="212" customWidth="1"/>
    <col min="4104" max="4104" width="16" style="212" customWidth="1"/>
    <col min="4105" max="4105" width="10.85546875" style="212" customWidth="1"/>
    <col min="4106" max="4106" width="18.85546875" style="212" customWidth="1"/>
    <col min="4107" max="4110" width="5.7109375" style="212" customWidth="1"/>
    <col min="4111" max="4111" width="7.7109375" style="212" customWidth="1"/>
    <col min="4112" max="4112" width="1.42578125" style="212" customWidth="1"/>
    <col min="4113" max="4116" width="6.140625" style="212" customWidth="1"/>
    <col min="4117" max="4117" width="7.85546875" style="212" customWidth="1"/>
    <col min="4118" max="4118" width="70.42578125" style="212" customWidth="1"/>
    <col min="4119" max="4120" width="25.42578125" style="212" customWidth="1"/>
    <col min="4121" max="4121" width="36.28515625" style="212" customWidth="1"/>
    <col min="4122" max="4352" width="11.42578125" style="212"/>
    <col min="4353" max="4353" width="17.7109375" style="212" customWidth="1"/>
    <col min="4354" max="4354" width="18.85546875" style="212" customWidth="1"/>
    <col min="4355" max="4355" width="5.42578125" style="212" customWidth="1"/>
    <col min="4356" max="4356" width="25.85546875" style="212" customWidth="1"/>
    <col min="4357" max="4357" width="15.5703125" style="212" customWidth="1"/>
    <col min="4358" max="4358" width="17.28515625" style="212" customWidth="1"/>
    <col min="4359" max="4359" width="28.5703125" style="212" customWidth="1"/>
    <col min="4360" max="4360" width="16" style="212" customWidth="1"/>
    <col min="4361" max="4361" width="10.85546875" style="212" customWidth="1"/>
    <col min="4362" max="4362" width="18.85546875" style="212" customWidth="1"/>
    <col min="4363" max="4366" width="5.7109375" style="212" customWidth="1"/>
    <col min="4367" max="4367" width="7.7109375" style="212" customWidth="1"/>
    <col min="4368" max="4368" width="1.42578125" style="212" customWidth="1"/>
    <col min="4369" max="4372" width="6.140625" style="212" customWidth="1"/>
    <col min="4373" max="4373" width="7.85546875" style="212" customWidth="1"/>
    <col min="4374" max="4374" width="70.42578125" style="212" customWidth="1"/>
    <col min="4375" max="4376" width="25.42578125" style="212" customWidth="1"/>
    <col min="4377" max="4377" width="36.28515625" style="212" customWidth="1"/>
    <col min="4378" max="4608" width="11.42578125" style="212"/>
    <col min="4609" max="4609" width="17.7109375" style="212" customWidth="1"/>
    <col min="4610" max="4610" width="18.85546875" style="212" customWidth="1"/>
    <col min="4611" max="4611" width="5.42578125" style="212" customWidth="1"/>
    <col min="4612" max="4612" width="25.85546875" style="212" customWidth="1"/>
    <col min="4613" max="4613" width="15.5703125" style="212" customWidth="1"/>
    <col min="4614" max="4614" width="17.28515625" style="212" customWidth="1"/>
    <col min="4615" max="4615" width="28.5703125" style="212" customWidth="1"/>
    <col min="4616" max="4616" width="16" style="212" customWidth="1"/>
    <col min="4617" max="4617" width="10.85546875" style="212" customWidth="1"/>
    <col min="4618" max="4618" width="18.85546875" style="212" customWidth="1"/>
    <col min="4619" max="4622" width="5.7109375" style="212" customWidth="1"/>
    <col min="4623" max="4623" width="7.7109375" style="212" customWidth="1"/>
    <col min="4624" max="4624" width="1.42578125" style="212" customWidth="1"/>
    <col min="4625" max="4628" width="6.140625" style="212" customWidth="1"/>
    <col min="4629" max="4629" width="7.85546875" style="212" customWidth="1"/>
    <col min="4630" max="4630" width="70.42578125" style="212" customWidth="1"/>
    <col min="4631" max="4632" width="25.42578125" style="212" customWidth="1"/>
    <col min="4633" max="4633" width="36.28515625" style="212" customWidth="1"/>
    <col min="4634" max="4864" width="11.42578125" style="212"/>
    <col min="4865" max="4865" width="17.7109375" style="212" customWidth="1"/>
    <col min="4866" max="4866" width="18.85546875" style="212" customWidth="1"/>
    <col min="4867" max="4867" width="5.42578125" style="212" customWidth="1"/>
    <col min="4868" max="4868" width="25.85546875" style="212" customWidth="1"/>
    <col min="4869" max="4869" width="15.5703125" style="212" customWidth="1"/>
    <col min="4870" max="4870" width="17.28515625" style="212" customWidth="1"/>
    <col min="4871" max="4871" width="28.5703125" style="212" customWidth="1"/>
    <col min="4872" max="4872" width="16" style="212" customWidth="1"/>
    <col min="4873" max="4873" width="10.85546875" style="212" customWidth="1"/>
    <col min="4874" max="4874" width="18.85546875" style="212" customWidth="1"/>
    <col min="4875" max="4878" width="5.7109375" style="212" customWidth="1"/>
    <col min="4879" max="4879" width="7.7109375" style="212" customWidth="1"/>
    <col min="4880" max="4880" width="1.42578125" style="212" customWidth="1"/>
    <col min="4881" max="4884" width="6.140625" style="212" customWidth="1"/>
    <col min="4885" max="4885" width="7.85546875" style="212" customWidth="1"/>
    <col min="4886" max="4886" width="70.42578125" style="212" customWidth="1"/>
    <col min="4887" max="4888" width="25.42578125" style="212" customWidth="1"/>
    <col min="4889" max="4889" width="36.28515625" style="212" customWidth="1"/>
    <col min="4890" max="5120" width="11.42578125" style="212"/>
    <col min="5121" max="5121" width="17.7109375" style="212" customWidth="1"/>
    <col min="5122" max="5122" width="18.85546875" style="212" customWidth="1"/>
    <col min="5123" max="5123" width="5.42578125" style="212" customWidth="1"/>
    <col min="5124" max="5124" width="25.85546875" style="212" customWidth="1"/>
    <col min="5125" max="5125" width="15.5703125" style="212" customWidth="1"/>
    <col min="5126" max="5126" width="17.28515625" style="212" customWidth="1"/>
    <col min="5127" max="5127" width="28.5703125" style="212" customWidth="1"/>
    <col min="5128" max="5128" width="16" style="212" customWidth="1"/>
    <col min="5129" max="5129" width="10.85546875" style="212" customWidth="1"/>
    <col min="5130" max="5130" width="18.85546875" style="212" customWidth="1"/>
    <col min="5131" max="5134" width="5.7109375" style="212" customWidth="1"/>
    <col min="5135" max="5135" width="7.7109375" style="212" customWidth="1"/>
    <col min="5136" max="5136" width="1.42578125" style="212" customWidth="1"/>
    <col min="5137" max="5140" width="6.140625" style="212" customWidth="1"/>
    <col min="5141" max="5141" width="7.85546875" style="212" customWidth="1"/>
    <col min="5142" max="5142" width="70.42578125" style="212" customWidth="1"/>
    <col min="5143" max="5144" width="25.42578125" style="212" customWidth="1"/>
    <col min="5145" max="5145" width="36.28515625" style="212" customWidth="1"/>
    <col min="5146" max="5376" width="11.42578125" style="212"/>
    <col min="5377" max="5377" width="17.7109375" style="212" customWidth="1"/>
    <col min="5378" max="5378" width="18.85546875" style="212" customWidth="1"/>
    <col min="5379" max="5379" width="5.42578125" style="212" customWidth="1"/>
    <col min="5380" max="5380" width="25.85546875" style="212" customWidth="1"/>
    <col min="5381" max="5381" width="15.5703125" style="212" customWidth="1"/>
    <col min="5382" max="5382" width="17.28515625" style="212" customWidth="1"/>
    <col min="5383" max="5383" width="28.5703125" style="212" customWidth="1"/>
    <col min="5384" max="5384" width="16" style="212" customWidth="1"/>
    <col min="5385" max="5385" width="10.85546875" style="212" customWidth="1"/>
    <col min="5386" max="5386" width="18.85546875" style="212" customWidth="1"/>
    <col min="5387" max="5390" width="5.7109375" style="212" customWidth="1"/>
    <col min="5391" max="5391" width="7.7109375" style="212" customWidth="1"/>
    <col min="5392" max="5392" width="1.42578125" style="212" customWidth="1"/>
    <col min="5393" max="5396" width="6.140625" style="212" customWidth="1"/>
    <col min="5397" max="5397" width="7.85546875" style="212" customWidth="1"/>
    <col min="5398" max="5398" width="70.42578125" style="212" customWidth="1"/>
    <col min="5399" max="5400" width="25.42578125" style="212" customWidth="1"/>
    <col min="5401" max="5401" width="36.28515625" style="212" customWidth="1"/>
    <col min="5402" max="5632" width="11.42578125" style="212"/>
    <col min="5633" max="5633" width="17.7109375" style="212" customWidth="1"/>
    <col min="5634" max="5634" width="18.85546875" style="212" customWidth="1"/>
    <col min="5635" max="5635" width="5.42578125" style="212" customWidth="1"/>
    <col min="5636" max="5636" width="25.85546875" style="212" customWidth="1"/>
    <col min="5637" max="5637" width="15.5703125" style="212" customWidth="1"/>
    <col min="5638" max="5638" width="17.28515625" style="212" customWidth="1"/>
    <col min="5639" max="5639" width="28.5703125" style="212" customWidth="1"/>
    <col min="5640" max="5640" width="16" style="212" customWidth="1"/>
    <col min="5641" max="5641" width="10.85546875" style="212" customWidth="1"/>
    <col min="5642" max="5642" width="18.85546875" style="212" customWidth="1"/>
    <col min="5643" max="5646" width="5.7109375" style="212" customWidth="1"/>
    <col min="5647" max="5647" width="7.7109375" style="212" customWidth="1"/>
    <col min="5648" max="5648" width="1.42578125" style="212" customWidth="1"/>
    <col min="5649" max="5652" width="6.140625" style="212" customWidth="1"/>
    <col min="5653" max="5653" width="7.85546875" style="212" customWidth="1"/>
    <col min="5654" max="5654" width="70.42578125" style="212" customWidth="1"/>
    <col min="5655" max="5656" width="25.42578125" style="212" customWidth="1"/>
    <col min="5657" max="5657" width="36.28515625" style="212" customWidth="1"/>
    <col min="5658" max="5888" width="11.42578125" style="212"/>
    <col min="5889" max="5889" width="17.7109375" style="212" customWidth="1"/>
    <col min="5890" max="5890" width="18.85546875" style="212" customWidth="1"/>
    <col min="5891" max="5891" width="5.42578125" style="212" customWidth="1"/>
    <col min="5892" max="5892" width="25.85546875" style="212" customWidth="1"/>
    <col min="5893" max="5893" width="15.5703125" style="212" customWidth="1"/>
    <col min="5894" max="5894" width="17.28515625" style="212" customWidth="1"/>
    <col min="5895" max="5895" width="28.5703125" style="212" customWidth="1"/>
    <col min="5896" max="5896" width="16" style="212" customWidth="1"/>
    <col min="5897" max="5897" width="10.85546875" style="212" customWidth="1"/>
    <col min="5898" max="5898" width="18.85546875" style="212" customWidth="1"/>
    <col min="5899" max="5902" width="5.7109375" style="212" customWidth="1"/>
    <col min="5903" max="5903" width="7.7109375" style="212" customWidth="1"/>
    <col min="5904" max="5904" width="1.42578125" style="212" customWidth="1"/>
    <col min="5905" max="5908" width="6.140625" style="212" customWidth="1"/>
    <col min="5909" max="5909" width="7.85546875" style="212" customWidth="1"/>
    <col min="5910" max="5910" width="70.42578125" style="212" customWidth="1"/>
    <col min="5911" max="5912" width="25.42578125" style="212" customWidth="1"/>
    <col min="5913" max="5913" width="36.28515625" style="212" customWidth="1"/>
    <col min="5914" max="6144" width="11.42578125" style="212"/>
    <col min="6145" max="6145" width="17.7109375" style="212" customWidth="1"/>
    <col min="6146" max="6146" width="18.85546875" style="212" customWidth="1"/>
    <col min="6147" max="6147" width="5.42578125" style="212" customWidth="1"/>
    <col min="6148" max="6148" width="25.85546875" style="212" customWidth="1"/>
    <col min="6149" max="6149" width="15.5703125" style="212" customWidth="1"/>
    <col min="6150" max="6150" width="17.28515625" style="212" customWidth="1"/>
    <col min="6151" max="6151" width="28.5703125" style="212" customWidth="1"/>
    <col min="6152" max="6152" width="16" style="212" customWidth="1"/>
    <col min="6153" max="6153" width="10.85546875" style="212" customWidth="1"/>
    <col min="6154" max="6154" width="18.85546875" style="212" customWidth="1"/>
    <col min="6155" max="6158" width="5.7109375" style="212" customWidth="1"/>
    <col min="6159" max="6159" width="7.7109375" style="212" customWidth="1"/>
    <col min="6160" max="6160" width="1.42578125" style="212" customWidth="1"/>
    <col min="6161" max="6164" width="6.140625" style="212" customWidth="1"/>
    <col min="6165" max="6165" width="7.85546875" style="212" customWidth="1"/>
    <col min="6166" max="6166" width="70.42578125" style="212" customWidth="1"/>
    <col min="6167" max="6168" width="25.42578125" style="212" customWidth="1"/>
    <col min="6169" max="6169" width="36.28515625" style="212" customWidth="1"/>
    <col min="6170" max="6400" width="11.42578125" style="212"/>
    <col min="6401" max="6401" width="17.7109375" style="212" customWidth="1"/>
    <col min="6402" max="6402" width="18.85546875" style="212" customWidth="1"/>
    <col min="6403" max="6403" width="5.42578125" style="212" customWidth="1"/>
    <col min="6404" max="6404" width="25.85546875" style="212" customWidth="1"/>
    <col min="6405" max="6405" width="15.5703125" style="212" customWidth="1"/>
    <col min="6406" max="6406" width="17.28515625" style="212" customWidth="1"/>
    <col min="6407" max="6407" width="28.5703125" style="212" customWidth="1"/>
    <col min="6408" max="6408" width="16" style="212" customWidth="1"/>
    <col min="6409" max="6409" width="10.85546875" style="212" customWidth="1"/>
    <col min="6410" max="6410" width="18.85546875" style="212" customWidth="1"/>
    <col min="6411" max="6414" width="5.7109375" style="212" customWidth="1"/>
    <col min="6415" max="6415" width="7.7109375" style="212" customWidth="1"/>
    <col min="6416" max="6416" width="1.42578125" style="212" customWidth="1"/>
    <col min="6417" max="6420" width="6.140625" style="212" customWidth="1"/>
    <col min="6421" max="6421" width="7.85546875" style="212" customWidth="1"/>
    <col min="6422" max="6422" width="70.42578125" style="212" customWidth="1"/>
    <col min="6423" max="6424" width="25.42578125" style="212" customWidth="1"/>
    <col min="6425" max="6425" width="36.28515625" style="212" customWidth="1"/>
    <col min="6426" max="6656" width="11.42578125" style="212"/>
    <col min="6657" max="6657" width="17.7109375" style="212" customWidth="1"/>
    <col min="6658" max="6658" width="18.85546875" style="212" customWidth="1"/>
    <col min="6659" max="6659" width="5.42578125" style="212" customWidth="1"/>
    <col min="6660" max="6660" width="25.85546875" style="212" customWidth="1"/>
    <col min="6661" max="6661" width="15.5703125" style="212" customWidth="1"/>
    <col min="6662" max="6662" width="17.28515625" style="212" customWidth="1"/>
    <col min="6663" max="6663" width="28.5703125" style="212" customWidth="1"/>
    <col min="6664" max="6664" width="16" style="212" customWidth="1"/>
    <col min="6665" max="6665" width="10.85546875" style="212" customWidth="1"/>
    <col min="6666" max="6666" width="18.85546875" style="212" customWidth="1"/>
    <col min="6667" max="6670" width="5.7109375" style="212" customWidth="1"/>
    <col min="6671" max="6671" width="7.7109375" style="212" customWidth="1"/>
    <col min="6672" max="6672" width="1.42578125" style="212" customWidth="1"/>
    <col min="6673" max="6676" width="6.140625" style="212" customWidth="1"/>
    <col min="6677" max="6677" width="7.85546875" style="212" customWidth="1"/>
    <col min="6678" max="6678" width="70.42578125" style="212" customWidth="1"/>
    <col min="6679" max="6680" width="25.42578125" style="212" customWidth="1"/>
    <col min="6681" max="6681" width="36.28515625" style="212" customWidth="1"/>
    <col min="6682" max="6912" width="11.42578125" style="212"/>
    <col min="6913" max="6913" width="17.7109375" style="212" customWidth="1"/>
    <col min="6914" max="6914" width="18.85546875" style="212" customWidth="1"/>
    <col min="6915" max="6915" width="5.42578125" style="212" customWidth="1"/>
    <col min="6916" max="6916" width="25.85546875" style="212" customWidth="1"/>
    <col min="6917" max="6917" width="15.5703125" style="212" customWidth="1"/>
    <col min="6918" max="6918" width="17.28515625" style="212" customWidth="1"/>
    <col min="6919" max="6919" width="28.5703125" style="212" customWidth="1"/>
    <col min="6920" max="6920" width="16" style="212" customWidth="1"/>
    <col min="6921" max="6921" width="10.85546875" style="212" customWidth="1"/>
    <col min="6922" max="6922" width="18.85546875" style="212" customWidth="1"/>
    <col min="6923" max="6926" width="5.7109375" style="212" customWidth="1"/>
    <col min="6927" max="6927" width="7.7109375" style="212" customWidth="1"/>
    <col min="6928" max="6928" width="1.42578125" style="212" customWidth="1"/>
    <col min="6929" max="6932" width="6.140625" style="212" customWidth="1"/>
    <col min="6933" max="6933" width="7.85546875" style="212" customWidth="1"/>
    <col min="6934" max="6934" width="70.42578125" style="212" customWidth="1"/>
    <col min="6935" max="6936" width="25.42578125" style="212" customWidth="1"/>
    <col min="6937" max="6937" width="36.28515625" style="212" customWidth="1"/>
    <col min="6938" max="7168" width="11.42578125" style="212"/>
    <col min="7169" max="7169" width="17.7109375" style="212" customWidth="1"/>
    <col min="7170" max="7170" width="18.85546875" style="212" customWidth="1"/>
    <col min="7171" max="7171" width="5.42578125" style="212" customWidth="1"/>
    <col min="7172" max="7172" width="25.85546875" style="212" customWidth="1"/>
    <col min="7173" max="7173" width="15.5703125" style="212" customWidth="1"/>
    <col min="7174" max="7174" width="17.28515625" style="212" customWidth="1"/>
    <col min="7175" max="7175" width="28.5703125" style="212" customWidth="1"/>
    <col min="7176" max="7176" width="16" style="212" customWidth="1"/>
    <col min="7177" max="7177" width="10.85546875" style="212" customWidth="1"/>
    <col min="7178" max="7178" width="18.85546875" style="212" customWidth="1"/>
    <col min="7179" max="7182" width="5.7109375" style="212" customWidth="1"/>
    <col min="7183" max="7183" width="7.7109375" style="212" customWidth="1"/>
    <col min="7184" max="7184" width="1.42578125" style="212" customWidth="1"/>
    <col min="7185" max="7188" width="6.140625" style="212" customWidth="1"/>
    <col min="7189" max="7189" width="7.85546875" style="212" customWidth="1"/>
    <col min="7190" max="7190" width="70.42578125" style="212" customWidth="1"/>
    <col min="7191" max="7192" width="25.42578125" style="212" customWidth="1"/>
    <col min="7193" max="7193" width="36.28515625" style="212" customWidth="1"/>
    <col min="7194" max="7424" width="11.42578125" style="212"/>
    <col min="7425" max="7425" width="17.7109375" style="212" customWidth="1"/>
    <col min="7426" max="7426" width="18.85546875" style="212" customWidth="1"/>
    <col min="7427" max="7427" width="5.42578125" style="212" customWidth="1"/>
    <col min="7428" max="7428" width="25.85546875" style="212" customWidth="1"/>
    <col min="7429" max="7429" width="15.5703125" style="212" customWidth="1"/>
    <col min="7430" max="7430" width="17.28515625" style="212" customWidth="1"/>
    <col min="7431" max="7431" width="28.5703125" style="212" customWidth="1"/>
    <col min="7432" max="7432" width="16" style="212" customWidth="1"/>
    <col min="7433" max="7433" width="10.85546875" style="212" customWidth="1"/>
    <col min="7434" max="7434" width="18.85546875" style="212" customWidth="1"/>
    <col min="7435" max="7438" width="5.7109375" style="212" customWidth="1"/>
    <col min="7439" max="7439" width="7.7109375" style="212" customWidth="1"/>
    <col min="7440" max="7440" width="1.42578125" style="212" customWidth="1"/>
    <col min="7441" max="7444" width="6.140625" style="212" customWidth="1"/>
    <col min="7445" max="7445" width="7.85546875" style="212" customWidth="1"/>
    <col min="7446" max="7446" width="70.42578125" style="212" customWidth="1"/>
    <col min="7447" max="7448" width="25.42578125" style="212" customWidth="1"/>
    <col min="7449" max="7449" width="36.28515625" style="212" customWidth="1"/>
    <col min="7450" max="7680" width="11.42578125" style="212"/>
    <col min="7681" max="7681" width="17.7109375" style="212" customWidth="1"/>
    <col min="7682" max="7682" width="18.85546875" style="212" customWidth="1"/>
    <col min="7683" max="7683" width="5.42578125" style="212" customWidth="1"/>
    <col min="7684" max="7684" width="25.85546875" style="212" customWidth="1"/>
    <col min="7685" max="7685" width="15.5703125" style="212" customWidth="1"/>
    <col min="7686" max="7686" width="17.28515625" style="212" customWidth="1"/>
    <col min="7687" max="7687" width="28.5703125" style="212" customWidth="1"/>
    <col min="7688" max="7688" width="16" style="212" customWidth="1"/>
    <col min="7689" max="7689" width="10.85546875" style="212" customWidth="1"/>
    <col min="7690" max="7690" width="18.85546875" style="212" customWidth="1"/>
    <col min="7691" max="7694" width="5.7109375" style="212" customWidth="1"/>
    <col min="7695" max="7695" width="7.7109375" style="212" customWidth="1"/>
    <col min="7696" max="7696" width="1.42578125" style="212" customWidth="1"/>
    <col min="7697" max="7700" width="6.140625" style="212" customWidth="1"/>
    <col min="7701" max="7701" width="7.85546875" style="212" customWidth="1"/>
    <col min="7702" max="7702" width="70.42578125" style="212" customWidth="1"/>
    <col min="7703" max="7704" width="25.42578125" style="212" customWidth="1"/>
    <col min="7705" max="7705" width="36.28515625" style="212" customWidth="1"/>
    <col min="7706" max="7936" width="11.42578125" style="212"/>
    <col min="7937" max="7937" width="17.7109375" style="212" customWidth="1"/>
    <col min="7938" max="7938" width="18.85546875" style="212" customWidth="1"/>
    <col min="7939" max="7939" width="5.42578125" style="212" customWidth="1"/>
    <col min="7940" max="7940" width="25.85546875" style="212" customWidth="1"/>
    <col min="7941" max="7941" width="15.5703125" style="212" customWidth="1"/>
    <col min="7942" max="7942" width="17.28515625" style="212" customWidth="1"/>
    <col min="7943" max="7943" width="28.5703125" style="212" customWidth="1"/>
    <col min="7944" max="7944" width="16" style="212" customWidth="1"/>
    <col min="7945" max="7945" width="10.85546875" style="212" customWidth="1"/>
    <col min="7946" max="7946" width="18.85546875" style="212" customWidth="1"/>
    <col min="7947" max="7950" width="5.7109375" style="212" customWidth="1"/>
    <col min="7951" max="7951" width="7.7109375" style="212" customWidth="1"/>
    <col min="7952" max="7952" width="1.42578125" style="212" customWidth="1"/>
    <col min="7953" max="7956" width="6.140625" style="212" customWidth="1"/>
    <col min="7957" max="7957" width="7.85546875" style="212" customWidth="1"/>
    <col min="7958" max="7958" width="70.42578125" style="212" customWidth="1"/>
    <col min="7959" max="7960" width="25.42578125" style="212" customWidth="1"/>
    <col min="7961" max="7961" width="36.28515625" style="212" customWidth="1"/>
    <col min="7962" max="8192" width="11.42578125" style="212"/>
    <col min="8193" max="8193" width="17.7109375" style="212" customWidth="1"/>
    <col min="8194" max="8194" width="18.85546875" style="212" customWidth="1"/>
    <col min="8195" max="8195" width="5.42578125" style="212" customWidth="1"/>
    <col min="8196" max="8196" width="25.85546875" style="212" customWidth="1"/>
    <col min="8197" max="8197" width="15.5703125" style="212" customWidth="1"/>
    <col min="8198" max="8198" width="17.28515625" style="212" customWidth="1"/>
    <col min="8199" max="8199" width="28.5703125" style="212" customWidth="1"/>
    <col min="8200" max="8200" width="16" style="212" customWidth="1"/>
    <col min="8201" max="8201" width="10.85546875" style="212" customWidth="1"/>
    <col min="8202" max="8202" width="18.85546875" style="212" customWidth="1"/>
    <col min="8203" max="8206" width="5.7109375" style="212" customWidth="1"/>
    <col min="8207" max="8207" width="7.7109375" style="212" customWidth="1"/>
    <col min="8208" max="8208" width="1.42578125" style="212" customWidth="1"/>
    <col min="8209" max="8212" width="6.140625" style="212" customWidth="1"/>
    <col min="8213" max="8213" width="7.85546875" style="212" customWidth="1"/>
    <col min="8214" max="8214" width="70.42578125" style="212" customWidth="1"/>
    <col min="8215" max="8216" width="25.42578125" style="212" customWidth="1"/>
    <col min="8217" max="8217" width="36.28515625" style="212" customWidth="1"/>
    <col min="8218" max="8448" width="11.42578125" style="212"/>
    <col min="8449" max="8449" width="17.7109375" style="212" customWidth="1"/>
    <col min="8450" max="8450" width="18.85546875" style="212" customWidth="1"/>
    <col min="8451" max="8451" width="5.42578125" style="212" customWidth="1"/>
    <col min="8452" max="8452" width="25.85546875" style="212" customWidth="1"/>
    <col min="8453" max="8453" width="15.5703125" style="212" customWidth="1"/>
    <col min="8454" max="8454" width="17.28515625" style="212" customWidth="1"/>
    <col min="8455" max="8455" width="28.5703125" style="212" customWidth="1"/>
    <col min="8456" max="8456" width="16" style="212" customWidth="1"/>
    <col min="8457" max="8457" width="10.85546875" style="212" customWidth="1"/>
    <col min="8458" max="8458" width="18.85546875" style="212" customWidth="1"/>
    <col min="8459" max="8462" width="5.7109375" style="212" customWidth="1"/>
    <col min="8463" max="8463" width="7.7109375" style="212" customWidth="1"/>
    <col min="8464" max="8464" width="1.42578125" style="212" customWidth="1"/>
    <col min="8465" max="8468" width="6.140625" style="212" customWidth="1"/>
    <col min="8469" max="8469" width="7.85546875" style="212" customWidth="1"/>
    <col min="8470" max="8470" width="70.42578125" style="212" customWidth="1"/>
    <col min="8471" max="8472" width="25.42578125" style="212" customWidth="1"/>
    <col min="8473" max="8473" width="36.28515625" style="212" customWidth="1"/>
    <col min="8474" max="8704" width="11.42578125" style="212"/>
    <col min="8705" max="8705" width="17.7109375" style="212" customWidth="1"/>
    <col min="8706" max="8706" width="18.85546875" style="212" customWidth="1"/>
    <col min="8707" max="8707" width="5.42578125" style="212" customWidth="1"/>
    <col min="8708" max="8708" width="25.85546875" style="212" customWidth="1"/>
    <col min="8709" max="8709" width="15.5703125" style="212" customWidth="1"/>
    <col min="8710" max="8710" width="17.28515625" style="212" customWidth="1"/>
    <col min="8711" max="8711" width="28.5703125" style="212" customWidth="1"/>
    <col min="8712" max="8712" width="16" style="212" customWidth="1"/>
    <col min="8713" max="8713" width="10.85546875" style="212" customWidth="1"/>
    <col min="8714" max="8714" width="18.85546875" style="212" customWidth="1"/>
    <col min="8715" max="8718" width="5.7109375" style="212" customWidth="1"/>
    <col min="8719" max="8719" width="7.7109375" style="212" customWidth="1"/>
    <col min="8720" max="8720" width="1.42578125" style="212" customWidth="1"/>
    <col min="8721" max="8724" width="6.140625" style="212" customWidth="1"/>
    <col min="8725" max="8725" width="7.85546875" style="212" customWidth="1"/>
    <col min="8726" max="8726" width="70.42578125" style="212" customWidth="1"/>
    <col min="8727" max="8728" width="25.42578125" style="212" customWidth="1"/>
    <col min="8729" max="8729" width="36.28515625" style="212" customWidth="1"/>
    <col min="8730" max="8960" width="11.42578125" style="212"/>
    <col min="8961" max="8961" width="17.7109375" style="212" customWidth="1"/>
    <col min="8962" max="8962" width="18.85546875" style="212" customWidth="1"/>
    <col min="8963" max="8963" width="5.42578125" style="212" customWidth="1"/>
    <col min="8964" max="8964" width="25.85546875" style="212" customWidth="1"/>
    <col min="8965" max="8965" width="15.5703125" style="212" customWidth="1"/>
    <col min="8966" max="8966" width="17.28515625" style="212" customWidth="1"/>
    <col min="8967" max="8967" width="28.5703125" style="212" customWidth="1"/>
    <col min="8968" max="8968" width="16" style="212" customWidth="1"/>
    <col min="8969" max="8969" width="10.85546875" style="212" customWidth="1"/>
    <col min="8970" max="8970" width="18.85546875" style="212" customWidth="1"/>
    <col min="8971" max="8974" width="5.7109375" style="212" customWidth="1"/>
    <col min="8975" max="8975" width="7.7109375" style="212" customWidth="1"/>
    <col min="8976" max="8976" width="1.42578125" style="212" customWidth="1"/>
    <col min="8977" max="8980" width="6.140625" style="212" customWidth="1"/>
    <col min="8981" max="8981" width="7.85546875" style="212" customWidth="1"/>
    <col min="8982" max="8982" width="70.42578125" style="212" customWidth="1"/>
    <col min="8983" max="8984" width="25.42578125" style="212" customWidth="1"/>
    <col min="8985" max="8985" width="36.28515625" style="212" customWidth="1"/>
    <col min="8986" max="9216" width="11.42578125" style="212"/>
    <col min="9217" max="9217" width="17.7109375" style="212" customWidth="1"/>
    <col min="9218" max="9218" width="18.85546875" style="212" customWidth="1"/>
    <col min="9219" max="9219" width="5.42578125" style="212" customWidth="1"/>
    <col min="9220" max="9220" width="25.85546875" style="212" customWidth="1"/>
    <col min="9221" max="9221" width="15.5703125" style="212" customWidth="1"/>
    <col min="9222" max="9222" width="17.28515625" style="212" customWidth="1"/>
    <col min="9223" max="9223" width="28.5703125" style="212" customWidth="1"/>
    <col min="9224" max="9224" width="16" style="212" customWidth="1"/>
    <col min="9225" max="9225" width="10.85546875" style="212" customWidth="1"/>
    <col min="9226" max="9226" width="18.85546875" style="212" customWidth="1"/>
    <col min="9227" max="9230" width="5.7109375" style="212" customWidth="1"/>
    <col min="9231" max="9231" width="7.7109375" style="212" customWidth="1"/>
    <col min="9232" max="9232" width="1.42578125" style="212" customWidth="1"/>
    <col min="9233" max="9236" width="6.140625" style="212" customWidth="1"/>
    <col min="9237" max="9237" width="7.85546875" style="212" customWidth="1"/>
    <col min="9238" max="9238" width="70.42578125" style="212" customWidth="1"/>
    <col min="9239" max="9240" width="25.42578125" style="212" customWidth="1"/>
    <col min="9241" max="9241" width="36.28515625" style="212" customWidth="1"/>
    <col min="9242" max="9472" width="11.42578125" style="212"/>
    <col min="9473" max="9473" width="17.7109375" style="212" customWidth="1"/>
    <col min="9474" max="9474" width="18.85546875" style="212" customWidth="1"/>
    <col min="9475" max="9475" width="5.42578125" style="212" customWidth="1"/>
    <col min="9476" max="9476" width="25.85546875" style="212" customWidth="1"/>
    <col min="9477" max="9477" width="15.5703125" style="212" customWidth="1"/>
    <col min="9478" max="9478" width="17.28515625" style="212" customWidth="1"/>
    <col min="9479" max="9479" width="28.5703125" style="212" customWidth="1"/>
    <col min="9480" max="9480" width="16" style="212" customWidth="1"/>
    <col min="9481" max="9481" width="10.85546875" style="212" customWidth="1"/>
    <col min="9482" max="9482" width="18.85546875" style="212" customWidth="1"/>
    <col min="9483" max="9486" width="5.7109375" style="212" customWidth="1"/>
    <col min="9487" max="9487" width="7.7109375" style="212" customWidth="1"/>
    <col min="9488" max="9488" width="1.42578125" style="212" customWidth="1"/>
    <col min="9489" max="9492" width="6.140625" style="212" customWidth="1"/>
    <col min="9493" max="9493" width="7.85546875" style="212" customWidth="1"/>
    <col min="9494" max="9494" width="70.42578125" style="212" customWidth="1"/>
    <col min="9495" max="9496" width="25.42578125" style="212" customWidth="1"/>
    <col min="9497" max="9497" width="36.28515625" style="212" customWidth="1"/>
    <col min="9498" max="9728" width="11.42578125" style="212"/>
    <col min="9729" max="9729" width="17.7109375" style="212" customWidth="1"/>
    <col min="9730" max="9730" width="18.85546875" style="212" customWidth="1"/>
    <col min="9731" max="9731" width="5.42578125" style="212" customWidth="1"/>
    <col min="9732" max="9732" width="25.85546875" style="212" customWidth="1"/>
    <col min="9733" max="9733" width="15.5703125" style="212" customWidth="1"/>
    <col min="9734" max="9734" width="17.28515625" style="212" customWidth="1"/>
    <col min="9735" max="9735" width="28.5703125" style="212" customWidth="1"/>
    <col min="9736" max="9736" width="16" style="212" customWidth="1"/>
    <col min="9737" max="9737" width="10.85546875" style="212" customWidth="1"/>
    <col min="9738" max="9738" width="18.85546875" style="212" customWidth="1"/>
    <col min="9739" max="9742" width="5.7109375" style="212" customWidth="1"/>
    <col min="9743" max="9743" width="7.7109375" style="212" customWidth="1"/>
    <col min="9744" max="9744" width="1.42578125" style="212" customWidth="1"/>
    <col min="9745" max="9748" width="6.140625" style="212" customWidth="1"/>
    <col min="9749" max="9749" width="7.85546875" style="212" customWidth="1"/>
    <col min="9750" max="9750" width="70.42578125" style="212" customWidth="1"/>
    <col min="9751" max="9752" width="25.42578125" style="212" customWidth="1"/>
    <col min="9753" max="9753" width="36.28515625" style="212" customWidth="1"/>
    <col min="9754" max="9984" width="11.42578125" style="212"/>
    <col min="9985" max="9985" width="17.7109375" style="212" customWidth="1"/>
    <col min="9986" max="9986" width="18.85546875" style="212" customWidth="1"/>
    <col min="9987" max="9987" width="5.42578125" style="212" customWidth="1"/>
    <col min="9988" max="9988" width="25.85546875" style="212" customWidth="1"/>
    <col min="9989" max="9989" width="15.5703125" style="212" customWidth="1"/>
    <col min="9990" max="9990" width="17.28515625" style="212" customWidth="1"/>
    <col min="9991" max="9991" width="28.5703125" style="212" customWidth="1"/>
    <col min="9992" max="9992" width="16" style="212" customWidth="1"/>
    <col min="9993" max="9993" width="10.85546875" style="212" customWidth="1"/>
    <col min="9994" max="9994" width="18.85546875" style="212" customWidth="1"/>
    <col min="9995" max="9998" width="5.7109375" style="212" customWidth="1"/>
    <col min="9999" max="9999" width="7.7109375" style="212" customWidth="1"/>
    <col min="10000" max="10000" width="1.42578125" style="212" customWidth="1"/>
    <col min="10001" max="10004" width="6.140625" style="212" customWidth="1"/>
    <col min="10005" max="10005" width="7.85546875" style="212" customWidth="1"/>
    <col min="10006" max="10006" width="70.42578125" style="212" customWidth="1"/>
    <col min="10007" max="10008" width="25.42578125" style="212" customWidth="1"/>
    <col min="10009" max="10009" width="36.28515625" style="212" customWidth="1"/>
    <col min="10010" max="10240" width="11.42578125" style="212"/>
    <col min="10241" max="10241" width="17.7109375" style="212" customWidth="1"/>
    <col min="10242" max="10242" width="18.85546875" style="212" customWidth="1"/>
    <col min="10243" max="10243" width="5.42578125" style="212" customWidth="1"/>
    <col min="10244" max="10244" width="25.85546875" style="212" customWidth="1"/>
    <col min="10245" max="10245" width="15.5703125" style="212" customWidth="1"/>
    <col min="10246" max="10246" width="17.28515625" style="212" customWidth="1"/>
    <col min="10247" max="10247" width="28.5703125" style="212" customWidth="1"/>
    <col min="10248" max="10248" width="16" style="212" customWidth="1"/>
    <col min="10249" max="10249" width="10.85546875" style="212" customWidth="1"/>
    <col min="10250" max="10250" width="18.85546875" style="212" customWidth="1"/>
    <col min="10251" max="10254" width="5.7109375" style="212" customWidth="1"/>
    <col min="10255" max="10255" width="7.7109375" style="212" customWidth="1"/>
    <col min="10256" max="10256" width="1.42578125" style="212" customWidth="1"/>
    <col min="10257" max="10260" width="6.140625" style="212" customWidth="1"/>
    <col min="10261" max="10261" width="7.85546875" style="212" customWidth="1"/>
    <col min="10262" max="10262" width="70.42578125" style="212" customWidth="1"/>
    <col min="10263" max="10264" width="25.42578125" style="212" customWidth="1"/>
    <col min="10265" max="10265" width="36.28515625" style="212" customWidth="1"/>
    <col min="10266" max="10496" width="11.42578125" style="212"/>
    <col min="10497" max="10497" width="17.7109375" style="212" customWidth="1"/>
    <col min="10498" max="10498" width="18.85546875" style="212" customWidth="1"/>
    <col min="10499" max="10499" width="5.42578125" style="212" customWidth="1"/>
    <col min="10500" max="10500" width="25.85546875" style="212" customWidth="1"/>
    <col min="10501" max="10501" width="15.5703125" style="212" customWidth="1"/>
    <col min="10502" max="10502" width="17.28515625" style="212" customWidth="1"/>
    <col min="10503" max="10503" width="28.5703125" style="212" customWidth="1"/>
    <col min="10504" max="10504" width="16" style="212" customWidth="1"/>
    <col min="10505" max="10505" width="10.85546875" style="212" customWidth="1"/>
    <col min="10506" max="10506" width="18.85546875" style="212" customWidth="1"/>
    <col min="10507" max="10510" width="5.7109375" style="212" customWidth="1"/>
    <col min="10511" max="10511" width="7.7109375" style="212" customWidth="1"/>
    <col min="10512" max="10512" width="1.42578125" style="212" customWidth="1"/>
    <col min="10513" max="10516" width="6.140625" style="212" customWidth="1"/>
    <col min="10517" max="10517" width="7.85546875" style="212" customWidth="1"/>
    <col min="10518" max="10518" width="70.42578125" style="212" customWidth="1"/>
    <col min="10519" max="10520" width="25.42578125" style="212" customWidth="1"/>
    <col min="10521" max="10521" width="36.28515625" style="212" customWidth="1"/>
    <col min="10522" max="10752" width="11.42578125" style="212"/>
    <col min="10753" max="10753" width="17.7109375" style="212" customWidth="1"/>
    <col min="10754" max="10754" width="18.85546875" style="212" customWidth="1"/>
    <col min="10755" max="10755" width="5.42578125" style="212" customWidth="1"/>
    <col min="10756" max="10756" width="25.85546875" style="212" customWidth="1"/>
    <col min="10757" max="10757" width="15.5703125" style="212" customWidth="1"/>
    <col min="10758" max="10758" width="17.28515625" style="212" customWidth="1"/>
    <col min="10759" max="10759" width="28.5703125" style="212" customWidth="1"/>
    <col min="10760" max="10760" width="16" style="212" customWidth="1"/>
    <col min="10761" max="10761" width="10.85546875" style="212" customWidth="1"/>
    <col min="10762" max="10762" width="18.85546875" style="212" customWidth="1"/>
    <col min="10763" max="10766" width="5.7109375" style="212" customWidth="1"/>
    <col min="10767" max="10767" width="7.7109375" style="212" customWidth="1"/>
    <col min="10768" max="10768" width="1.42578125" style="212" customWidth="1"/>
    <col min="10769" max="10772" width="6.140625" style="212" customWidth="1"/>
    <col min="10773" max="10773" width="7.85546875" style="212" customWidth="1"/>
    <col min="10774" max="10774" width="70.42578125" style="212" customWidth="1"/>
    <col min="10775" max="10776" width="25.42578125" style="212" customWidth="1"/>
    <col min="10777" max="10777" width="36.28515625" style="212" customWidth="1"/>
    <col min="10778" max="11008" width="11.42578125" style="212"/>
    <col min="11009" max="11009" width="17.7109375" style="212" customWidth="1"/>
    <col min="11010" max="11010" width="18.85546875" style="212" customWidth="1"/>
    <col min="11011" max="11011" width="5.42578125" style="212" customWidth="1"/>
    <col min="11012" max="11012" width="25.85546875" style="212" customWidth="1"/>
    <col min="11013" max="11013" width="15.5703125" style="212" customWidth="1"/>
    <col min="11014" max="11014" width="17.28515625" style="212" customWidth="1"/>
    <col min="11015" max="11015" width="28.5703125" style="212" customWidth="1"/>
    <col min="11016" max="11016" width="16" style="212" customWidth="1"/>
    <col min="11017" max="11017" width="10.85546875" style="212" customWidth="1"/>
    <col min="11018" max="11018" width="18.85546875" style="212" customWidth="1"/>
    <col min="11019" max="11022" width="5.7109375" style="212" customWidth="1"/>
    <col min="11023" max="11023" width="7.7109375" style="212" customWidth="1"/>
    <col min="11024" max="11024" width="1.42578125" style="212" customWidth="1"/>
    <col min="11025" max="11028" width="6.140625" style="212" customWidth="1"/>
    <col min="11029" max="11029" width="7.85546875" style="212" customWidth="1"/>
    <col min="11030" max="11030" width="70.42578125" style="212" customWidth="1"/>
    <col min="11031" max="11032" width="25.42578125" style="212" customWidth="1"/>
    <col min="11033" max="11033" width="36.28515625" style="212" customWidth="1"/>
    <col min="11034" max="11264" width="11.42578125" style="212"/>
    <col min="11265" max="11265" width="17.7109375" style="212" customWidth="1"/>
    <col min="11266" max="11266" width="18.85546875" style="212" customWidth="1"/>
    <col min="11267" max="11267" width="5.42578125" style="212" customWidth="1"/>
    <col min="11268" max="11268" width="25.85546875" style="212" customWidth="1"/>
    <col min="11269" max="11269" width="15.5703125" style="212" customWidth="1"/>
    <col min="11270" max="11270" width="17.28515625" style="212" customWidth="1"/>
    <col min="11271" max="11271" width="28.5703125" style="212" customWidth="1"/>
    <col min="11272" max="11272" width="16" style="212" customWidth="1"/>
    <col min="11273" max="11273" width="10.85546875" style="212" customWidth="1"/>
    <col min="11274" max="11274" width="18.85546875" style="212" customWidth="1"/>
    <col min="11275" max="11278" width="5.7109375" style="212" customWidth="1"/>
    <col min="11279" max="11279" width="7.7109375" style="212" customWidth="1"/>
    <col min="11280" max="11280" width="1.42578125" style="212" customWidth="1"/>
    <col min="11281" max="11284" width="6.140625" style="212" customWidth="1"/>
    <col min="11285" max="11285" width="7.85546875" style="212" customWidth="1"/>
    <col min="11286" max="11286" width="70.42578125" style="212" customWidth="1"/>
    <col min="11287" max="11288" width="25.42578125" style="212" customWidth="1"/>
    <col min="11289" max="11289" width="36.28515625" style="212" customWidth="1"/>
    <col min="11290" max="11520" width="11.42578125" style="212"/>
    <col min="11521" max="11521" width="17.7109375" style="212" customWidth="1"/>
    <col min="11522" max="11522" width="18.85546875" style="212" customWidth="1"/>
    <col min="11523" max="11523" width="5.42578125" style="212" customWidth="1"/>
    <col min="11524" max="11524" width="25.85546875" style="212" customWidth="1"/>
    <col min="11525" max="11525" width="15.5703125" style="212" customWidth="1"/>
    <col min="11526" max="11526" width="17.28515625" style="212" customWidth="1"/>
    <col min="11527" max="11527" width="28.5703125" style="212" customWidth="1"/>
    <col min="11528" max="11528" width="16" style="212" customWidth="1"/>
    <col min="11529" max="11529" width="10.85546875" style="212" customWidth="1"/>
    <col min="11530" max="11530" width="18.85546875" style="212" customWidth="1"/>
    <col min="11531" max="11534" width="5.7109375" style="212" customWidth="1"/>
    <col min="11535" max="11535" width="7.7109375" style="212" customWidth="1"/>
    <col min="11536" max="11536" width="1.42578125" style="212" customWidth="1"/>
    <col min="11537" max="11540" width="6.140625" style="212" customWidth="1"/>
    <col min="11541" max="11541" width="7.85546875" style="212" customWidth="1"/>
    <col min="11542" max="11542" width="70.42578125" style="212" customWidth="1"/>
    <col min="11543" max="11544" width="25.42578125" style="212" customWidth="1"/>
    <col min="11545" max="11545" width="36.28515625" style="212" customWidth="1"/>
    <col min="11546" max="11776" width="11.42578125" style="212"/>
    <col min="11777" max="11777" width="17.7109375" style="212" customWidth="1"/>
    <col min="11778" max="11778" width="18.85546875" style="212" customWidth="1"/>
    <col min="11779" max="11779" width="5.42578125" style="212" customWidth="1"/>
    <col min="11780" max="11780" width="25.85546875" style="212" customWidth="1"/>
    <col min="11781" max="11781" width="15.5703125" style="212" customWidth="1"/>
    <col min="11782" max="11782" width="17.28515625" style="212" customWidth="1"/>
    <col min="11783" max="11783" width="28.5703125" style="212" customWidth="1"/>
    <col min="11784" max="11784" width="16" style="212" customWidth="1"/>
    <col min="11785" max="11785" width="10.85546875" style="212" customWidth="1"/>
    <col min="11786" max="11786" width="18.85546875" style="212" customWidth="1"/>
    <col min="11787" max="11790" width="5.7109375" style="212" customWidth="1"/>
    <col min="11791" max="11791" width="7.7109375" style="212" customWidth="1"/>
    <col min="11792" max="11792" width="1.42578125" style="212" customWidth="1"/>
    <col min="11793" max="11796" width="6.140625" style="212" customWidth="1"/>
    <col min="11797" max="11797" width="7.85546875" style="212" customWidth="1"/>
    <col min="11798" max="11798" width="70.42578125" style="212" customWidth="1"/>
    <col min="11799" max="11800" width="25.42578125" style="212" customWidth="1"/>
    <col min="11801" max="11801" width="36.28515625" style="212" customWidth="1"/>
    <col min="11802" max="12032" width="11.42578125" style="212"/>
    <col min="12033" max="12033" width="17.7109375" style="212" customWidth="1"/>
    <col min="12034" max="12034" width="18.85546875" style="212" customWidth="1"/>
    <col min="12035" max="12035" width="5.42578125" style="212" customWidth="1"/>
    <col min="12036" max="12036" width="25.85546875" style="212" customWidth="1"/>
    <col min="12037" max="12037" width="15.5703125" style="212" customWidth="1"/>
    <col min="12038" max="12038" width="17.28515625" style="212" customWidth="1"/>
    <col min="12039" max="12039" width="28.5703125" style="212" customWidth="1"/>
    <col min="12040" max="12040" width="16" style="212" customWidth="1"/>
    <col min="12041" max="12041" width="10.85546875" style="212" customWidth="1"/>
    <col min="12042" max="12042" width="18.85546875" style="212" customWidth="1"/>
    <col min="12043" max="12046" width="5.7109375" style="212" customWidth="1"/>
    <col min="12047" max="12047" width="7.7109375" style="212" customWidth="1"/>
    <col min="12048" max="12048" width="1.42578125" style="212" customWidth="1"/>
    <col min="12049" max="12052" width="6.140625" style="212" customWidth="1"/>
    <col min="12053" max="12053" width="7.85546875" style="212" customWidth="1"/>
    <col min="12054" max="12054" width="70.42578125" style="212" customWidth="1"/>
    <col min="12055" max="12056" width="25.42578125" style="212" customWidth="1"/>
    <col min="12057" max="12057" width="36.28515625" style="212" customWidth="1"/>
    <col min="12058" max="12288" width="11.42578125" style="212"/>
    <col min="12289" max="12289" width="17.7109375" style="212" customWidth="1"/>
    <col min="12290" max="12290" width="18.85546875" style="212" customWidth="1"/>
    <col min="12291" max="12291" width="5.42578125" style="212" customWidth="1"/>
    <col min="12292" max="12292" width="25.85546875" style="212" customWidth="1"/>
    <col min="12293" max="12293" width="15.5703125" style="212" customWidth="1"/>
    <col min="12294" max="12294" width="17.28515625" style="212" customWidth="1"/>
    <col min="12295" max="12295" width="28.5703125" style="212" customWidth="1"/>
    <col min="12296" max="12296" width="16" style="212" customWidth="1"/>
    <col min="12297" max="12297" width="10.85546875" style="212" customWidth="1"/>
    <col min="12298" max="12298" width="18.85546875" style="212" customWidth="1"/>
    <col min="12299" max="12302" width="5.7109375" style="212" customWidth="1"/>
    <col min="12303" max="12303" width="7.7109375" style="212" customWidth="1"/>
    <col min="12304" max="12304" width="1.42578125" style="212" customWidth="1"/>
    <col min="12305" max="12308" width="6.140625" style="212" customWidth="1"/>
    <col min="12309" max="12309" width="7.85546875" style="212" customWidth="1"/>
    <col min="12310" max="12310" width="70.42578125" style="212" customWidth="1"/>
    <col min="12311" max="12312" width="25.42578125" style="212" customWidth="1"/>
    <col min="12313" max="12313" width="36.28515625" style="212" customWidth="1"/>
    <col min="12314" max="12544" width="11.42578125" style="212"/>
    <col min="12545" max="12545" width="17.7109375" style="212" customWidth="1"/>
    <col min="12546" max="12546" width="18.85546875" style="212" customWidth="1"/>
    <col min="12547" max="12547" width="5.42578125" style="212" customWidth="1"/>
    <col min="12548" max="12548" width="25.85546875" style="212" customWidth="1"/>
    <col min="12549" max="12549" width="15.5703125" style="212" customWidth="1"/>
    <col min="12550" max="12550" width="17.28515625" style="212" customWidth="1"/>
    <col min="12551" max="12551" width="28.5703125" style="212" customWidth="1"/>
    <col min="12552" max="12552" width="16" style="212" customWidth="1"/>
    <col min="12553" max="12553" width="10.85546875" style="212" customWidth="1"/>
    <col min="12554" max="12554" width="18.85546875" style="212" customWidth="1"/>
    <col min="12555" max="12558" width="5.7109375" style="212" customWidth="1"/>
    <col min="12559" max="12559" width="7.7109375" style="212" customWidth="1"/>
    <col min="12560" max="12560" width="1.42578125" style="212" customWidth="1"/>
    <col min="12561" max="12564" width="6.140625" style="212" customWidth="1"/>
    <col min="12565" max="12565" width="7.85546875" style="212" customWidth="1"/>
    <col min="12566" max="12566" width="70.42578125" style="212" customWidth="1"/>
    <col min="12567" max="12568" width="25.42578125" style="212" customWidth="1"/>
    <col min="12569" max="12569" width="36.28515625" style="212" customWidth="1"/>
    <col min="12570" max="12800" width="11.42578125" style="212"/>
    <col min="12801" max="12801" width="17.7109375" style="212" customWidth="1"/>
    <col min="12802" max="12802" width="18.85546875" style="212" customWidth="1"/>
    <col min="12803" max="12803" width="5.42578125" style="212" customWidth="1"/>
    <col min="12804" max="12804" width="25.85546875" style="212" customWidth="1"/>
    <col min="12805" max="12805" width="15.5703125" style="212" customWidth="1"/>
    <col min="12806" max="12806" width="17.28515625" style="212" customWidth="1"/>
    <col min="12807" max="12807" width="28.5703125" style="212" customWidth="1"/>
    <col min="12808" max="12808" width="16" style="212" customWidth="1"/>
    <col min="12809" max="12809" width="10.85546875" style="212" customWidth="1"/>
    <col min="12810" max="12810" width="18.85546875" style="212" customWidth="1"/>
    <col min="12811" max="12814" width="5.7109375" style="212" customWidth="1"/>
    <col min="12815" max="12815" width="7.7109375" style="212" customWidth="1"/>
    <col min="12816" max="12816" width="1.42578125" style="212" customWidth="1"/>
    <col min="12817" max="12820" width="6.140625" style="212" customWidth="1"/>
    <col min="12821" max="12821" width="7.85546875" style="212" customWidth="1"/>
    <col min="12822" max="12822" width="70.42578125" style="212" customWidth="1"/>
    <col min="12823" max="12824" width="25.42578125" style="212" customWidth="1"/>
    <col min="12825" max="12825" width="36.28515625" style="212" customWidth="1"/>
    <col min="12826" max="13056" width="11.42578125" style="212"/>
    <col min="13057" max="13057" width="17.7109375" style="212" customWidth="1"/>
    <col min="13058" max="13058" width="18.85546875" style="212" customWidth="1"/>
    <col min="13059" max="13059" width="5.42578125" style="212" customWidth="1"/>
    <col min="13060" max="13060" width="25.85546875" style="212" customWidth="1"/>
    <col min="13061" max="13061" width="15.5703125" style="212" customWidth="1"/>
    <col min="13062" max="13062" width="17.28515625" style="212" customWidth="1"/>
    <col min="13063" max="13063" width="28.5703125" style="212" customWidth="1"/>
    <col min="13064" max="13064" width="16" style="212" customWidth="1"/>
    <col min="13065" max="13065" width="10.85546875" style="212" customWidth="1"/>
    <col min="13066" max="13066" width="18.85546875" style="212" customWidth="1"/>
    <col min="13067" max="13070" width="5.7109375" style="212" customWidth="1"/>
    <col min="13071" max="13071" width="7.7109375" style="212" customWidth="1"/>
    <col min="13072" max="13072" width="1.42578125" style="212" customWidth="1"/>
    <col min="13073" max="13076" width="6.140625" style="212" customWidth="1"/>
    <col min="13077" max="13077" width="7.85546875" style="212" customWidth="1"/>
    <col min="13078" max="13078" width="70.42578125" style="212" customWidth="1"/>
    <col min="13079" max="13080" width="25.42578125" style="212" customWidth="1"/>
    <col min="13081" max="13081" width="36.28515625" style="212" customWidth="1"/>
    <col min="13082" max="13312" width="11.42578125" style="212"/>
    <col min="13313" max="13313" width="17.7109375" style="212" customWidth="1"/>
    <col min="13314" max="13314" width="18.85546875" style="212" customWidth="1"/>
    <col min="13315" max="13315" width="5.42578125" style="212" customWidth="1"/>
    <col min="13316" max="13316" width="25.85546875" style="212" customWidth="1"/>
    <col min="13317" max="13317" width="15.5703125" style="212" customWidth="1"/>
    <col min="13318" max="13318" width="17.28515625" style="212" customWidth="1"/>
    <col min="13319" max="13319" width="28.5703125" style="212" customWidth="1"/>
    <col min="13320" max="13320" width="16" style="212" customWidth="1"/>
    <col min="13321" max="13321" width="10.85546875" style="212" customWidth="1"/>
    <col min="13322" max="13322" width="18.85546875" style="212" customWidth="1"/>
    <col min="13323" max="13326" width="5.7109375" style="212" customWidth="1"/>
    <col min="13327" max="13327" width="7.7109375" style="212" customWidth="1"/>
    <col min="13328" max="13328" width="1.42578125" style="212" customWidth="1"/>
    <col min="13329" max="13332" width="6.140625" style="212" customWidth="1"/>
    <col min="13333" max="13333" width="7.85546875" style="212" customWidth="1"/>
    <col min="13334" max="13334" width="70.42578125" style="212" customWidth="1"/>
    <col min="13335" max="13336" width="25.42578125" style="212" customWidth="1"/>
    <col min="13337" max="13337" width="36.28515625" style="212" customWidth="1"/>
    <col min="13338" max="13568" width="11.42578125" style="212"/>
    <col min="13569" max="13569" width="17.7109375" style="212" customWidth="1"/>
    <col min="13570" max="13570" width="18.85546875" style="212" customWidth="1"/>
    <col min="13571" max="13571" width="5.42578125" style="212" customWidth="1"/>
    <col min="13572" max="13572" width="25.85546875" style="212" customWidth="1"/>
    <col min="13573" max="13573" width="15.5703125" style="212" customWidth="1"/>
    <col min="13574" max="13574" width="17.28515625" style="212" customWidth="1"/>
    <col min="13575" max="13575" width="28.5703125" style="212" customWidth="1"/>
    <col min="13576" max="13576" width="16" style="212" customWidth="1"/>
    <col min="13577" max="13577" width="10.85546875" style="212" customWidth="1"/>
    <col min="13578" max="13578" width="18.85546875" style="212" customWidth="1"/>
    <col min="13579" max="13582" width="5.7109375" style="212" customWidth="1"/>
    <col min="13583" max="13583" width="7.7109375" style="212" customWidth="1"/>
    <col min="13584" max="13584" width="1.42578125" style="212" customWidth="1"/>
    <col min="13585" max="13588" width="6.140625" style="212" customWidth="1"/>
    <col min="13589" max="13589" width="7.85546875" style="212" customWidth="1"/>
    <col min="13590" max="13590" width="70.42578125" style="212" customWidth="1"/>
    <col min="13591" max="13592" width="25.42578125" style="212" customWidth="1"/>
    <col min="13593" max="13593" width="36.28515625" style="212" customWidth="1"/>
    <col min="13594" max="13824" width="11.42578125" style="212"/>
    <col min="13825" max="13825" width="17.7109375" style="212" customWidth="1"/>
    <col min="13826" max="13826" width="18.85546875" style="212" customWidth="1"/>
    <col min="13827" max="13827" width="5.42578125" style="212" customWidth="1"/>
    <col min="13828" max="13828" width="25.85546875" style="212" customWidth="1"/>
    <col min="13829" max="13829" width="15.5703125" style="212" customWidth="1"/>
    <col min="13830" max="13830" width="17.28515625" style="212" customWidth="1"/>
    <col min="13831" max="13831" width="28.5703125" style="212" customWidth="1"/>
    <col min="13832" max="13832" width="16" style="212" customWidth="1"/>
    <col min="13833" max="13833" width="10.85546875" style="212" customWidth="1"/>
    <col min="13834" max="13834" width="18.85546875" style="212" customWidth="1"/>
    <col min="13835" max="13838" width="5.7109375" style="212" customWidth="1"/>
    <col min="13839" max="13839" width="7.7109375" style="212" customWidth="1"/>
    <col min="13840" max="13840" width="1.42578125" style="212" customWidth="1"/>
    <col min="13841" max="13844" width="6.140625" style="212" customWidth="1"/>
    <col min="13845" max="13845" width="7.85546875" style="212" customWidth="1"/>
    <col min="13846" max="13846" width="70.42578125" style="212" customWidth="1"/>
    <col min="13847" max="13848" width="25.42578125" style="212" customWidth="1"/>
    <col min="13849" max="13849" width="36.28515625" style="212" customWidth="1"/>
    <col min="13850" max="14080" width="11.42578125" style="212"/>
    <col min="14081" max="14081" width="17.7109375" style="212" customWidth="1"/>
    <col min="14082" max="14082" width="18.85546875" style="212" customWidth="1"/>
    <col min="14083" max="14083" width="5.42578125" style="212" customWidth="1"/>
    <col min="14084" max="14084" width="25.85546875" style="212" customWidth="1"/>
    <col min="14085" max="14085" width="15.5703125" style="212" customWidth="1"/>
    <col min="14086" max="14086" width="17.28515625" style="212" customWidth="1"/>
    <col min="14087" max="14087" width="28.5703125" style="212" customWidth="1"/>
    <col min="14088" max="14088" width="16" style="212" customWidth="1"/>
    <col min="14089" max="14089" width="10.85546875" style="212" customWidth="1"/>
    <col min="14090" max="14090" width="18.85546875" style="212" customWidth="1"/>
    <col min="14091" max="14094" width="5.7109375" style="212" customWidth="1"/>
    <col min="14095" max="14095" width="7.7109375" style="212" customWidth="1"/>
    <col min="14096" max="14096" width="1.42578125" style="212" customWidth="1"/>
    <col min="14097" max="14100" width="6.140625" style="212" customWidth="1"/>
    <col min="14101" max="14101" width="7.85546875" style="212" customWidth="1"/>
    <col min="14102" max="14102" width="70.42578125" style="212" customWidth="1"/>
    <col min="14103" max="14104" width="25.42578125" style="212" customWidth="1"/>
    <col min="14105" max="14105" width="36.28515625" style="212" customWidth="1"/>
    <col min="14106" max="14336" width="11.42578125" style="212"/>
    <col min="14337" max="14337" width="17.7109375" style="212" customWidth="1"/>
    <col min="14338" max="14338" width="18.85546875" style="212" customWidth="1"/>
    <col min="14339" max="14339" width="5.42578125" style="212" customWidth="1"/>
    <col min="14340" max="14340" width="25.85546875" style="212" customWidth="1"/>
    <col min="14341" max="14341" width="15.5703125" style="212" customWidth="1"/>
    <col min="14342" max="14342" width="17.28515625" style="212" customWidth="1"/>
    <col min="14343" max="14343" width="28.5703125" style="212" customWidth="1"/>
    <col min="14344" max="14344" width="16" style="212" customWidth="1"/>
    <col min="14345" max="14345" width="10.85546875" style="212" customWidth="1"/>
    <col min="14346" max="14346" width="18.85546875" style="212" customWidth="1"/>
    <col min="14347" max="14350" width="5.7109375" style="212" customWidth="1"/>
    <col min="14351" max="14351" width="7.7109375" style="212" customWidth="1"/>
    <col min="14352" max="14352" width="1.42578125" style="212" customWidth="1"/>
    <col min="14353" max="14356" width="6.140625" style="212" customWidth="1"/>
    <col min="14357" max="14357" width="7.85546875" style="212" customWidth="1"/>
    <col min="14358" max="14358" width="70.42578125" style="212" customWidth="1"/>
    <col min="14359" max="14360" width="25.42578125" style="212" customWidth="1"/>
    <col min="14361" max="14361" width="36.28515625" style="212" customWidth="1"/>
    <col min="14362" max="14592" width="11.42578125" style="212"/>
    <col min="14593" max="14593" width="17.7109375" style="212" customWidth="1"/>
    <col min="14594" max="14594" width="18.85546875" style="212" customWidth="1"/>
    <col min="14595" max="14595" width="5.42578125" style="212" customWidth="1"/>
    <col min="14596" max="14596" width="25.85546875" style="212" customWidth="1"/>
    <col min="14597" max="14597" width="15.5703125" style="212" customWidth="1"/>
    <col min="14598" max="14598" width="17.28515625" style="212" customWidth="1"/>
    <col min="14599" max="14599" width="28.5703125" style="212" customWidth="1"/>
    <col min="14600" max="14600" width="16" style="212" customWidth="1"/>
    <col min="14601" max="14601" width="10.85546875" style="212" customWidth="1"/>
    <col min="14602" max="14602" width="18.85546875" style="212" customWidth="1"/>
    <col min="14603" max="14606" width="5.7109375" style="212" customWidth="1"/>
    <col min="14607" max="14607" width="7.7109375" style="212" customWidth="1"/>
    <col min="14608" max="14608" width="1.42578125" style="212" customWidth="1"/>
    <col min="14609" max="14612" width="6.140625" style="212" customWidth="1"/>
    <col min="14613" max="14613" width="7.85546875" style="212" customWidth="1"/>
    <col min="14614" max="14614" width="70.42578125" style="212" customWidth="1"/>
    <col min="14615" max="14616" width="25.42578125" style="212" customWidth="1"/>
    <col min="14617" max="14617" width="36.28515625" style="212" customWidth="1"/>
    <col min="14618" max="14848" width="11.42578125" style="212"/>
    <col min="14849" max="14849" width="17.7109375" style="212" customWidth="1"/>
    <col min="14850" max="14850" width="18.85546875" style="212" customWidth="1"/>
    <col min="14851" max="14851" width="5.42578125" style="212" customWidth="1"/>
    <col min="14852" max="14852" width="25.85546875" style="212" customWidth="1"/>
    <col min="14853" max="14853" width="15.5703125" style="212" customWidth="1"/>
    <col min="14854" max="14854" width="17.28515625" style="212" customWidth="1"/>
    <col min="14855" max="14855" width="28.5703125" style="212" customWidth="1"/>
    <col min="14856" max="14856" width="16" style="212" customWidth="1"/>
    <col min="14857" max="14857" width="10.85546875" style="212" customWidth="1"/>
    <col min="14858" max="14858" width="18.85546875" style="212" customWidth="1"/>
    <col min="14859" max="14862" width="5.7109375" style="212" customWidth="1"/>
    <col min="14863" max="14863" width="7.7109375" style="212" customWidth="1"/>
    <col min="14864" max="14864" width="1.42578125" style="212" customWidth="1"/>
    <col min="14865" max="14868" width="6.140625" style="212" customWidth="1"/>
    <col min="14869" max="14869" width="7.85546875" style="212" customWidth="1"/>
    <col min="14870" max="14870" width="70.42578125" style="212" customWidth="1"/>
    <col min="14871" max="14872" width="25.42578125" style="212" customWidth="1"/>
    <col min="14873" max="14873" width="36.28515625" style="212" customWidth="1"/>
    <col min="14874" max="15104" width="11.42578125" style="212"/>
    <col min="15105" max="15105" width="17.7109375" style="212" customWidth="1"/>
    <col min="15106" max="15106" width="18.85546875" style="212" customWidth="1"/>
    <col min="15107" max="15107" width="5.42578125" style="212" customWidth="1"/>
    <col min="15108" max="15108" width="25.85546875" style="212" customWidth="1"/>
    <col min="15109" max="15109" width="15.5703125" style="212" customWidth="1"/>
    <col min="15110" max="15110" width="17.28515625" style="212" customWidth="1"/>
    <col min="15111" max="15111" width="28.5703125" style="212" customWidth="1"/>
    <col min="15112" max="15112" width="16" style="212" customWidth="1"/>
    <col min="15113" max="15113" width="10.85546875" style="212" customWidth="1"/>
    <col min="15114" max="15114" width="18.85546875" style="212" customWidth="1"/>
    <col min="15115" max="15118" width="5.7109375" style="212" customWidth="1"/>
    <col min="15119" max="15119" width="7.7109375" style="212" customWidth="1"/>
    <col min="15120" max="15120" width="1.42578125" style="212" customWidth="1"/>
    <col min="15121" max="15124" width="6.140625" style="212" customWidth="1"/>
    <col min="15125" max="15125" width="7.85546875" style="212" customWidth="1"/>
    <col min="15126" max="15126" width="70.42578125" style="212" customWidth="1"/>
    <col min="15127" max="15128" width="25.42578125" style="212" customWidth="1"/>
    <col min="15129" max="15129" width="36.28515625" style="212" customWidth="1"/>
    <col min="15130" max="15360" width="11.42578125" style="212"/>
    <col min="15361" max="15361" width="17.7109375" style="212" customWidth="1"/>
    <col min="15362" max="15362" width="18.85546875" style="212" customWidth="1"/>
    <col min="15363" max="15363" width="5.42578125" style="212" customWidth="1"/>
    <col min="15364" max="15364" width="25.85546875" style="212" customWidth="1"/>
    <col min="15365" max="15365" width="15.5703125" style="212" customWidth="1"/>
    <col min="15366" max="15366" width="17.28515625" style="212" customWidth="1"/>
    <col min="15367" max="15367" width="28.5703125" style="212" customWidth="1"/>
    <col min="15368" max="15368" width="16" style="212" customWidth="1"/>
    <col min="15369" max="15369" width="10.85546875" style="212" customWidth="1"/>
    <col min="15370" max="15370" width="18.85546875" style="212" customWidth="1"/>
    <col min="15371" max="15374" width="5.7109375" style="212" customWidth="1"/>
    <col min="15375" max="15375" width="7.7109375" style="212" customWidth="1"/>
    <col min="15376" max="15376" width="1.42578125" style="212" customWidth="1"/>
    <col min="15377" max="15380" width="6.140625" style="212" customWidth="1"/>
    <col min="15381" max="15381" width="7.85546875" style="212" customWidth="1"/>
    <col min="15382" max="15382" width="70.42578125" style="212" customWidth="1"/>
    <col min="15383" max="15384" width="25.42578125" style="212" customWidth="1"/>
    <col min="15385" max="15385" width="36.28515625" style="212" customWidth="1"/>
    <col min="15386" max="15616" width="11.42578125" style="212"/>
    <col min="15617" max="15617" width="17.7109375" style="212" customWidth="1"/>
    <col min="15618" max="15618" width="18.85546875" style="212" customWidth="1"/>
    <col min="15619" max="15619" width="5.42578125" style="212" customWidth="1"/>
    <col min="15620" max="15620" width="25.85546875" style="212" customWidth="1"/>
    <col min="15621" max="15621" width="15.5703125" style="212" customWidth="1"/>
    <col min="15622" max="15622" width="17.28515625" style="212" customWidth="1"/>
    <col min="15623" max="15623" width="28.5703125" style="212" customWidth="1"/>
    <col min="15624" max="15624" width="16" style="212" customWidth="1"/>
    <col min="15625" max="15625" width="10.85546875" style="212" customWidth="1"/>
    <col min="15626" max="15626" width="18.85546875" style="212" customWidth="1"/>
    <col min="15627" max="15630" width="5.7109375" style="212" customWidth="1"/>
    <col min="15631" max="15631" width="7.7109375" style="212" customWidth="1"/>
    <col min="15632" max="15632" width="1.42578125" style="212" customWidth="1"/>
    <col min="15633" max="15636" width="6.140625" style="212" customWidth="1"/>
    <col min="15637" max="15637" width="7.85546875" style="212" customWidth="1"/>
    <col min="15638" max="15638" width="70.42578125" style="212" customWidth="1"/>
    <col min="15639" max="15640" width="25.42578125" style="212" customWidth="1"/>
    <col min="15641" max="15641" width="36.28515625" style="212" customWidth="1"/>
    <col min="15642" max="15872" width="11.42578125" style="212"/>
    <col min="15873" max="15873" width="17.7109375" style="212" customWidth="1"/>
    <col min="15874" max="15874" width="18.85546875" style="212" customWidth="1"/>
    <col min="15875" max="15875" width="5.42578125" style="212" customWidth="1"/>
    <col min="15876" max="15876" width="25.85546875" style="212" customWidth="1"/>
    <col min="15877" max="15877" width="15.5703125" style="212" customWidth="1"/>
    <col min="15878" max="15878" width="17.28515625" style="212" customWidth="1"/>
    <col min="15879" max="15879" width="28.5703125" style="212" customWidth="1"/>
    <col min="15880" max="15880" width="16" style="212" customWidth="1"/>
    <col min="15881" max="15881" width="10.85546875" style="212" customWidth="1"/>
    <col min="15882" max="15882" width="18.85546875" style="212" customWidth="1"/>
    <col min="15883" max="15886" width="5.7109375" style="212" customWidth="1"/>
    <col min="15887" max="15887" width="7.7109375" style="212" customWidth="1"/>
    <col min="15888" max="15888" width="1.42578125" style="212" customWidth="1"/>
    <col min="15889" max="15892" width="6.140625" style="212" customWidth="1"/>
    <col min="15893" max="15893" width="7.85546875" style="212" customWidth="1"/>
    <col min="15894" max="15894" width="70.42578125" style="212" customWidth="1"/>
    <col min="15895" max="15896" width="25.42578125" style="212" customWidth="1"/>
    <col min="15897" max="15897" width="36.28515625" style="212" customWidth="1"/>
    <col min="15898" max="16128" width="11.42578125" style="212"/>
    <col min="16129" max="16129" width="17.7109375" style="212" customWidth="1"/>
    <col min="16130" max="16130" width="18.85546875" style="212" customWidth="1"/>
    <col min="16131" max="16131" width="5.42578125" style="212" customWidth="1"/>
    <col min="16132" max="16132" width="25.85546875" style="212" customWidth="1"/>
    <col min="16133" max="16133" width="15.5703125" style="212" customWidth="1"/>
    <col min="16134" max="16134" width="17.28515625" style="212" customWidth="1"/>
    <col min="16135" max="16135" width="28.5703125" style="212" customWidth="1"/>
    <col min="16136" max="16136" width="16" style="212" customWidth="1"/>
    <col min="16137" max="16137" width="10.85546875" style="212" customWidth="1"/>
    <col min="16138" max="16138" width="18.85546875" style="212" customWidth="1"/>
    <col min="16139" max="16142" width="5.7109375" style="212" customWidth="1"/>
    <col min="16143" max="16143" width="7.7109375" style="212" customWidth="1"/>
    <col min="16144" max="16144" width="1.42578125" style="212" customWidth="1"/>
    <col min="16145" max="16148" width="6.140625" style="212" customWidth="1"/>
    <col min="16149" max="16149" width="7.85546875" style="212" customWidth="1"/>
    <col min="16150" max="16150" width="70.42578125" style="212" customWidth="1"/>
    <col min="16151" max="16152" width="25.42578125" style="212" customWidth="1"/>
    <col min="16153" max="16153" width="36.28515625" style="212" customWidth="1"/>
    <col min="16154" max="16384" width="11.42578125" style="212"/>
  </cols>
  <sheetData>
    <row r="1" spans="1:25" ht="17.25" thickBot="1" x14ac:dyDescent="0.3">
      <c r="A1" s="632"/>
      <c r="B1" s="632"/>
      <c r="C1" s="632"/>
      <c r="D1" s="632"/>
      <c r="E1" s="632"/>
      <c r="F1" s="632"/>
      <c r="G1" s="632"/>
      <c r="H1" s="632"/>
      <c r="I1" s="632"/>
      <c r="J1" s="632"/>
      <c r="K1" s="632"/>
      <c r="L1" s="632"/>
      <c r="M1" s="632"/>
      <c r="N1" s="632"/>
      <c r="O1" s="632"/>
      <c r="P1" s="632"/>
      <c r="Q1" s="632"/>
      <c r="R1" s="632"/>
      <c r="S1" s="632"/>
      <c r="T1" s="632"/>
      <c r="U1" s="632"/>
      <c r="V1" s="632"/>
    </row>
    <row r="2" spans="1:25" x14ac:dyDescent="0.25">
      <c r="A2" s="633"/>
      <c r="B2" s="636" t="s">
        <v>0</v>
      </c>
      <c r="C2" s="636"/>
      <c r="D2" s="636"/>
      <c r="E2" s="636"/>
      <c r="F2" s="636"/>
      <c r="G2" s="636"/>
      <c r="H2" s="636"/>
      <c r="I2" s="636"/>
      <c r="J2" s="636"/>
      <c r="K2" s="636"/>
      <c r="L2" s="636"/>
      <c r="M2" s="636"/>
      <c r="N2" s="636"/>
      <c r="O2" s="636"/>
      <c r="P2" s="636"/>
      <c r="Q2" s="636"/>
      <c r="R2" s="636"/>
      <c r="S2" s="636"/>
      <c r="T2" s="636"/>
      <c r="U2" s="636"/>
      <c r="V2" s="636"/>
      <c r="W2" s="637"/>
      <c r="X2" s="213" t="s">
        <v>1</v>
      </c>
    </row>
    <row r="3" spans="1:25" x14ac:dyDescent="0.25">
      <c r="A3" s="634"/>
      <c r="B3" s="638" t="s">
        <v>495</v>
      </c>
      <c r="C3" s="638"/>
      <c r="D3" s="638"/>
      <c r="E3" s="638"/>
      <c r="F3" s="638"/>
      <c r="G3" s="638"/>
      <c r="H3" s="638"/>
      <c r="I3" s="638"/>
      <c r="J3" s="638"/>
      <c r="K3" s="638"/>
      <c r="L3" s="638"/>
      <c r="M3" s="638"/>
      <c r="N3" s="638"/>
      <c r="O3" s="638"/>
      <c r="P3" s="638"/>
      <c r="Q3" s="638"/>
      <c r="R3" s="638"/>
      <c r="S3" s="638"/>
      <c r="T3" s="638"/>
      <c r="U3" s="638"/>
      <c r="V3" s="638"/>
      <c r="W3" s="639"/>
      <c r="X3" s="214" t="s">
        <v>3</v>
      </c>
    </row>
    <row r="4" spans="1:25" ht="33" x14ac:dyDescent="0.25">
      <c r="A4" s="634"/>
      <c r="B4" s="638" t="s">
        <v>42</v>
      </c>
      <c r="C4" s="638"/>
      <c r="D4" s="638"/>
      <c r="E4" s="638"/>
      <c r="F4" s="638"/>
      <c r="G4" s="638"/>
      <c r="H4" s="638"/>
      <c r="I4" s="638"/>
      <c r="J4" s="638"/>
      <c r="K4" s="638"/>
      <c r="L4" s="638"/>
      <c r="M4" s="638"/>
      <c r="N4" s="638"/>
      <c r="O4" s="638"/>
      <c r="P4" s="638"/>
      <c r="Q4" s="638"/>
      <c r="R4" s="638"/>
      <c r="S4" s="638"/>
      <c r="T4" s="638"/>
      <c r="U4" s="638"/>
      <c r="V4" s="638"/>
      <c r="W4" s="639"/>
      <c r="X4" s="215" t="s">
        <v>43</v>
      </c>
    </row>
    <row r="5" spans="1:25" ht="17.25" thickBot="1" x14ac:dyDescent="0.3">
      <c r="A5" s="635"/>
      <c r="B5" s="640"/>
      <c r="C5" s="640"/>
      <c r="D5" s="640"/>
      <c r="E5" s="640"/>
      <c r="F5" s="640"/>
      <c r="G5" s="640"/>
      <c r="H5" s="640"/>
      <c r="I5" s="640"/>
      <c r="J5" s="640"/>
      <c r="K5" s="640"/>
      <c r="L5" s="640"/>
      <c r="M5" s="640"/>
      <c r="N5" s="640"/>
      <c r="O5" s="640"/>
      <c r="P5" s="640"/>
      <c r="Q5" s="640"/>
      <c r="R5" s="640"/>
      <c r="S5" s="640"/>
      <c r="T5" s="640"/>
      <c r="U5" s="640"/>
      <c r="V5" s="640"/>
      <c r="W5" s="641"/>
      <c r="X5" s="216" t="s">
        <v>6</v>
      </c>
    </row>
    <row r="6" spans="1:25" ht="17.25" thickBot="1" x14ac:dyDescent="0.3">
      <c r="A6" s="629"/>
      <c r="B6" s="630"/>
      <c r="C6" s="630"/>
      <c r="D6" s="630"/>
      <c r="E6" s="630"/>
      <c r="F6" s="630"/>
      <c r="G6" s="630"/>
      <c r="H6" s="630"/>
      <c r="I6" s="630"/>
      <c r="J6" s="630"/>
      <c r="K6" s="630"/>
      <c r="L6" s="630"/>
      <c r="M6" s="630"/>
      <c r="N6" s="630"/>
      <c r="O6" s="630"/>
      <c r="P6" s="630"/>
      <c r="Q6" s="630"/>
      <c r="R6" s="630"/>
      <c r="S6" s="630"/>
      <c r="T6" s="630"/>
      <c r="U6" s="630"/>
      <c r="V6" s="630"/>
      <c r="W6" s="630"/>
      <c r="X6" s="631"/>
    </row>
    <row r="7" spans="1:25" ht="17.25" thickBot="1" x14ac:dyDescent="0.3">
      <c r="A7" s="344" t="s">
        <v>7</v>
      </c>
      <c r="B7" s="642" t="s">
        <v>495</v>
      </c>
      <c r="C7" s="643"/>
      <c r="D7" s="643"/>
      <c r="E7" s="643"/>
      <c r="F7" s="643"/>
      <c r="G7" s="643"/>
      <c r="H7" s="643"/>
      <c r="I7" s="643"/>
      <c r="J7" s="643"/>
      <c r="K7" s="643"/>
      <c r="L7" s="643"/>
      <c r="M7" s="643"/>
      <c r="N7" s="643"/>
      <c r="O7" s="643"/>
      <c r="P7" s="643"/>
      <c r="Q7" s="643"/>
      <c r="R7" s="643"/>
      <c r="S7" s="643"/>
      <c r="T7" s="643"/>
      <c r="U7" s="643"/>
      <c r="V7" s="643"/>
      <c r="W7" s="643"/>
      <c r="X7" s="644"/>
    </row>
    <row r="8" spans="1:25" x14ac:dyDescent="0.25">
      <c r="A8" s="345"/>
      <c r="B8" s="345"/>
      <c r="C8" s="345"/>
      <c r="D8" s="345"/>
      <c r="E8" s="345"/>
      <c r="F8" s="345"/>
      <c r="G8" s="345"/>
      <c r="H8" s="345"/>
      <c r="I8" s="345"/>
      <c r="J8" s="345"/>
      <c r="K8" s="345"/>
      <c r="L8" s="345"/>
      <c r="M8" s="345"/>
      <c r="N8" s="345"/>
      <c r="O8" s="345"/>
      <c r="P8" s="345"/>
      <c r="Q8" s="345"/>
      <c r="R8" s="345"/>
      <c r="S8" s="345"/>
      <c r="T8" s="345"/>
      <c r="U8" s="345"/>
      <c r="V8" s="345"/>
    </row>
    <row r="9" spans="1:25" x14ac:dyDescent="0.25">
      <c r="A9" s="645" t="s">
        <v>8</v>
      </c>
      <c r="B9" s="645" t="s">
        <v>9</v>
      </c>
      <c r="C9" s="645" t="s">
        <v>10</v>
      </c>
      <c r="D9" s="645" t="s">
        <v>11</v>
      </c>
      <c r="E9" s="645" t="s">
        <v>12</v>
      </c>
      <c r="F9" s="645" t="s">
        <v>13</v>
      </c>
      <c r="G9" s="645" t="s">
        <v>14</v>
      </c>
      <c r="H9" s="645" t="s">
        <v>15</v>
      </c>
      <c r="I9" s="645" t="s">
        <v>16</v>
      </c>
      <c r="J9" s="645" t="s">
        <v>17</v>
      </c>
      <c r="K9" s="656" t="s">
        <v>18</v>
      </c>
      <c r="L9" s="656"/>
      <c r="M9" s="656"/>
      <c r="N9" s="656"/>
      <c r="O9" s="656"/>
      <c r="P9" s="645"/>
      <c r="Q9" s="645" t="s">
        <v>19</v>
      </c>
      <c r="R9" s="645"/>
      <c r="S9" s="645"/>
      <c r="T9" s="645"/>
      <c r="U9" s="645"/>
      <c r="V9" s="645" t="s">
        <v>20</v>
      </c>
      <c r="W9" s="645" t="s">
        <v>21</v>
      </c>
      <c r="X9" s="645" t="s">
        <v>22</v>
      </c>
    </row>
    <row r="10" spans="1:25" ht="33" x14ac:dyDescent="0.25">
      <c r="A10" s="645"/>
      <c r="B10" s="645"/>
      <c r="C10" s="645"/>
      <c r="D10" s="645"/>
      <c r="E10" s="645"/>
      <c r="F10" s="645"/>
      <c r="G10" s="645"/>
      <c r="H10" s="645"/>
      <c r="I10" s="645"/>
      <c r="J10" s="645"/>
      <c r="K10" s="254" t="s">
        <v>23</v>
      </c>
      <c r="L10" s="254" t="s">
        <v>24</v>
      </c>
      <c r="M10" s="254" t="s">
        <v>25</v>
      </c>
      <c r="N10" s="254" t="s">
        <v>26</v>
      </c>
      <c r="O10" s="254" t="s">
        <v>27</v>
      </c>
      <c r="P10" s="645"/>
      <c r="Q10" s="254" t="s">
        <v>28</v>
      </c>
      <c r="R10" s="254" t="s">
        <v>24</v>
      </c>
      <c r="S10" s="254" t="s">
        <v>25</v>
      </c>
      <c r="T10" s="254" t="s">
        <v>26</v>
      </c>
      <c r="U10" s="254" t="s">
        <v>27</v>
      </c>
      <c r="V10" s="645"/>
      <c r="W10" s="645"/>
      <c r="X10" s="645"/>
      <c r="Y10" s="346"/>
    </row>
    <row r="11" spans="1:25" ht="82.5" x14ac:dyDescent="0.25">
      <c r="A11" s="646" t="s">
        <v>29</v>
      </c>
      <c r="B11" s="647" t="s">
        <v>496</v>
      </c>
      <c r="C11" s="347">
        <v>1</v>
      </c>
      <c r="D11" s="347" t="s">
        <v>497</v>
      </c>
      <c r="E11" s="255" t="s">
        <v>498</v>
      </c>
      <c r="F11" s="347" t="s">
        <v>499</v>
      </c>
      <c r="G11" s="255" t="s">
        <v>500</v>
      </c>
      <c r="H11" s="217">
        <v>1</v>
      </c>
      <c r="I11" s="347" t="s">
        <v>94</v>
      </c>
      <c r="J11" s="255" t="s">
        <v>501</v>
      </c>
      <c r="K11" s="348">
        <v>0.25</v>
      </c>
      <c r="L11" s="348">
        <v>0.25</v>
      </c>
      <c r="M11" s="348">
        <v>0.25</v>
      </c>
      <c r="N11" s="348">
        <v>0.25</v>
      </c>
      <c r="O11" s="348">
        <f t="shared" ref="O11:O18" si="0">SUM(K11:N11)</f>
        <v>1</v>
      </c>
      <c r="P11" s="645"/>
      <c r="Q11" s="348">
        <v>0.25</v>
      </c>
      <c r="R11" s="348">
        <v>0.25</v>
      </c>
      <c r="S11" s="348">
        <v>0.25</v>
      </c>
      <c r="T11" s="347"/>
      <c r="U11" s="348">
        <f t="shared" ref="U11:U18" si="1">+Q11+R11+S11+T11</f>
        <v>0.75</v>
      </c>
      <c r="V11" s="94" t="s">
        <v>930</v>
      </c>
      <c r="W11" s="91"/>
      <c r="X11" s="91"/>
      <c r="Y11" s="349" t="s">
        <v>931</v>
      </c>
    </row>
    <row r="12" spans="1:25" ht="102" x14ac:dyDescent="0.25">
      <c r="A12" s="646"/>
      <c r="B12" s="648"/>
      <c r="C12" s="347">
        <v>2</v>
      </c>
      <c r="D12" s="218" t="s">
        <v>502</v>
      </c>
      <c r="E12" s="255" t="s">
        <v>498</v>
      </c>
      <c r="F12" s="347" t="s">
        <v>503</v>
      </c>
      <c r="G12" s="255" t="s">
        <v>504</v>
      </c>
      <c r="H12" s="217">
        <v>1</v>
      </c>
      <c r="I12" s="347" t="s">
        <v>94</v>
      </c>
      <c r="J12" s="255" t="s">
        <v>505</v>
      </c>
      <c r="K12" s="348">
        <v>0.25</v>
      </c>
      <c r="L12" s="348">
        <v>0.25</v>
      </c>
      <c r="M12" s="348">
        <v>0.25</v>
      </c>
      <c r="N12" s="348">
        <v>0.25</v>
      </c>
      <c r="O12" s="348">
        <f t="shared" si="0"/>
        <v>1</v>
      </c>
      <c r="P12" s="645"/>
      <c r="Q12" s="348">
        <v>0.25</v>
      </c>
      <c r="R12" s="348">
        <v>0.25</v>
      </c>
      <c r="S12" s="348">
        <v>0.25</v>
      </c>
      <c r="T12" s="347"/>
      <c r="U12" s="348">
        <f t="shared" si="1"/>
        <v>0.75</v>
      </c>
      <c r="V12" s="223" t="s">
        <v>932</v>
      </c>
      <c r="W12" s="91"/>
      <c r="X12" s="91"/>
      <c r="Y12" s="350"/>
    </row>
    <row r="13" spans="1:25" ht="115.5" x14ac:dyDescent="0.25">
      <c r="A13" s="646"/>
      <c r="B13" s="648"/>
      <c r="C13" s="347">
        <v>3</v>
      </c>
      <c r="D13" s="218" t="s">
        <v>506</v>
      </c>
      <c r="E13" s="255" t="s">
        <v>498</v>
      </c>
      <c r="F13" s="218" t="s">
        <v>507</v>
      </c>
      <c r="G13" s="218" t="s">
        <v>508</v>
      </c>
      <c r="H13" s="217">
        <v>1</v>
      </c>
      <c r="I13" s="347" t="s">
        <v>94</v>
      </c>
      <c r="J13" s="218" t="s">
        <v>509</v>
      </c>
      <c r="K13" s="348">
        <v>0.25</v>
      </c>
      <c r="L13" s="348">
        <v>0.25</v>
      </c>
      <c r="M13" s="348">
        <v>0.25</v>
      </c>
      <c r="N13" s="348">
        <v>0.25</v>
      </c>
      <c r="O13" s="348">
        <f t="shared" si="0"/>
        <v>1</v>
      </c>
      <c r="P13" s="645"/>
      <c r="Q13" s="348">
        <v>0.25</v>
      </c>
      <c r="R13" s="348">
        <v>0.25</v>
      </c>
      <c r="S13" s="348">
        <v>0.25</v>
      </c>
      <c r="T13" s="347"/>
      <c r="U13" s="348">
        <f t="shared" si="1"/>
        <v>0.75</v>
      </c>
      <c r="V13" s="94" t="s">
        <v>933</v>
      </c>
      <c r="W13" s="91"/>
      <c r="X13" s="91"/>
      <c r="Y13" s="350"/>
    </row>
    <row r="14" spans="1:25" ht="115.5" x14ac:dyDescent="0.25">
      <c r="A14" s="646"/>
      <c r="B14" s="648"/>
      <c r="C14" s="347">
        <v>4</v>
      </c>
      <c r="D14" s="218" t="s">
        <v>510</v>
      </c>
      <c r="E14" s="218" t="s">
        <v>498</v>
      </c>
      <c r="F14" s="218" t="s">
        <v>511</v>
      </c>
      <c r="G14" s="219" t="s">
        <v>512</v>
      </c>
      <c r="H14" s="220">
        <v>1</v>
      </c>
      <c r="I14" s="218" t="s">
        <v>94</v>
      </c>
      <c r="J14" s="218" t="s">
        <v>513</v>
      </c>
      <c r="K14" s="221">
        <v>0.25</v>
      </c>
      <c r="L14" s="221">
        <v>0.25</v>
      </c>
      <c r="M14" s="221">
        <v>0.25</v>
      </c>
      <c r="N14" s="221">
        <v>0.25</v>
      </c>
      <c r="O14" s="221">
        <f t="shared" si="0"/>
        <v>1</v>
      </c>
      <c r="P14" s="645"/>
      <c r="Q14" s="348">
        <v>0.25</v>
      </c>
      <c r="R14" s="348">
        <v>0.25</v>
      </c>
      <c r="S14" s="348">
        <v>0.25</v>
      </c>
      <c r="T14" s="347"/>
      <c r="U14" s="348">
        <f t="shared" si="1"/>
        <v>0.75</v>
      </c>
      <c r="V14" s="94" t="s">
        <v>934</v>
      </c>
      <c r="W14" s="91"/>
      <c r="X14" s="91"/>
      <c r="Y14" s="350"/>
    </row>
    <row r="15" spans="1:25" ht="132" x14ac:dyDescent="0.25">
      <c r="A15" s="646"/>
      <c r="B15" s="648"/>
      <c r="C15" s="347">
        <v>5</v>
      </c>
      <c r="D15" s="255" t="s">
        <v>514</v>
      </c>
      <c r="E15" s="255" t="s">
        <v>498</v>
      </c>
      <c r="F15" s="218" t="s">
        <v>515</v>
      </c>
      <c r="G15" s="255" t="s">
        <v>516</v>
      </c>
      <c r="H15" s="217">
        <v>1</v>
      </c>
      <c r="I15" s="347" t="s">
        <v>94</v>
      </c>
      <c r="J15" s="255" t="s">
        <v>517</v>
      </c>
      <c r="K15" s="348">
        <v>0.25</v>
      </c>
      <c r="L15" s="348">
        <v>0.25</v>
      </c>
      <c r="M15" s="348">
        <v>0.25</v>
      </c>
      <c r="N15" s="348">
        <v>0.25</v>
      </c>
      <c r="O15" s="348">
        <f t="shared" si="0"/>
        <v>1</v>
      </c>
      <c r="P15" s="645"/>
      <c r="Q15" s="348">
        <v>0.25</v>
      </c>
      <c r="R15" s="348">
        <v>0.25</v>
      </c>
      <c r="S15" s="348">
        <v>0.25</v>
      </c>
      <c r="T15" s="347"/>
      <c r="U15" s="348">
        <f t="shared" si="1"/>
        <v>0.75</v>
      </c>
      <c r="V15" s="94" t="s">
        <v>935</v>
      </c>
      <c r="W15" s="91"/>
      <c r="X15" s="91"/>
      <c r="Y15" s="350"/>
    </row>
    <row r="16" spans="1:25" ht="115.5" x14ac:dyDescent="0.25">
      <c r="A16" s="646"/>
      <c r="B16" s="648"/>
      <c r="C16" s="347">
        <v>6</v>
      </c>
      <c r="D16" s="255" t="s">
        <v>518</v>
      </c>
      <c r="E16" s="255" t="s">
        <v>498</v>
      </c>
      <c r="F16" s="218" t="s">
        <v>519</v>
      </c>
      <c r="G16" s="255" t="s">
        <v>520</v>
      </c>
      <c r="H16" s="222">
        <v>4</v>
      </c>
      <c r="I16" s="347" t="s">
        <v>94</v>
      </c>
      <c r="J16" s="347" t="s">
        <v>521</v>
      </c>
      <c r="K16" s="348">
        <v>0.25</v>
      </c>
      <c r="L16" s="348">
        <v>0.25</v>
      </c>
      <c r="M16" s="348">
        <v>0.25</v>
      </c>
      <c r="N16" s="348">
        <v>0.25</v>
      </c>
      <c r="O16" s="348">
        <f t="shared" si="0"/>
        <v>1</v>
      </c>
      <c r="P16" s="645"/>
      <c r="Q16" s="348">
        <v>0.25</v>
      </c>
      <c r="R16" s="348">
        <v>0.25</v>
      </c>
      <c r="S16" s="348">
        <v>0.25</v>
      </c>
      <c r="T16" s="347"/>
      <c r="U16" s="348">
        <f t="shared" si="1"/>
        <v>0.75</v>
      </c>
      <c r="V16" s="223" t="s">
        <v>936</v>
      </c>
      <c r="W16" s="91"/>
      <c r="X16" s="91"/>
      <c r="Y16" s="349"/>
    </row>
    <row r="17" spans="1:25" ht="114.75" x14ac:dyDescent="0.25">
      <c r="A17" s="646"/>
      <c r="B17" s="648"/>
      <c r="C17" s="347">
        <v>7</v>
      </c>
      <c r="D17" s="218" t="s">
        <v>522</v>
      </c>
      <c r="E17" s="218" t="s">
        <v>498</v>
      </c>
      <c r="F17" s="218" t="s">
        <v>523</v>
      </c>
      <c r="G17" s="218" t="s">
        <v>524</v>
      </c>
      <c r="H17" s="220">
        <v>1</v>
      </c>
      <c r="I17" s="347" t="s">
        <v>94</v>
      </c>
      <c r="J17" s="218" t="s">
        <v>525</v>
      </c>
      <c r="K17" s="348">
        <v>0.25</v>
      </c>
      <c r="L17" s="348">
        <v>0.25</v>
      </c>
      <c r="M17" s="348">
        <v>0.25</v>
      </c>
      <c r="N17" s="348">
        <v>0.25</v>
      </c>
      <c r="O17" s="348">
        <f t="shared" si="0"/>
        <v>1</v>
      </c>
      <c r="P17" s="645"/>
      <c r="Q17" s="348">
        <v>0.25</v>
      </c>
      <c r="R17" s="348">
        <v>0.25</v>
      </c>
      <c r="S17" s="348">
        <v>0.25</v>
      </c>
      <c r="T17" s="347"/>
      <c r="U17" s="348">
        <f t="shared" si="1"/>
        <v>0.75</v>
      </c>
      <c r="V17" s="223" t="s">
        <v>937</v>
      </c>
      <c r="W17" s="91"/>
      <c r="X17" s="91"/>
      <c r="Y17" s="350"/>
    </row>
    <row r="18" spans="1:25" ht="331.5" x14ac:dyDescent="0.25">
      <c r="A18" s="646"/>
      <c r="B18" s="649"/>
      <c r="C18" s="347">
        <v>8</v>
      </c>
      <c r="D18" s="218" t="s">
        <v>526</v>
      </c>
      <c r="E18" s="218" t="s">
        <v>498</v>
      </c>
      <c r="F18" s="218" t="s">
        <v>527</v>
      </c>
      <c r="G18" s="218" t="s">
        <v>528</v>
      </c>
      <c r="H18" s="220">
        <v>1</v>
      </c>
      <c r="I18" s="218" t="s">
        <v>94</v>
      </c>
      <c r="J18" s="218" t="s">
        <v>529</v>
      </c>
      <c r="K18" s="348">
        <v>0.25</v>
      </c>
      <c r="L18" s="348">
        <v>0.25</v>
      </c>
      <c r="M18" s="348">
        <v>0.25</v>
      </c>
      <c r="N18" s="348">
        <v>0.25</v>
      </c>
      <c r="O18" s="348">
        <f t="shared" si="0"/>
        <v>1</v>
      </c>
      <c r="P18" s="645"/>
      <c r="Q18" s="348">
        <v>0.25</v>
      </c>
      <c r="R18" s="348">
        <v>0.25</v>
      </c>
      <c r="S18" s="348">
        <v>0.25</v>
      </c>
      <c r="T18" s="347"/>
      <c r="U18" s="348">
        <f t="shared" si="1"/>
        <v>0.75</v>
      </c>
      <c r="V18" s="351" t="s">
        <v>938</v>
      </c>
      <c r="W18" s="91"/>
      <c r="X18" s="91"/>
      <c r="Y18" s="349"/>
    </row>
    <row r="19" spans="1:25" s="226" customFormat="1" x14ac:dyDescent="0.3">
      <c r="A19" s="588" t="s">
        <v>31</v>
      </c>
      <c r="B19" s="352" t="s">
        <v>792</v>
      </c>
      <c r="C19" s="592" t="s">
        <v>32</v>
      </c>
      <c r="D19" s="593"/>
      <c r="E19" s="224" t="s">
        <v>33</v>
      </c>
      <c r="F19" s="225"/>
      <c r="G19" s="225"/>
      <c r="H19" s="225"/>
      <c r="I19" s="598" t="s">
        <v>34</v>
      </c>
      <c r="J19" s="650" t="s">
        <v>33</v>
      </c>
      <c r="K19" s="651"/>
      <c r="L19" s="651"/>
      <c r="M19" s="651"/>
      <c r="N19" s="651"/>
      <c r="O19" s="651"/>
      <c r="P19" s="651"/>
      <c r="Q19" s="651"/>
      <c r="R19" s="652"/>
      <c r="S19" s="602" t="s">
        <v>35</v>
      </c>
      <c r="T19" s="602"/>
      <c r="U19" s="602"/>
      <c r="V19" s="653" t="s">
        <v>36</v>
      </c>
      <c r="W19" s="653"/>
      <c r="X19" s="653"/>
      <c r="Y19" s="343"/>
    </row>
    <row r="20" spans="1:25" s="226" customFormat="1" x14ac:dyDescent="0.3">
      <c r="A20" s="588"/>
      <c r="B20" s="352" t="s">
        <v>37</v>
      </c>
      <c r="C20" s="594"/>
      <c r="D20" s="595"/>
      <c r="E20" s="654" t="s">
        <v>939</v>
      </c>
      <c r="F20" s="655"/>
      <c r="G20" s="655"/>
      <c r="H20" s="225"/>
      <c r="I20" s="598"/>
      <c r="J20" s="654" t="s">
        <v>940</v>
      </c>
      <c r="K20" s="655"/>
      <c r="L20" s="655"/>
      <c r="M20" s="655"/>
      <c r="N20" s="655"/>
      <c r="O20" s="655"/>
      <c r="P20" s="655"/>
      <c r="Q20" s="655"/>
      <c r="R20" s="657"/>
      <c r="S20" s="602"/>
      <c r="T20" s="602"/>
      <c r="U20" s="602"/>
      <c r="V20" s="653" t="s">
        <v>784</v>
      </c>
      <c r="W20" s="653"/>
      <c r="X20" s="653"/>
      <c r="Y20" s="343"/>
    </row>
    <row r="21" spans="1:25" s="226" customFormat="1" x14ac:dyDescent="0.3">
      <c r="A21" s="588"/>
      <c r="B21" s="352" t="s">
        <v>793</v>
      </c>
      <c r="C21" s="596"/>
      <c r="D21" s="597"/>
      <c r="E21" s="654" t="s">
        <v>941</v>
      </c>
      <c r="F21" s="655"/>
      <c r="G21" s="655"/>
      <c r="H21" s="225"/>
      <c r="I21" s="598"/>
      <c r="J21" s="654" t="s">
        <v>942</v>
      </c>
      <c r="K21" s="655"/>
      <c r="L21" s="655"/>
      <c r="M21" s="655"/>
      <c r="N21" s="655"/>
      <c r="O21" s="655"/>
      <c r="P21" s="655"/>
      <c r="Q21" s="655"/>
      <c r="R21" s="657"/>
      <c r="S21" s="602"/>
      <c r="T21" s="602"/>
      <c r="U21" s="602"/>
      <c r="V21" s="653" t="s">
        <v>41</v>
      </c>
      <c r="W21" s="653"/>
      <c r="X21" s="653"/>
      <c r="Y21" s="343"/>
    </row>
  </sheetData>
  <mergeCells count="37">
    <mergeCell ref="J19:R19"/>
    <mergeCell ref="S19:U21"/>
    <mergeCell ref="V19:X19"/>
    <mergeCell ref="E20:G20"/>
    <mergeCell ref="J9:J10"/>
    <mergeCell ref="K9:O9"/>
    <mergeCell ref="P9:P18"/>
    <mergeCell ref="Q9:U9"/>
    <mergeCell ref="V9:V10"/>
    <mergeCell ref="W9:W10"/>
    <mergeCell ref="J20:R20"/>
    <mergeCell ref="V20:X20"/>
    <mergeCell ref="E21:G21"/>
    <mergeCell ref="J21:R21"/>
    <mergeCell ref="V21:X21"/>
    <mergeCell ref="A11:A18"/>
    <mergeCell ref="B11:B18"/>
    <mergeCell ref="A19:A21"/>
    <mergeCell ref="C19:D21"/>
    <mergeCell ref="I19:I21"/>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8"/>
  <sheetViews>
    <sheetView showGridLines="0" zoomScale="70" zoomScaleNormal="70" workbookViewId="0">
      <selection activeCell="B4" sqref="B4:W5"/>
    </sheetView>
  </sheetViews>
  <sheetFormatPr baseColWidth="10" defaultColWidth="10.28515625" defaultRowHeight="15.75" x14ac:dyDescent="0.25"/>
  <cols>
    <col min="1" max="1" width="17.85546875" style="24" customWidth="1"/>
    <col min="2" max="2" width="18.85546875" style="24" customWidth="1"/>
    <col min="3" max="3" width="5.42578125" style="24" customWidth="1"/>
    <col min="4" max="4" width="25.85546875" style="24" customWidth="1"/>
    <col min="5" max="5" width="24.5703125" style="24" bestFit="1" customWidth="1"/>
    <col min="6" max="6" width="17.28515625" style="24" customWidth="1"/>
    <col min="7" max="7" width="28.5703125" style="46" customWidth="1"/>
    <col min="8" max="8" width="16.140625" style="46" customWidth="1"/>
    <col min="9" max="9" width="11.7109375" style="46" customWidth="1"/>
    <col min="10" max="10" width="18.85546875" style="24" customWidth="1"/>
    <col min="11" max="14" width="5.85546875" style="24" customWidth="1"/>
    <col min="15" max="15" width="7.7109375" style="24" customWidth="1"/>
    <col min="16" max="16" width="1.42578125" style="31" customWidth="1"/>
    <col min="17" max="20" width="6.140625" style="24" customWidth="1"/>
    <col min="21" max="21" width="7.85546875" style="24" customWidth="1"/>
    <col min="22" max="22" width="129.85546875" style="24" customWidth="1"/>
    <col min="23" max="24" width="25.5703125" style="24" customWidth="1"/>
    <col min="25" max="16384" width="10.28515625" style="24"/>
  </cols>
  <sheetData>
    <row r="1" spans="1:24" ht="16.5" thickBot="1" x14ac:dyDescent="0.3">
      <c r="A1" s="661"/>
      <c r="B1" s="661"/>
      <c r="C1" s="661"/>
      <c r="D1" s="661"/>
      <c r="E1" s="661"/>
      <c r="F1" s="661"/>
      <c r="G1" s="661"/>
      <c r="H1" s="661"/>
      <c r="I1" s="661"/>
      <c r="J1" s="661"/>
      <c r="K1" s="661"/>
      <c r="L1" s="661"/>
      <c r="M1" s="661"/>
      <c r="N1" s="661"/>
      <c r="O1" s="661"/>
      <c r="P1" s="661"/>
      <c r="Q1" s="661"/>
      <c r="R1" s="661"/>
      <c r="S1" s="661"/>
      <c r="T1" s="661"/>
      <c r="U1" s="661"/>
      <c r="V1" s="661"/>
    </row>
    <row r="2" spans="1:24" x14ac:dyDescent="0.25">
      <c r="A2" s="662"/>
      <c r="B2" s="464" t="s">
        <v>0</v>
      </c>
      <c r="C2" s="464"/>
      <c r="D2" s="464"/>
      <c r="E2" s="464"/>
      <c r="F2" s="464"/>
      <c r="G2" s="464"/>
      <c r="H2" s="464"/>
      <c r="I2" s="464"/>
      <c r="J2" s="464"/>
      <c r="K2" s="464"/>
      <c r="L2" s="464"/>
      <c r="M2" s="464"/>
      <c r="N2" s="464"/>
      <c r="O2" s="464"/>
      <c r="P2" s="464"/>
      <c r="Q2" s="464"/>
      <c r="R2" s="464"/>
      <c r="S2" s="464"/>
      <c r="T2" s="464"/>
      <c r="U2" s="464"/>
      <c r="V2" s="464"/>
      <c r="W2" s="465"/>
      <c r="X2" s="25" t="s">
        <v>1</v>
      </c>
    </row>
    <row r="3" spans="1:24" x14ac:dyDescent="0.25">
      <c r="A3" s="663"/>
      <c r="B3" s="491" t="s">
        <v>2</v>
      </c>
      <c r="C3" s="491"/>
      <c r="D3" s="491"/>
      <c r="E3" s="491"/>
      <c r="F3" s="491"/>
      <c r="G3" s="491"/>
      <c r="H3" s="491"/>
      <c r="I3" s="491"/>
      <c r="J3" s="491"/>
      <c r="K3" s="491"/>
      <c r="L3" s="491"/>
      <c r="M3" s="491"/>
      <c r="N3" s="491"/>
      <c r="O3" s="491"/>
      <c r="P3" s="491"/>
      <c r="Q3" s="491"/>
      <c r="R3" s="491"/>
      <c r="S3" s="491"/>
      <c r="T3" s="491"/>
      <c r="U3" s="491"/>
      <c r="V3" s="491"/>
      <c r="W3" s="665"/>
      <c r="X3" s="26" t="s">
        <v>3</v>
      </c>
    </row>
    <row r="4" spans="1:24" ht="31.5" x14ac:dyDescent="0.25">
      <c r="A4" s="663"/>
      <c r="B4" s="666" t="s">
        <v>4</v>
      </c>
      <c r="C4" s="666"/>
      <c r="D4" s="666"/>
      <c r="E4" s="666"/>
      <c r="F4" s="666"/>
      <c r="G4" s="666"/>
      <c r="H4" s="666"/>
      <c r="I4" s="666"/>
      <c r="J4" s="666"/>
      <c r="K4" s="666"/>
      <c r="L4" s="666"/>
      <c r="M4" s="666"/>
      <c r="N4" s="666"/>
      <c r="O4" s="666"/>
      <c r="P4" s="666"/>
      <c r="Q4" s="666"/>
      <c r="R4" s="666"/>
      <c r="S4" s="666"/>
      <c r="T4" s="666"/>
      <c r="U4" s="666"/>
      <c r="V4" s="666"/>
      <c r="W4" s="667"/>
      <c r="X4" s="27" t="s">
        <v>5</v>
      </c>
    </row>
    <row r="5" spans="1:24" ht="16.5" thickBot="1" x14ac:dyDescent="0.3">
      <c r="A5" s="664"/>
      <c r="B5" s="668"/>
      <c r="C5" s="668"/>
      <c r="D5" s="668"/>
      <c r="E5" s="668"/>
      <c r="F5" s="668"/>
      <c r="G5" s="668"/>
      <c r="H5" s="668"/>
      <c r="I5" s="668"/>
      <c r="J5" s="668"/>
      <c r="K5" s="668"/>
      <c r="L5" s="668"/>
      <c r="M5" s="668"/>
      <c r="N5" s="668"/>
      <c r="O5" s="668"/>
      <c r="P5" s="668"/>
      <c r="Q5" s="668"/>
      <c r="R5" s="668"/>
      <c r="S5" s="668"/>
      <c r="T5" s="668"/>
      <c r="U5" s="668"/>
      <c r="V5" s="668"/>
      <c r="W5" s="669"/>
      <c r="X5" s="28" t="s">
        <v>6</v>
      </c>
    </row>
    <row r="6" spans="1:24" ht="16.5" thickBot="1" x14ac:dyDescent="0.3">
      <c r="A6" s="658"/>
      <c r="B6" s="659"/>
      <c r="C6" s="659"/>
      <c r="D6" s="659"/>
      <c r="E6" s="659"/>
      <c r="F6" s="659"/>
      <c r="G6" s="659"/>
      <c r="H6" s="659"/>
      <c r="I6" s="659"/>
      <c r="J6" s="659"/>
      <c r="K6" s="659"/>
      <c r="L6" s="659"/>
      <c r="M6" s="659"/>
      <c r="N6" s="659"/>
      <c r="O6" s="659"/>
      <c r="P6" s="659"/>
      <c r="Q6" s="659"/>
      <c r="R6" s="659"/>
      <c r="S6" s="659"/>
      <c r="T6" s="659"/>
      <c r="U6" s="659"/>
      <c r="V6" s="659"/>
      <c r="W6" s="659"/>
      <c r="X6" s="660"/>
    </row>
    <row r="7" spans="1:24" ht="16.5" thickBot="1" x14ac:dyDescent="0.3">
      <c r="A7" s="37" t="s">
        <v>7</v>
      </c>
      <c r="B7" s="670" t="s">
        <v>639</v>
      </c>
      <c r="C7" s="671"/>
      <c r="D7" s="671"/>
      <c r="E7" s="671"/>
      <c r="F7" s="671"/>
      <c r="G7" s="671"/>
      <c r="H7" s="671"/>
      <c r="I7" s="671"/>
      <c r="J7" s="671"/>
      <c r="K7" s="671"/>
      <c r="L7" s="671"/>
      <c r="M7" s="671"/>
      <c r="N7" s="671"/>
      <c r="O7" s="671"/>
      <c r="P7" s="671"/>
      <c r="Q7" s="671"/>
      <c r="R7" s="671"/>
      <c r="S7" s="671"/>
      <c r="T7" s="671"/>
      <c r="U7" s="671"/>
      <c r="V7" s="671"/>
      <c r="W7" s="671"/>
      <c r="X7" s="672"/>
    </row>
    <row r="8" spans="1:24" x14ac:dyDescent="0.25">
      <c r="A8" s="29"/>
      <c r="B8" s="29"/>
      <c r="C8" s="29"/>
      <c r="D8" s="29"/>
      <c r="E8" s="29"/>
      <c r="F8" s="29"/>
      <c r="G8" s="44"/>
      <c r="H8" s="29"/>
      <c r="I8" s="29"/>
      <c r="J8" s="29"/>
      <c r="K8" s="29"/>
      <c r="L8" s="29"/>
      <c r="M8" s="29"/>
      <c r="N8" s="29"/>
      <c r="O8" s="29"/>
      <c r="P8" s="29"/>
      <c r="Q8" s="29"/>
      <c r="R8" s="29"/>
      <c r="S8" s="29"/>
      <c r="T8" s="29"/>
      <c r="U8" s="29"/>
      <c r="V8" s="29"/>
    </row>
    <row r="9" spans="1:24" x14ac:dyDescent="0.25">
      <c r="A9" s="673" t="s">
        <v>8</v>
      </c>
      <c r="B9" s="673" t="s">
        <v>9</v>
      </c>
      <c r="C9" s="673" t="s">
        <v>10</v>
      </c>
      <c r="D9" s="673" t="s">
        <v>11</v>
      </c>
      <c r="E9" s="673" t="s">
        <v>12</v>
      </c>
      <c r="F9" s="673" t="s">
        <v>13</v>
      </c>
      <c r="G9" s="673" t="s">
        <v>14</v>
      </c>
      <c r="H9" s="673" t="s">
        <v>15</v>
      </c>
      <c r="I9" s="673" t="s">
        <v>16</v>
      </c>
      <c r="J9" s="673" t="s">
        <v>17</v>
      </c>
      <c r="K9" s="690" t="s">
        <v>18</v>
      </c>
      <c r="L9" s="690"/>
      <c r="M9" s="690"/>
      <c r="N9" s="690"/>
      <c r="O9" s="690"/>
      <c r="P9" s="673"/>
      <c r="Q9" s="673" t="s">
        <v>19</v>
      </c>
      <c r="R9" s="673"/>
      <c r="S9" s="673"/>
      <c r="T9" s="673"/>
      <c r="U9" s="673"/>
      <c r="V9" s="673" t="s">
        <v>20</v>
      </c>
      <c r="W9" s="673" t="s">
        <v>21</v>
      </c>
      <c r="X9" s="673" t="s">
        <v>22</v>
      </c>
    </row>
    <row r="10" spans="1:24" ht="47.25" x14ac:dyDescent="0.25">
      <c r="A10" s="673"/>
      <c r="B10" s="673"/>
      <c r="C10" s="673"/>
      <c r="D10" s="673"/>
      <c r="E10" s="673"/>
      <c r="F10" s="673"/>
      <c r="G10" s="673"/>
      <c r="H10" s="673"/>
      <c r="I10" s="673"/>
      <c r="J10" s="673"/>
      <c r="K10" s="256" t="s">
        <v>23</v>
      </c>
      <c r="L10" s="256" t="s">
        <v>24</v>
      </c>
      <c r="M10" s="256" t="s">
        <v>25</v>
      </c>
      <c r="N10" s="256" t="s">
        <v>26</v>
      </c>
      <c r="O10" s="256" t="s">
        <v>27</v>
      </c>
      <c r="P10" s="673"/>
      <c r="Q10" s="256" t="s">
        <v>28</v>
      </c>
      <c r="R10" s="256" t="s">
        <v>24</v>
      </c>
      <c r="S10" s="256" t="s">
        <v>25</v>
      </c>
      <c r="T10" s="256" t="s">
        <v>26</v>
      </c>
      <c r="U10" s="256" t="s">
        <v>27</v>
      </c>
      <c r="V10" s="673"/>
      <c r="W10" s="673"/>
      <c r="X10" s="673"/>
    </row>
    <row r="11" spans="1:24" ht="110.25" x14ac:dyDescent="0.25">
      <c r="A11" s="674" t="s">
        <v>29</v>
      </c>
      <c r="B11" s="674" t="s">
        <v>366</v>
      </c>
      <c r="C11" s="176">
        <v>1</v>
      </c>
      <c r="D11" s="176" t="s">
        <v>367</v>
      </c>
      <c r="E11" s="176" t="s">
        <v>368</v>
      </c>
      <c r="F11" s="176" t="s">
        <v>391</v>
      </c>
      <c r="G11" s="176" t="s">
        <v>411</v>
      </c>
      <c r="H11" s="38">
        <v>1</v>
      </c>
      <c r="I11" s="176" t="s">
        <v>94</v>
      </c>
      <c r="J11" s="176" t="s">
        <v>372</v>
      </c>
      <c r="K11" s="38">
        <v>0.8</v>
      </c>
      <c r="L11" s="38">
        <v>0.2</v>
      </c>
      <c r="M11" s="38">
        <v>0</v>
      </c>
      <c r="N11" s="38">
        <v>0</v>
      </c>
      <c r="O11" s="38">
        <f>+K11+L11+M11+N11</f>
        <v>1</v>
      </c>
      <c r="P11" s="673"/>
      <c r="Q11" s="92">
        <v>0.8</v>
      </c>
      <c r="R11" s="92">
        <v>0.2</v>
      </c>
      <c r="S11" s="176"/>
      <c r="T11" s="176"/>
      <c r="U11" s="92">
        <f>+Q11+R11+S11+T11</f>
        <v>1</v>
      </c>
      <c r="V11" s="34" t="s">
        <v>943</v>
      </c>
      <c r="W11" s="39"/>
      <c r="X11" s="39"/>
    </row>
    <row r="12" spans="1:24" ht="165" x14ac:dyDescent="0.25">
      <c r="A12" s="675"/>
      <c r="B12" s="675"/>
      <c r="C12" s="176">
        <v>2</v>
      </c>
      <c r="D12" s="176" t="s">
        <v>412</v>
      </c>
      <c r="E12" s="176" t="s">
        <v>368</v>
      </c>
      <c r="F12" s="176" t="s">
        <v>413</v>
      </c>
      <c r="G12" s="176" t="s">
        <v>414</v>
      </c>
      <c r="H12" s="38">
        <v>1</v>
      </c>
      <c r="I12" s="176" t="s">
        <v>94</v>
      </c>
      <c r="J12" s="176" t="s">
        <v>415</v>
      </c>
      <c r="K12" s="38">
        <v>0.25</v>
      </c>
      <c r="L12" s="38">
        <v>0.25</v>
      </c>
      <c r="M12" s="38">
        <v>0.25</v>
      </c>
      <c r="N12" s="38">
        <v>0.25</v>
      </c>
      <c r="O12" s="38">
        <f>+K12+L12+M12+N12</f>
        <v>1</v>
      </c>
      <c r="P12" s="673"/>
      <c r="Q12" s="92">
        <v>0.25</v>
      </c>
      <c r="R12" s="92">
        <v>0.25</v>
      </c>
      <c r="S12" s="92">
        <v>0.25</v>
      </c>
      <c r="T12" s="92"/>
      <c r="U12" s="92">
        <f>+Q12+R12+S12+T12</f>
        <v>0.75</v>
      </c>
      <c r="V12" s="34" t="s">
        <v>944</v>
      </c>
      <c r="W12" s="39"/>
      <c r="X12" s="39"/>
    </row>
    <row r="13" spans="1:24" ht="94.5" x14ac:dyDescent="0.25">
      <c r="A13" s="675"/>
      <c r="B13" s="675"/>
      <c r="C13" s="176">
        <v>3</v>
      </c>
      <c r="D13" s="176" t="s">
        <v>416</v>
      </c>
      <c r="E13" s="176" t="s">
        <v>368</v>
      </c>
      <c r="F13" s="176" t="s">
        <v>637</v>
      </c>
      <c r="G13" s="176" t="s">
        <v>417</v>
      </c>
      <c r="H13" s="38">
        <v>1</v>
      </c>
      <c r="I13" s="176" t="s">
        <v>94</v>
      </c>
      <c r="J13" s="176" t="s">
        <v>418</v>
      </c>
      <c r="K13" s="30">
        <v>0.75</v>
      </c>
      <c r="L13" s="30">
        <v>0</v>
      </c>
      <c r="M13" s="30">
        <v>0.25</v>
      </c>
      <c r="N13" s="30">
        <v>0</v>
      </c>
      <c r="O13" s="38">
        <f>+K13+L13+M13+N13</f>
        <v>1</v>
      </c>
      <c r="P13" s="673"/>
      <c r="Q13" s="38">
        <v>0.75</v>
      </c>
      <c r="R13" s="38">
        <v>0.02</v>
      </c>
      <c r="S13" s="92">
        <v>0.23</v>
      </c>
      <c r="T13" s="176"/>
      <c r="U13" s="38">
        <f>+Q13+R13+S13+T13</f>
        <v>1</v>
      </c>
      <c r="V13" s="34" t="s">
        <v>945</v>
      </c>
      <c r="W13" s="39"/>
      <c r="X13" s="39"/>
    </row>
    <row r="14" spans="1:24" ht="135" x14ac:dyDescent="0.25">
      <c r="A14" s="675"/>
      <c r="B14" s="675"/>
      <c r="C14" s="176">
        <v>4</v>
      </c>
      <c r="D14" s="176" t="s">
        <v>419</v>
      </c>
      <c r="E14" s="176" t="s">
        <v>368</v>
      </c>
      <c r="F14" s="176" t="s">
        <v>420</v>
      </c>
      <c r="G14" s="176" t="s">
        <v>421</v>
      </c>
      <c r="H14" s="38">
        <v>1</v>
      </c>
      <c r="I14" s="176" t="s">
        <v>94</v>
      </c>
      <c r="J14" s="176" t="s">
        <v>422</v>
      </c>
      <c r="K14" s="30">
        <v>0.25</v>
      </c>
      <c r="L14" s="30">
        <v>0.25</v>
      </c>
      <c r="M14" s="30">
        <v>0.25</v>
      </c>
      <c r="N14" s="30">
        <v>0.25</v>
      </c>
      <c r="O14" s="38">
        <f>+K14+L14+M14+N14</f>
        <v>1</v>
      </c>
      <c r="P14" s="673"/>
      <c r="Q14" s="92">
        <v>0.25</v>
      </c>
      <c r="R14" s="92">
        <v>0.25</v>
      </c>
      <c r="S14" s="92">
        <v>0.25</v>
      </c>
      <c r="T14" s="92"/>
      <c r="U14" s="92">
        <f t="shared" ref="U14:U15" si="0">+Q14+R14+S14+T14</f>
        <v>0.75</v>
      </c>
      <c r="V14" s="34" t="s">
        <v>946</v>
      </c>
      <c r="W14" s="39"/>
      <c r="X14" s="39"/>
    </row>
    <row r="15" spans="1:24" ht="225" x14ac:dyDescent="0.25">
      <c r="A15" s="675"/>
      <c r="B15" s="675"/>
      <c r="C15" s="176">
        <v>5</v>
      </c>
      <c r="D15" s="176" t="s">
        <v>423</v>
      </c>
      <c r="E15" s="176" t="s">
        <v>368</v>
      </c>
      <c r="F15" s="176" t="s">
        <v>424</v>
      </c>
      <c r="G15" s="176" t="s">
        <v>425</v>
      </c>
      <c r="H15" s="38">
        <v>1</v>
      </c>
      <c r="I15" s="176" t="s">
        <v>94</v>
      </c>
      <c r="J15" s="176" t="s">
        <v>426</v>
      </c>
      <c r="K15" s="30">
        <v>0.25</v>
      </c>
      <c r="L15" s="30">
        <v>0.25</v>
      </c>
      <c r="M15" s="30">
        <v>0.25</v>
      </c>
      <c r="N15" s="30">
        <v>0.25</v>
      </c>
      <c r="O15" s="38">
        <f>+K15+L15+M15+N15</f>
        <v>1</v>
      </c>
      <c r="P15" s="673"/>
      <c r="Q15" s="92">
        <v>0.25</v>
      </c>
      <c r="R15" s="92">
        <v>0.25</v>
      </c>
      <c r="S15" s="92">
        <v>0.25</v>
      </c>
      <c r="T15" s="92"/>
      <c r="U15" s="92">
        <f t="shared" si="0"/>
        <v>0.75</v>
      </c>
      <c r="V15" s="34" t="s">
        <v>947</v>
      </c>
      <c r="W15" s="39"/>
      <c r="X15" s="39"/>
    </row>
    <row r="16" spans="1:24" s="43" customFormat="1" ht="31.5" x14ac:dyDescent="0.25">
      <c r="A16" s="673" t="s">
        <v>386</v>
      </c>
      <c r="B16" s="40" t="s">
        <v>726</v>
      </c>
      <c r="C16" s="676" t="s">
        <v>32</v>
      </c>
      <c r="D16" s="677"/>
      <c r="E16" s="41" t="s">
        <v>33</v>
      </c>
      <c r="F16" s="42"/>
      <c r="G16" s="45"/>
      <c r="H16" s="42"/>
      <c r="I16" s="682" t="s">
        <v>34</v>
      </c>
      <c r="J16" s="683" t="s">
        <v>33</v>
      </c>
      <c r="K16" s="684"/>
      <c r="L16" s="684"/>
      <c r="M16" s="684"/>
      <c r="N16" s="684"/>
      <c r="O16" s="684"/>
      <c r="P16" s="684"/>
      <c r="Q16" s="684"/>
      <c r="R16" s="685"/>
      <c r="S16" s="686" t="s">
        <v>35</v>
      </c>
      <c r="T16" s="686"/>
      <c r="U16" s="686"/>
      <c r="V16" s="687" t="s">
        <v>36</v>
      </c>
      <c r="W16" s="687"/>
      <c r="X16" s="687"/>
    </row>
    <row r="17" spans="1:24" s="43" customFormat="1" ht="31.5" x14ac:dyDescent="0.25">
      <c r="A17" s="673"/>
      <c r="B17" s="40" t="s">
        <v>37</v>
      </c>
      <c r="C17" s="678"/>
      <c r="D17" s="679"/>
      <c r="E17" s="41" t="s">
        <v>38</v>
      </c>
      <c r="F17" s="688" t="s">
        <v>387</v>
      </c>
      <c r="G17" s="688"/>
      <c r="H17" s="689"/>
      <c r="I17" s="682"/>
      <c r="J17" s="691" t="s">
        <v>911</v>
      </c>
      <c r="K17" s="692"/>
      <c r="L17" s="692"/>
      <c r="M17" s="692"/>
      <c r="N17" s="692"/>
      <c r="O17" s="692"/>
      <c r="P17" s="692"/>
      <c r="Q17" s="692"/>
      <c r="R17" s="693"/>
      <c r="S17" s="686"/>
      <c r="T17" s="686"/>
      <c r="U17" s="686"/>
      <c r="V17" s="687" t="s">
        <v>948</v>
      </c>
      <c r="W17" s="687"/>
      <c r="X17" s="687"/>
    </row>
    <row r="18" spans="1:24" s="43" customFormat="1" ht="31.5" x14ac:dyDescent="0.25">
      <c r="A18" s="673"/>
      <c r="B18" s="40" t="s">
        <v>793</v>
      </c>
      <c r="C18" s="680"/>
      <c r="D18" s="681"/>
      <c r="E18" s="41" t="s">
        <v>40</v>
      </c>
      <c r="F18" s="688" t="s">
        <v>388</v>
      </c>
      <c r="G18" s="688"/>
      <c r="H18" s="689"/>
      <c r="I18" s="682"/>
      <c r="J18" s="691" t="s">
        <v>389</v>
      </c>
      <c r="K18" s="692"/>
      <c r="L18" s="692"/>
      <c r="M18" s="692"/>
      <c r="N18" s="692"/>
      <c r="O18" s="692"/>
      <c r="P18" s="692"/>
      <c r="Q18" s="692"/>
      <c r="R18" s="693"/>
      <c r="S18" s="686"/>
      <c r="T18" s="686"/>
      <c r="U18" s="686"/>
      <c r="V18" s="687" t="s">
        <v>41</v>
      </c>
      <c r="W18" s="687"/>
      <c r="X18" s="687"/>
    </row>
  </sheetData>
  <mergeCells count="37">
    <mergeCell ref="J16:R16"/>
    <mergeCell ref="S16:U18"/>
    <mergeCell ref="V16:X16"/>
    <mergeCell ref="F17:H17"/>
    <mergeCell ref="J9:J10"/>
    <mergeCell ref="K9:O9"/>
    <mergeCell ref="P9:P15"/>
    <mergeCell ref="Q9:U9"/>
    <mergeCell ref="V9:V10"/>
    <mergeCell ref="W9:W10"/>
    <mergeCell ref="J17:R17"/>
    <mergeCell ref="V17:X17"/>
    <mergeCell ref="F18:H18"/>
    <mergeCell ref="J18:R18"/>
    <mergeCell ref="V18:X18"/>
    <mergeCell ref="A11:A15"/>
    <mergeCell ref="B11:B15"/>
    <mergeCell ref="A16:A18"/>
    <mergeCell ref="C16:D18"/>
    <mergeCell ref="I16:I18"/>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
  <sheetViews>
    <sheetView showGridLines="0" zoomScale="70" zoomScaleNormal="70" workbookViewId="0">
      <selection activeCell="B4" sqref="B4:W5"/>
    </sheetView>
  </sheetViews>
  <sheetFormatPr baseColWidth="10" defaultRowHeight="15" x14ac:dyDescent="0.25"/>
  <cols>
    <col min="1" max="1" width="17.7109375" style="1" customWidth="1"/>
    <col min="2" max="2" width="18.85546875" style="1" customWidth="1"/>
    <col min="3" max="3" width="5.42578125" style="1" customWidth="1"/>
    <col min="4" max="4" width="25.85546875" style="1" customWidth="1"/>
    <col min="5" max="5" width="23.85546875" style="1" bestFit="1" customWidth="1"/>
    <col min="6" max="6" width="21.7109375" style="1" bestFit="1" customWidth="1"/>
    <col min="7" max="7" width="28.5703125" style="1" customWidth="1"/>
    <col min="8" max="8" width="16" style="1" customWidth="1"/>
    <col min="9" max="9" width="15.140625" style="1" customWidth="1"/>
    <col min="10" max="10" width="32.5703125" style="1" customWidth="1"/>
    <col min="11" max="12" width="5.7109375" style="1" customWidth="1"/>
    <col min="13" max="13" width="7.5703125" style="1" customWidth="1"/>
    <col min="14" max="14" width="5.7109375" style="1" customWidth="1"/>
    <col min="15" max="15" width="9.85546875" style="1" customWidth="1"/>
    <col min="16" max="16" width="1.42578125" style="3" customWidth="1"/>
    <col min="17" max="19" width="7.42578125" style="1" customWidth="1"/>
    <col min="20" max="20" width="6.140625" style="1" customWidth="1"/>
    <col min="21" max="21" width="10.42578125" style="1" customWidth="1"/>
    <col min="22" max="22" width="68.7109375" style="1" customWidth="1"/>
    <col min="23" max="24" width="25.42578125" style="1" customWidth="1"/>
    <col min="25" max="250" width="11.42578125" style="1"/>
    <col min="251" max="251" width="17.7109375" style="1" customWidth="1"/>
    <col min="252" max="252" width="18.85546875" style="1" customWidth="1"/>
    <col min="253" max="253" width="5.42578125" style="1" customWidth="1"/>
    <col min="254" max="254" width="25.85546875" style="1" customWidth="1"/>
    <col min="255" max="255" width="15.5703125" style="1" customWidth="1"/>
    <col min="256" max="256" width="21.7109375" style="1" bestFit="1" customWidth="1"/>
    <col min="257" max="257" width="28.5703125" style="1" customWidth="1"/>
    <col min="258" max="258" width="16" style="1" customWidth="1"/>
    <col min="259" max="259" width="12.28515625" style="1" customWidth="1"/>
    <col min="260" max="260" width="27.7109375" style="1" customWidth="1"/>
    <col min="261" max="264" width="5.7109375" style="1" customWidth="1"/>
    <col min="265" max="265" width="7.7109375" style="1" customWidth="1"/>
    <col min="266" max="266" width="1.42578125" style="1" customWidth="1"/>
    <col min="267" max="270" width="6.140625" style="1" customWidth="1"/>
    <col min="271" max="271" width="7.85546875" style="1" customWidth="1"/>
    <col min="272" max="272" width="34" style="1" customWidth="1"/>
    <col min="273" max="274" width="25.42578125" style="1" customWidth="1"/>
    <col min="275" max="275" width="51.42578125" style="1" customWidth="1"/>
    <col min="276" max="506" width="11.42578125" style="1"/>
    <col min="507" max="507" width="17.7109375" style="1" customWidth="1"/>
    <col min="508" max="508" width="18.85546875" style="1" customWidth="1"/>
    <col min="509" max="509" width="5.42578125" style="1" customWidth="1"/>
    <col min="510" max="510" width="25.85546875" style="1" customWidth="1"/>
    <col min="511" max="511" width="15.5703125" style="1" customWidth="1"/>
    <col min="512" max="512" width="21.7109375" style="1" bestFit="1" customWidth="1"/>
    <col min="513" max="513" width="28.5703125" style="1" customWidth="1"/>
    <col min="514" max="514" width="16" style="1" customWidth="1"/>
    <col min="515" max="515" width="12.28515625" style="1" customWidth="1"/>
    <col min="516" max="516" width="27.7109375" style="1" customWidth="1"/>
    <col min="517" max="520" width="5.7109375" style="1" customWidth="1"/>
    <col min="521" max="521" width="7.7109375" style="1" customWidth="1"/>
    <col min="522" max="522" width="1.42578125" style="1" customWidth="1"/>
    <col min="523" max="526" width="6.140625" style="1" customWidth="1"/>
    <col min="527" max="527" width="7.85546875" style="1" customWidth="1"/>
    <col min="528" max="528" width="34" style="1" customWidth="1"/>
    <col min="529" max="530" width="25.42578125" style="1" customWidth="1"/>
    <col min="531" max="531" width="51.42578125" style="1" customWidth="1"/>
    <col min="532" max="762" width="11.42578125" style="1"/>
    <col min="763" max="763" width="17.7109375" style="1" customWidth="1"/>
    <col min="764" max="764" width="18.85546875" style="1" customWidth="1"/>
    <col min="765" max="765" width="5.42578125" style="1" customWidth="1"/>
    <col min="766" max="766" width="25.85546875" style="1" customWidth="1"/>
    <col min="767" max="767" width="15.5703125" style="1" customWidth="1"/>
    <col min="768" max="768" width="21.7109375" style="1" bestFit="1" customWidth="1"/>
    <col min="769" max="769" width="28.5703125" style="1" customWidth="1"/>
    <col min="770" max="770" width="16" style="1" customWidth="1"/>
    <col min="771" max="771" width="12.28515625" style="1" customWidth="1"/>
    <col min="772" max="772" width="27.7109375" style="1" customWidth="1"/>
    <col min="773" max="776" width="5.7109375" style="1" customWidth="1"/>
    <col min="777" max="777" width="7.7109375" style="1" customWidth="1"/>
    <col min="778" max="778" width="1.42578125" style="1" customWidth="1"/>
    <col min="779" max="782" width="6.140625" style="1" customWidth="1"/>
    <col min="783" max="783" width="7.85546875" style="1" customWidth="1"/>
    <col min="784" max="784" width="34" style="1" customWidth="1"/>
    <col min="785" max="786" width="25.42578125" style="1" customWidth="1"/>
    <col min="787" max="787" width="51.42578125" style="1" customWidth="1"/>
    <col min="788" max="1018" width="11.42578125" style="1"/>
    <col min="1019" max="1019" width="17.7109375" style="1" customWidth="1"/>
    <col min="1020" max="1020" width="18.85546875" style="1" customWidth="1"/>
    <col min="1021" max="1021" width="5.42578125" style="1" customWidth="1"/>
    <col min="1022" max="1022" width="25.85546875" style="1" customWidth="1"/>
    <col min="1023" max="1023" width="15.5703125" style="1" customWidth="1"/>
    <col min="1024" max="1024" width="21.7109375" style="1" bestFit="1" customWidth="1"/>
    <col min="1025" max="1025" width="28.5703125" style="1" customWidth="1"/>
    <col min="1026" max="1026" width="16" style="1" customWidth="1"/>
    <col min="1027" max="1027" width="12.28515625" style="1" customWidth="1"/>
    <col min="1028" max="1028" width="27.7109375" style="1" customWidth="1"/>
    <col min="1029" max="1032" width="5.7109375" style="1" customWidth="1"/>
    <col min="1033" max="1033" width="7.7109375" style="1" customWidth="1"/>
    <col min="1034" max="1034" width="1.42578125" style="1" customWidth="1"/>
    <col min="1035" max="1038" width="6.140625" style="1" customWidth="1"/>
    <col min="1039" max="1039" width="7.85546875" style="1" customWidth="1"/>
    <col min="1040" max="1040" width="34" style="1" customWidth="1"/>
    <col min="1041" max="1042" width="25.42578125" style="1" customWidth="1"/>
    <col min="1043" max="1043" width="51.42578125" style="1" customWidth="1"/>
    <col min="1044" max="1274" width="11.42578125" style="1"/>
    <col min="1275" max="1275" width="17.7109375" style="1" customWidth="1"/>
    <col min="1276" max="1276" width="18.85546875" style="1" customWidth="1"/>
    <col min="1277" max="1277" width="5.42578125" style="1" customWidth="1"/>
    <col min="1278" max="1278" width="25.85546875" style="1" customWidth="1"/>
    <col min="1279" max="1279" width="15.5703125" style="1" customWidth="1"/>
    <col min="1280" max="1280" width="21.7109375" style="1" bestFit="1" customWidth="1"/>
    <col min="1281" max="1281" width="28.5703125" style="1" customWidth="1"/>
    <col min="1282" max="1282" width="16" style="1" customWidth="1"/>
    <col min="1283" max="1283" width="12.28515625" style="1" customWidth="1"/>
    <col min="1284" max="1284" width="27.7109375" style="1" customWidth="1"/>
    <col min="1285" max="1288" width="5.7109375" style="1" customWidth="1"/>
    <col min="1289" max="1289" width="7.7109375" style="1" customWidth="1"/>
    <col min="1290" max="1290" width="1.42578125" style="1" customWidth="1"/>
    <col min="1291" max="1294" width="6.140625" style="1" customWidth="1"/>
    <col min="1295" max="1295" width="7.85546875" style="1" customWidth="1"/>
    <col min="1296" max="1296" width="34" style="1" customWidth="1"/>
    <col min="1297" max="1298" width="25.42578125" style="1" customWidth="1"/>
    <col min="1299" max="1299" width="51.42578125" style="1" customWidth="1"/>
    <col min="1300" max="1530" width="11.42578125" style="1"/>
    <col min="1531" max="1531" width="17.7109375" style="1" customWidth="1"/>
    <col min="1532" max="1532" width="18.85546875" style="1" customWidth="1"/>
    <col min="1533" max="1533" width="5.42578125" style="1" customWidth="1"/>
    <col min="1534" max="1534" width="25.85546875" style="1" customWidth="1"/>
    <col min="1535" max="1535" width="15.5703125" style="1" customWidth="1"/>
    <col min="1536" max="1536" width="21.7109375" style="1" bestFit="1" customWidth="1"/>
    <col min="1537" max="1537" width="28.5703125" style="1" customWidth="1"/>
    <col min="1538" max="1538" width="16" style="1" customWidth="1"/>
    <col min="1539" max="1539" width="12.28515625" style="1" customWidth="1"/>
    <col min="1540" max="1540" width="27.7109375" style="1" customWidth="1"/>
    <col min="1541" max="1544" width="5.7109375" style="1" customWidth="1"/>
    <col min="1545" max="1545" width="7.7109375" style="1" customWidth="1"/>
    <col min="1546" max="1546" width="1.42578125" style="1" customWidth="1"/>
    <col min="1547" max="1550" width="6.140625" style="1" customWidth="1"/>
    <col min="1551" max="1551" width="7.85546875" style="1" customWidth="1"/>
    <col min="1552" max="1552" width="34" style="1" customWidth="1"/>
    <col min="1553" max="1554" width="25.42578125" style="1" customWidth="1"/>
    <col min="1555" max="1555" width="51.42578125" style="1" customWidth="1"/>
    <col min="1556" max="1786" width="11.42578125" style="1"/>
    <col min="1787" max="1787" width="17.7109375" style="1" customWidth="1"/>
    <col min="1788" max="1788" width="18.85546875" style="1" customWidth="1"/>
    <col min="1789" max="1789" width="5.42578125" style="1" customWidth="1"/>
    <col min="1790" max="1790" width="25.85546875" style="1" customWidth="1"/>
    <col min="1791" max="1791" width="15.5703125" style="1" customWidth="1"/>
    <col min="1792" max="1792" width="21.7109375" style="1" bestFit="1" customWidth="1"/>
    <col min="1793" max="1793" width="28.5703125" style="1" customWidth="1"/>
    <col min="1794" max="1794" width="16" style="1" customWidth="1"/>
    <col min="1795" max="1795" width="12.28515625" style="1" customWidth="1"/>
    <col min="1796" max="1796" width="27.7109375" style="1" customWidth="1"/>
    <col min="1797" max="1800" width="5.7109375" style="1" customWidth="1"/>
    <col min="1801" max="1801" width="7.7109375" style="1" customWidth="1"/>
    <col min="1802" max="1802" width="1.42578125" style="1" customWidth="1"/>
    <col min="1803" max="1806" width="6.140625" style="1" customWidth="1"/>
    <col min="1807" max="1807" width="7.85546875" style="1" customWidth="1"/>
    <col min="1808" max="1808" width="34" style="1" customWidth="1"/>
    <col min="1809" max="1810" width="25.42578125" style="1" customWidth="1"/>
    <col min="1811" max="1811" width="51.42578125" style="1" customWidth="1"/>
    <col min="1812" max="2042" width="11.42578125" style="1"/>
    <col min="2043" max="2043" width="17.7109375" style="1" customWidth="1"/>
    <col min="2044" max="2044" width="18.85546875" style="1" customWidth="1"/>
    <col min="2045" max="2045" width="5.42578125" style="1" customWidth="1"/>
    <col min="2046" max="2046" width="25.85546875" style="1" customWidth="1"/>
    <col min="2047" max="2047" width="15.5703125" style="1" customWidth="1"/>
    <col min="2048" max="2048" width="21.7109375" style="1" bestFit="1" customWidth="1"/>
    <col min="2049" max="2049" width="28.5703125" style="1" customWidth="1"/>
    <col min="2050" max="2050" width="16" style="1" customWidth="1"/>
    <col min="2051" max="2051" width="12.28515625" style="1" customWidth="1"/>
    <col min="2052" max="2052" width="27.7109375" style="1" customWidth="1"/>
    <col min="2053" max="2056" width="5.7109375" style="1" customWidth="1"/>
    <col min="2057" max="2057" width="7.7109375" style="1" customWidth="1"/>
    <col min="2058" max="2058" width="1.42578125" style="1" customWidth="1"/>
    <col min="2059" max="2062" width="6.140625" style="1" customWidth="1"/>
    <col min="2063" max="2063" width="7.85546875" style="1" customWidth="1"/>
    <col min="2064" max="2064" width="34" style="1" customWidth="1"/>
    <col min="2065" max="2066" width="25.42578125" style="1" customWidth="1"/>
    <col min="2067" max="2067" width="51.42578125" style="1" customWidth="1"/>
    <col min="2068" max="2298" width="11.42578125" style="1"/>
    <col min="2299" max="2299" width="17.7109375" style="1" customWidth="1"/>
    <col min="2300" max="2300" width="18.85546875" style="1" customWidth="1"/>
    <col min="2301" max="2301" width="5.42578125" style="1" customWidth="1"/>
    <col min="2302" max="2302" width="25.85546875" style="1" customWidth="1"/>
    <col min="2303" max="2303" width="15.5703125" style="1" customWidth="1"/>
    <col min="2304" max="2304" width="21.7109375" style="1" bestFit="1" customWidth="1"/>
    <col min="2305" max="2305" width="28.5703125" style="1" customWidth="1"/>
    <col min="2306" max="2306" width="16" style="1" customWidth="1"/>
    <col min="2307" max="2307" width="12.28515625" style="1" customWidth="1"/>
    <col min="2308" max="2308" width="27.7109375" style="1" customWidth="1"/>
    <col min="2309" max="2312" width="5.7109375" style="1" customWidth="1"/>
    <col min="2313" max="2313" width="7.7109375" style="1" customWidth="1"/>
    <col min="2314" max="2314" width="1.42578125" style="1" customWidth="1"/>
    <col min="2315" max="2318" width="6.140625" style="1" customWidth="1"/>
    <col min="2319" max="2319" width="7.85546875" style="1" customWidth="1"/>
    <col min="2320" max="2320" width="34" style="1" customWidth="1"/>
    <col min="2321" max="2322" width="25.42578125" style="1" customWidth="1"/>
    <col min="2323" max="2323" width="51.42578125" style="1" customWidth="1"/>
    <col min="2324" max="2554" width="11.42578125" style="1"/>
    <col min="2555" max="2555" width="17.7109375" style="1" customWidth="1"/>
    <col min="2556" max="2556" width="18.85546875" style="1" customWidth="1"/>
    <col min="2557" max="2557" width="5.42578125" style="1" customWidth="1"/>
    <col min="2558" max="2558" width="25.85546875" style="1" customWidth="1"/>
    <col min="2559" max="2559" width="15.5703125" style="1" customWidth="1"/>
    <col min="2560" max="2560" width="21.7109375" style="1" bestFit="1" customWidth="1"/>
    <col min="2561" max="2561" width="28.5703125" style="1" customWidth="1"/>
    <col min="2562" max="2562" width="16" style="1" customWidth="1"/>
    <col min="2563" max="2563" width="12.28515625" style="1" customWidth="1"/>
    <col min="2564" max="2564" width="27.7109375" style="1" customWidth="1"/>
    <col min="2565" max="2568" width="5.7109375" style="1" customWidth="1"/>
    <col min="2569" max="2569" width="7.7109375" style="1" customWidth="1"/>
    <col min="2570" max="2570" width="1.42578125" style="1" customWidth="1"/>
    <col min="2571" max="2574" width="6.140625" style="1" customWidth="1"/>
    <col min="2575" max="2575" width="7.85546875" style="1" customWidth="1"/>
    <col min="2576" max="2576" width="34" style="1" customWidth="1"/>
    <col min="2577" max="2578" width="25.42578125" style="1" customWidth="1"/>
    <col min="2579" max="2579" width="51.42578125" style="1" customWidth="1"/>
    <col min="2580" max="2810" width="11.42578125" style="1"/>
    <col min="2811" max="2811" width="17.7109375" style="1" customWidth="1"/>
    <col min="2812" max="2812" width="18.85546875" style="1" customWidth="1"/>
    <col min="2813" max="2813" width="5.42578125" style="1" customWidth="1"/>
    <col min="2814" max="2814" width="25.85546875" style="1" customWidth="1"/>
    <col min="2815" max="2815" width="15.5703125" style="1" customWidth="1"/>
    <col min="2816" max="2816" width="21.7109375" style="1" bestFit="1" customWidth="1"/>
    <col min="2817" max="2817" width="28.5703125" style="1" customWidth="1"/>
    <col min="2818" max="2818" width="16" style="1" customWidth="1"/>
    <col min="2819" max="2819" width="12.28515625" style="1" customWidth="1"/>
    <col min="2820" max="2820" width="27.7109375" style="1" customWidth="1"/>
    <col min="2821" max="2824" width="5.7109375" style="1" customWidth="1"/>
    <col min="2825" max="2825" width="7.7109375" style="1" customWidth="1"/>
    <col min="2826" max="2826" width="1.42578125" style="1" customWidth="1"/>
    <col min="2827" max="2830" width="6.140625" style="1" customWidth="1"/>
    <col min="2831" max="2831" width="7.85546875" style="1" customWidth="1"/>
    <col min="2832" max="2832" width="34" style="1" customWidth="1"/>
    <col min="2833" max="2834" width="25.42578125" style="1" customWidth="1"/>
    <col min="2835" max="2835" width="51.42578125" style="1" customWidth="1"/>
    <col min="2836" max="3066" width="11.42578125" style="1"/>
    <col min="3067" max="3067" width="17.7109375" style="1" customWidth="1"/>
    <col min="3068" max="3068" width="18.85546875" style="1" customWidth="1"/>
    <col min="3069" max="3069" width="5.42578125" style="1" customWidth="1"/>
    <col min="3070" max="3070" width="25.85546875" style="1" customWidth="1"/>
    <col min="3071" max="3071" width="15.5703125" style="1" customWidth="1"/>
    <col min="3072" max="3072" width="21.7109375" style="1" bestFit="1" customWidth="1"/>
    <col min="3073" max="3073" width="28.5703125" style="1" customWidth="1"/>
    <col min="3074" max="3074" width="16" style="1" customWidth="1"/>
    <col min="3075" max="3075" width="12.28515625" style="1" customWidth="1"/>
    <col min="3076" max="3076" width="27.7109375" style="1" customWidth="1"/>
    <col min="3077" max="3080" width="5.7109375" style="1" customWidth="1"/>
    <col min="3081" max="3081" width="7.7109375" style="1" customWidth="1"/>
    <col min="3082" max="3082" width="1.42578125" style="1" customWidth="1"/>
    <col min="3083" max="3086" width="6.140625" style="1" customWidth="1"/>
    <col min="3087" max="3087" width="7.85546875" style="1" customWidth="1"/>
    <col min="3088" max="3088" width="34" style="1" customWidth="1"/>
    <col min="3089" max="3090" width="25.42578125" style="1" customWidth="1"/>
    <col min="3091" max="3091" width="51.42578125" style="1" customWidth="1"/>
    <col min="3092" max="3322" width="11.42578125" style="1"/>
    <col min="3323" max="3323" width="17.7109375" style="1" customWidth="1"/>
    <col min="3324" max="3324" width="18.85546875" style="1" customWidth="1"/>
    <col min="3325" max="3325" width="5.42578125" style="1" customWidth="1"/>
    <col min="3326" max="3326" width="25.85546875" style="1" customWidth="1"/>
    <col min="3327" max="3327" width="15.5703125" style="1" customWidth="1"/>
    <col min="3328" max="3328" width="21.7109375" style="1" bestFit="1" customWidth="1"/>
    <col min="3329" max="3329" width="28.5703125" style="1" customWidth="1"/>
    <col min="3330" max="3330" width="16" style="1" customWidth="1"/>
    <col min="3331" max="3331" width="12.28515625" style="1" customWidth="1"/>
    <col min="3332" max="3332" width="27.7109375" style="1" customWidth="1"/>
    <col min="3333" max="3336" width="5.7109375" style="1" customWidth="1"/>
    <col min="3337" max="3337" width="7.7109375" style="1" customWidth="1"/>
    <col min="3338" max="3338" width="1.42578125" style="1" customWidth="1"/>
    <col min="3339" max="3342" width="6.140625" style="1" customWidth="1"/>
    <col min="3343" max="3343" width="7.85546875" style="1" customWidth="1"/>
    <col min="3344" max="3344" width="34" style="1" customWidth="1"/>
    <col min="3345" max="3346" width="25.42578125" style="1" customWidth="1"/>
    <col min="3347" max="3347" width="51.42578125" style="1" customWidth="1"/>
    <col min="3348" max="3578" width="11.42578125" style="1"/>
    <col min="3579" max="3579" width="17.7109375" style="1" customWidth="1"/>
    <col min="3580" max="3580" width="18.85546875" style="1" customWidth="1"/>
    <col min="3581" max="3581" width="5.42578125" style="1" customWidth="1"/>
    <col min="3582" max="3582" width="25.85546875" style="1" customWidth="1"/>
    <col min="3583" max="3583" width="15.5703125" style="1" customWidth="1"/>
    <col min="3584" max="3584" width="21.7109375" style="1" bestFit="1" customWidth="1"/>
    <col min="3585" max="3585" width="28.5703125" style="1" customWidth="1"/>
    <col min="3586" max="3586" width="16" style="1" customWidth="1"/>
    <col min="3587" max="3587" width="12.28515625" style="1" customWidth="1"/>
    <col min="3588" max="3588" width="27.7109375" style="1" customWidth="1"/>
    <col min="3589" max="3592" width="5.7109375" style="1" customWidth="1"/>
    <col min="3593" max="3593" width="7.7109375" style="1" customWidth="1"/>
    <col min="3594" max="3594" width="1.42578125" style="1" customWidth="1"/>
    <col min="3595" max="3598" width="6.140625" style="1" customWidth="1"/>
    <col min="3599" max="3599" width="7.85546875" style="1" customWidth="1"/>
    <col min="3600" max="3600" width="34" style="1" customWidth="1"/>
    <col min="3601" max="3602" width="25.42578125" style="1" customWidth="1"/>
    <col min="3603" max="3603" width="51.42578125" style="1" customWidth="1"/>
    <col min="3604" max="3834" width="11.42578125" style="1"/>
    <col min="3835" max="3835" width="17.7109375" style="1" customWidth="1"/>
    <col min="3836" max="3836" width="18.85546875" style="1" customWidth="1"/>
    <col min="3837" max="3837" width="5.42578125" style="1" customWidth="1"/>
    <col min="3838" max="3838" width="25.85546875" style="1" customWidth="1"/>
    <col min="3839" max="3839" width="15.5703125" style="1" customWidth="1"/>
    <col min="3840" max="3840" width="21.7109375" style="1" bestFit="1" customWidth="1"/>
    <col min="3841" max="3841" width="28.5703125" style="1" customWidth="1"/>
    <col min="3842" max="3842" width="16" style="1" customWidth="1"/>
    <col min="3843" max="3843" width="12.28515625" style="1" customWidth="1"/>
    <col min="3844" max="3844" width="27.7109375" style="1" customWidth="1"/>
    <col min="3845" max="3848" width="5.7109375" style="1" customWidth="1"/>
    <col min="3849" max="3849" width="7.7109375" style="1" customWidth="1"/>
    <col min="3850" max="3850" width="1.42578125" style="1" customWidth="1"/>
    <col min="3851" max="3854" width="6.140625" style="1" customWidth="1"/>
    <col min="3855" max="3855" width="7.85546875" style="1" customWidth="1"/>
    <col min="3856" max="3856" width="34" style="1" customWidth="1"/>
    <col min="3857" max="3858" width="25.42578125" style="1" customWidth="1"/>
    <col min="3859" max="3859" width="51.42578125" style="1" customWidth="1"/>
    <col min="3860" max="4090" width="11.42578125" style="1"/>
    <col min="4091" max="4091" width="17.7109375" style="1" customWidth="1"/>
    <col min="4092" max="4092" width="18.85546875" style="1" customWidth="1"/>
    <col min="4093" max="4093" width="5.42578125" style="1" customWidth="1"/>
    <col min="4094" max="4094" width="25.85546875" style="1" customWidth="1"/>
    <col min="4095" max="4095" width="15.5703125" style="1" customWidth="1"/>
    <col min="4096" max="4096" width="21.7109375" style="1" bestFit="1" customWidth="1"/>
    <col min="4097" max="4097" width="28.5703125" style="1" customWidth="1"/>
    <col min="4098" max="4098" width="16" style="1" customWidth="1"/>
    <col min="4099" max="4099" width="12.28515625" style="1" customWidth="1"/>
    <col min="4100" max="4100" width="27.7109375" style="1" customWidth="1"/>
    <col min="4101" max="4104" width="5.7109375" style="1" customWidth="1"/>
    <col min="4105" max="4105" width="7.7109375" style="1" customWidth="1"/>
    <col min="4106" max="4106" width="1.42578125" style="1" customWidth="1"/>
    <col min="4107" max="4110" width="6.140625" style="1" customWidth="1"/>
    <col min="4111" max="4111" width="7.85546875" style="1" customWidth="1"/>
    <col min="4112" max="4112" width="34" style="1" customWidth="1"/>
    <col min="4113" max="4114" width="25.42578125" style="1" customWidth="1"/>
    <col min="4115" max="4115" width="51.42578125" style="1" customWidth="1"/>
    <col min="4116" max="4346" width="11.42578125" style="1"/>
    <col min="4347" max="4347" width="17.7109375" style="1" customWidth="1"/>
    <col min="4348" max="4348" width="18.85546875" style="1" customWidth="1"/>
    <col min="4349" max="4349" width="5.42578125" style="1" customWidth="1"/>
    <col min="4350" max="4350" width="25.85546875" style="1" customWidth="1"/>
    <col min="4351" max="4351" width="15.5703125" style="1" customWidth="1"/>
    <col min="4352" max="4352" width="21.7109375" style="1" bestFit="1" customWidth="1"/>
    <col min="4353" max="4353" width="28.5703125" style="1" customWidth="1"/>
    <col min="4354" max="4354" width="16" style="1" customWidth="1"/>
    <col min="4355" max="4355" width="12.28515625" style="1" customWidth="1"/>
    <col min="4356" max="4356" width="27.7109375" style="1" customWidth="1"/>
    <col min="4357" max="4360" width="5.7109375" style="1" customWidth="1"/>
    <col min="4361" max="4361" width="7.7109375" style="1" customWidth="1"/>
    <col min="4362" max="4362" width="1.42578125" style="1" customWidth="1"/>
    <col min="4363" max="4366" width="6.140625" style="1" customWidth="1"/>
    <col min="4367" max="4367" width="7.85546875" style="1" customWidth="1"/>
    <col min="4368" max="4368" width="34" style="1" customWidth="1"/>
    <col min="4369" max="4370" width="25.42578125" style="1" customWidth="1"/>
    <col min="4371" max="4371" width="51.42578125" style="1" customWidth="1"/>
    <col min="4372" max="4602" width="11.42578125" style="1"/>
    <col min="4603" max="4603" width="17.7109375" style="1" customWidth="1"/>
    <col min="4604" max="4604" width="18.85546875" style="1" customWidth="1"/>
    <col min="4605" max="4605" width="5.42578125" style="1" customWidth="1"/>
    <col min="4606" max="4606" width="25.85546875" style="1" customWidth="1"/>
    <col min="4607" max="4607" width="15.5703125" style="1" customWidth="1"/>
    <col min="4608" max="4608" width="21.7109375" style="1" bestFit="1" customWidth="1"/>
    <col min="4609" max="4609" width="28.5703125" style="1" customWidth="1"/>
    <col min="4610" max="4610" width="16" style="1" customWidth="1"/>
    <col min="4611" max="4611" width="12.28515625" style="1" customWidth="1"/>
    <col min="4612" max="4612" width="27.7109375" style="1" customWidth="1"/>
    <col min="4613" max="4616" width="5.7109375" style="1" customWidth="1"/>
    <col min="4617" max="4617" width="7.7109375" style="1" customWidth="1"/>
    <col min="4618" max="4618" width="1.42578125" style="1" customWidth="1"/>
    <col min="4619" max="4622" width="6.140625" style="1" customWidth="1"/>
    <col min="4623" max="4623" width="7.85546875" style="1" customWidth="1"/>
    <col min="4624" max="4624" width="34" style="1" customWidth="1"/>
    <col min="4625" max="4626" width="25.42578125" style="1" customWidth="1"/>
    <col min="4627" max="4627" width="51.42578125" style="1" customWidth="1"/>
    <col min="4628" max="4858" width="11.42578125" style="1"/>
    <col min="4859" max="4859" width="17.7109375" style="1" customWidth="1"/>
    <col min="4860" max="4860" width="18.85546875" style="1" customWidth="1"/>
    <col min="4861" max="4861" width="5.42578125" style="1" customWidth="1"/>
    <col min="4862" max="4862" width="25.85546875" style="1" customWidth="1"/>
    <col min="4863" max="4863" width="15.5703125" style="1" customWidth="1"/>
    <col min="4864" max="4864" width="21.7109375" style="1" bestFit="1" customWidth="1"/>
    <col min="4865" max="4865" width="28.5703125" style="1" customWidth="1"/>
    <col min="4866" max="4866" width="16" style="1" customWidth="1"/>
    <col min="4867" max="4867" width="12.28515625" style="1" customWidth="1"/>
    <col min="4868" max="4868" width="27.7109375" style="1" customWidth="1"/>
    <col min="4869" max="4872" width="5.7109375" style="1" customWidth="1"/>
    <col min="4873" max="4873" width="7.7109375" style="1" customWidth="1"/>
    <col min="4874" max="4874" width="1.42578125" style="1" customWidth="1"/>
    <col min="4875" max="4878" width="6.140625" style="1" customWidth="1"/>
    <col min="4879" max="4879" width="7.85546875" style="1" customWidth="1"/>
    <col min="4880" max="4880" width="34" style="1" customWidth="1"/>
    <col min="4881" max="4882" width="25.42578125" style="1" customWidth="1"/>
    <col min="4883" max="4883" width="51.42578125" style="1" customWidth="1"/>
    <col min="4884" max="5114" width="11.42578125" style="1"/>
    <col min="5115" max="5115" width="17.7109375" style="1" customWidth="1"/>
    <col min="5116" max="5116" width="18.85546875" style="1" customWidth="1"/>
    <col min="5117" max="5117" width="5.42578125" style="1" customWidth="1"/>
    <col min="5118" max="5118" width="25.85546875" style="1" customWidth="1"/>
    <col min="5119" max="5119" width="15.5703125" style="1" customWidth="1"/>
    <col min="5120" max="5120" width="21.7109375" style="1" bestFit="1" customWidth="1"/>
    <col min="5121" max="5121" width="28.5703125" style="1" customWidth="1"/>
    <col min="5122" max="5122" width="16" style="1" customWidth="1"/>
    <col min="5123" max="5123" width="12.28515625" style="1" customWidth="1"/>
    <col min="5124" max="5124" width="27.7109375" style="1" customWidth="1"/>
    <col min="5125" max="5128" width="5.7109375" style="1" customWidth="1"/>
    <col min="5129" max="5129" width="7.7109375" style="1" customWidth="1"/>
    <col min="5130" max="5130" width="1.42578125" style="1" customWidth="1"/>
    <col min="5131" max="5134" width="6.140625" style="1" customWidth="1"/>
    <col min="5135" max="5135" width="7.85546875" style="1" customWidth="1"/>
    <col min="5136" max="5136" width="34" style="1" customWidth="1"/>
    <col min="5137" max="5138" width="25.42578125" style="1" customWidth="1"/>
    <col min="5139" max="5139" width="51.42578125" style="1" customWidth="1"/>
    <col min="5140" max="5370" width="11.42578125" style="1"/>
    <col min="5371" max="5371" width="17.7109375" style="1" customWidth="1"/>
    <col min="5372" max="5372" width="18.85546875" style="1" customWidth="1"/>
    <col min="5373" max="5373" width="5.42578125" style="1" customWidth="1"/>
    <col min="5374" max="5374" width="25.85546875" style="1" customWidth="1"/>
    <col min="5375" max="5375" width="15.5703125" style="1" customWidth="1"/>
    <col min="5376" max="5376" width="21.7109375" style="1" bestFit="1" customWidth="1"/>
    <col min="5377" max="5377" width="28.5703125" style="1" customWidth="1"/>
    <col min="5378" max="5378" width="16" style="1" customWidth="1"/>
    <col min="5379" max="5379" width="12.28515625" style="1" customWidth="1"/>
    <col min="5380" max="5380" width="27.7109375" style="1" customWidth="1"/>
    <col min="5381" max="5384" width="5.7109375" style="1" customWidth="1"/>
    <col min="5385" max="5385" width="7.7109375" style="1" customWidth="1"/>
    <col min="5386" max="5386" width="1.42578125" style="1" customWidth="1"/>
    <col min="5387" max="5390" width="6.140625" style="1" customWidth="1"/>
    <col min="5391" max="5391" width="7.85546875" style="1" customWidth="1"/>
    <col min="5392" max="5392" width="34" style="1" customWidth="1"/>
    <col min="5393" max="5394" width="25.42578125" style="1" customWidth="1"/>
    <col min="5395" max="5395" width="51.42578125" style="1" customWidth="1"/>
    <col min="5396" max="5626" width="11.42578125" style="1"/>
    <col min="5627" max="5627" width="17.7109375" style="1" customWidth="1"/>
    <col min="5628" max="5628" width="18.85546875" style="1" customWidth="1"/>
    <col min="5629" max="5629" width="5.42578125" style="1" customWidth="1"/>
    <col min="5630" max="5630" width="25.85546875" style="1" customWidth="1"/>
    <col min="5631" max="5631" width="15.5703125" style="1" customWidth="1"/>
    <col min="5632" max="5632" width="21.7109375" style="1" bestFit="1" customWidth="1"/>
    <col min="5633" max="5633" width="28.5703125" style="1" customWidth="1"/>
    <col min="5634" max="5634" width="16" style="1" customWidth="1"/>
    <col min="5635" max="5635" width="12.28515625" style="1" customWidth="1"/>
    <col min="5636" max="5636" width="27.7109375" style="1" customWidth="1"/>
    <col min="5637" max="5640" width="5.7109375" style="1" customWidth="1"/>
    <col min="5641" max="5641" width="7.7109375" style="1" customWidth="1"/>
    <col min="5642" max="5642" width="1.42578125" style="1" customWidth="1"/>
    <col min="5643" max="5646" width="6.140625" style="1" customWidth="1"/>
    <col min="5647" max="5647" width="7.85546875" style="1" customWidth="1"/>
    <col min="5648" max="5648" width="34" style="1" customWidth="1"/>
    <col min="5649" max="5650" width="25.42578125" style="1" customWidth="1"/>
    <col min="5651" max="5651" width="51.42578125" style="1" customWidth="1"/>
    <col min="5652" max="5882" width="11.42578125" style="1"/>
    <col min="5883" max="5883" width="17.7109375" style="1" customWidth="1"/>
    <col min="5884" max="5884" width="18.85546875" style="1" customWidth="1"/>
    <col min="5885" max="5885" width="5.42578125" style="1" customWidth="1"/>
    <col min="5886" max="5886" width="25.85546875" style="1" customWidth="1"/>
    <col min="5887" max="5887" width="15.5703125" style="1" customWidth="1"/>
    <col min="5888" max="5888" width="21.7109375" style="1" bestFit="1" customWidth="1"/>
    <col min="5889" max="5889" width="28.5703125" style="1" customWidth="1"/>
    <col min="5890" max="5890" width="16" style="1" customWidth="1"/>
    <col min="5891" max="5891" width="12.28515625" style="1" customWidth="1"/>
    <col min="5892" max="5892" width="27.7109375" style="1" customWidth="1"/>
    <col min="5893" max="5896" width="5.7109375" style="1" customWidth="1"/>
    <col min="5897" max="5897" width="7.7109375" style="1" customWidth="1"/>
    <col min="5898" max="5898" width="1.42578125" style="1" customWidth="1"/>
    <col min="5899" max="5902" width="6.140625" style="1" customWidth="1"/>
    <col min="5903" max="5903" width="7.85546875" style="1" customWidth="1"/>
    <col min="5904" max="5904" width="34" style="1" customWidth="1"/>
    <col min="5905" max="5906" width="25.42578125" style="1" customWidth="1"/>
    <col min="5907" max="5907" width="51.42578125" style="1" customWidth="1"/>
    <col min="5908" max="6138" width="11.42578125" style="1"/>
    <col min="6139" max="6139" width="17.7109375" style="1" customWidth="1"/>
    <col min="6140" max="6140" width="18.85546875" style="1" customWidth="1"/>
    <col min="6141" max="6141" width="5.42578125" style="1" customWidth="1"/>
    <col min="6142" max="6142" width="25.85546875" style="1" customWidth="1"/>
    <col min="6143" max="6143" width="15.5703125" style="1" customWidth="1"/>
    <col min="6144" max="6144" width="21.7109375" style="1" bestFit="1" customWidth="1"/>
    <col min="6145" max="6145" width="28.5703125" style="1" customWidth="1"/>
    <col min="6146" max="6146" width="16" style="1" customWidth="1"/>
    <col min="6147" max="6147" width="12.28515625" style="1" customWidth="1"/>
    <col min="6148" max="6148" width="27.7109375" style="1" customWidth="1"/>
    <col min="6149" max="6152" width="5.7109375" style="1" customWidth="1"/>
    <col min="6153" max="6153" width="7.7109375" style="1" customWidth="1"/>
    <col min="6154" max="6154" width="1.42578125" style="1" customWidth="1"/>
    <col min="6155" max="6158" width="6.140625" style="1" customWidth="1"/>
    <col min="6159" max="6159" width="7.85546875" style="1" customWidth="1"/>
    <col min="6160" max="6160" width="34" style="1" customWidth="1"/>
    <col min="6161" max="6162" width="25.42578125" style="1" customWidth="1"/>
    <col min="6163" max="6163" width="51.42578125" style="1" customWidth="1"/>
    <col min="6164" max="6394" width="11.42578125" style="1"/>
    <col min="6395" max="6395" width="17.7109375" style="1" customWidth="1"/>
    <col min="6396" max="6396" width="18.85546875" style="1" customWidth="1"/>
    <col min="6397" max="6397" width="5.42578125" style="1" customWidth="1"/>
    <col min="6398" max="6398" width="25.85546875" style="1" customWidth="1"/>
    <col min="6399" max="6399" width="15.5703125" style="1" customWidth="1"/>
    <col min="6400" max="6400" width="21.7109375" style="1" bestFit="1" customWidth="1"/>
    <col min="6401" max="6401" width="28.5703125" style="1" customWidth="1"/>
    <col min="6402" max="6402" width="16" style="1" customWidth="1"/>
    <col min="6403" max="6403" width="12.28515625" style="1" customWidth="1"/>
    <col min="6404" max="6404" width="27.7109375" style="1" customWidth="1"/>
    <col min="6405" max="6408" width="5.7109375" style="1" customWidth="1"/>
    <col min="6409" max="6409" width="7.7109375" style="1" customWidth="1"/>
    <col min="6410" max="6410" width="1.42578125" style="1" customWidth="1"/>
    <col min="6411" max="6414" width="6.140625" style="1" customWidth="1"/>
    <col min="6415" max="6415" width="7.85546875" style="1" customWidth="1"/>
    <col min="6416" max="6416" width="34" style="1" customWidth="1"/>
    <col min="6417" max="6418" width="25.42578125" style="1" customWidth="1"/>
    <col min="6419" max="6419" width="51.42578125" style="1" customWidth="1"/>
    <col min="6420" max="6650" width="11.42578125" style="1"/>
    <col min="6651" max="6651" width="17.7109375" style="1" customWidth="1"/>
    <col min="6652" max="6652" width="18.85546875" style="1" customWidth="1"/>
    <col min="6653" max="6653" width="5.42578125" style="1" customWidth="1"/>
    <col min="6654" max="6654" width="25.85546875" style="1" customWidth="1"/>
    <col min="6655" max="6655" width="15.5703125" style="1" customWidth="1"/>
    <col min="6656" max="6656" width="21.7109375" style="1" bestFit="1" customWidth="1"/>
    <col min="6657" max="6657" width="28.5703125" style="1" customWidth="1"/>
    <col min="6658" max="6658" width="16" style="1" customWidth="1"/>
    <col min="6659" max="6659" width="12.28515625" style="1" customWidth="1"/>
    <col min="6660" max="6660" width="27.7109375" style="1" customWidth="1"/>
    <col min="6661" max="6664" width="5.7109375" style="1" customWidth="1"/>
    <col min="6665" max="6665" width="7.7109375" style="1" customWidth="1"/>
    <col min="6666" max="6666" width="1.42578125" style="1" customWidth="1"/>
    <col min="6667" max="6670" width="6.140625" style="1" customWidth="1"/>
    <col min="6671" max="6671" width="7.85546875" style="1" customWidth="1"/>
    <col min="6672" max="6672" width="34" style="1" customWidth="1"/>
    <col min="6673" max="6674" width="25.42578125" style="1" customWidth="1"/>
    <col min="6675" max="6675" width="51.42578125" style="1" customWidth="1"/>
    <col min="6676" max="6906" width="11.42578125" style="1"/>
    <col min="6907" max="6907" width="17.7109375" style="1" customWidth="1"/>
    <col min="6908" max="6908" width="18.85546875" style="1" customWidth="1"/>
    <col min="6909" max="6909" width="5.42578125" style="1" customWidth="1"/>
    <col min="6910" max="6910" width="25.85546875" style="1" customWidth="1"/>
    <col min="6911" max="6911" width="15.5703125" style="1" customWidth="1"/>
    <col min="6912" max="6912" width="21.7109375" style="1" bestFit="1" customWidth="1"/>
    <col min="6913" max="6913" width="28.5703125" style="1" customWidth="1"/>
    <col min="6914" max="6914" width="16" style="1" customWidth="1"/>
    <col min="6915" max="6915" width="12.28515625" style="1" customWidth="1"/>
    <col min="6916" max="6916" width="27.7109375" style="1" customWidth="1"/>
    <col min="6917" max="6920" width="5.7109375" style="1" customWidth="1"/>
    <col min="6921" max="6921" width="7.7109375" style="1" customWidth="1"/>
    <col min="6922" max="6922" width="1.42578125" style="1" customWidth="1"/>
    <col min="6923" max="6926" width="6.140625" style="1" customWidth="1"/>
    <col min="6927" max="6927" width="7.85546875" style="1" customWidth="1"/>
    <col min="6928" max="6928" width="34" style="1" customWidth="1"/>
    <col min="6929" max="6930" width="25.42578125" style="1" customWidth="1"/>
    <col min="6931" max="6931" width="51.42578125" style="1" customWidth="1"/>
    <col min="6932" max="7162" width="11.42578125" style="1"/>
    <col min="7163" max="7163" width="17.7109375" style="1" customWidth="1"/>
    <col min="7164" max="7164" width="18.85546875" style="1" customWidth="1"/>
    <col min="7165" max="7165" width="5.42578125" style="1" customWidth="1"/>
    <col min="7166" max="7166" width="25.85546875" style="1" customWidth="1"/>
    <col min="7167" max="7167" width="15.5703125" style="1" customWidth="1"/>
    <col min="7168" max="7168" width="21.7109375" style="1" bestFit="1" customWidth="1"/>
    <col min="7169" max="7169" width="28.5703125" style="1" customWidth="1"/>
    <col min="7170" max="7170" width="16" style="1" customWidth="1"/>
    <col min="7171" max="7171" width="12.28515625" style="1" customWidth="1"/>
    <col min="7172" max="7172" width="27.7109375" style="1" customWidth="1"/>
    <col min="7173" max="7176" width="5.7109375" style="1" customWidth="1"/>
    <col min="7177" max="7177" width="7.7109375" style="1" customWidth="1"/>
    <col min="7178" max="7178" width="1.42578125" style="1" customWidth="1"/>
    <col min="7179" max="7182" width="6.140625" style="1" customWidth="1"/>
    <col min="7183" max="7183" width="7.85546875" style="1" customWidth="1"/>
    <col min="7184" max="7184" width="34" style="1" customWidth="1"/>
    <col min="7185" max="7186" width="25.42578125" style="1" customWidth="1"/>
    <col min="7187" max="7187" width="51.42578125" style="1" customWidth="1"/>
    <col min="7188" max="7418" width="11.42578125" style="1"/>
    <col min="7419" max="7419" width="17.7109375" style="1" customWidth="1"/>
    <col min="7420" max="7420" width="18.85546875" style="1" customWidth="1"/>
    <col min="7421" max="7421" width="5.42578125" style="1" customWidth="1"/>
    <col min="7422" max="7422" width="25.85546875" style="1" customWidth="1"/>
    <col min="7423" max="7423" width="15.5703125" style="1" customWidth="1"/>
    <col min="7424" max="7424" width="21.7109375" style="1" bestFit="1" customWidth="1"/>
    <col min="7425" max="7425" width="28.5703125" style="1" customWidth="1"/>
    <col min="7426" max="7426" width="16" style="1" customWidth="1"/>
    <col min="7427" max="7427" width="12.28515625" style="1" customWidth="1"/>
    <col min="7428" max="7428" width="27.7109375" style="1" customWidth="1"/>
    <col min="7429" max="7432" width="5.7109375" style="1" customWidth="1"/>
    <col min="7433" max="7433" width="7.7109375" style="1" customWidth="1"/>
    <col min="7434" max="7434" width="1.42578125" style="1" customWidth="1"/>
    <col min="7435" max="7438" width="6.140625" style="1" customWidth="1"/>
    <col min="7439" max="7439" width="7.85546875" style="1" customWidth="1"/>
    <col min="7440" max="7440" width="34" style="1" customWidth="1"/>
    <col min="7441" max="7442" width="25.42578125" style="1" customWidth="1"/>
    <col min="7443" max="7443" width="51.42578125" style="1" customWidth="1"/>
    <col min="7444" max="7674" width="11.42578125" style="1"/>
    <col min="7675" max="7675" width="17.7109375" style="1" customWidth="1"/>
    <col min="7676" max="7676" width="18.85546875" style="1" customWidth="1"/>
    <col min="7677" max="7677" width="5.42578125" style="1" customWidth="1"/>
    <col min="7678" max="7678" width="25.85546875" style="1" customWidth="1"/>
    <col min="7679" max="7679" width="15.5703125" style="1" customWidth="1"/>
    <col min="7680" max="7680" width="21.7109375" style="1" bestFit="1" customWidth="1"/>
    <col min="7681" max="7681" width="28.5703125" style="1" customWidth="1"/>
    <col min="7682" max="7682" width="16" style="1" customWidth="1"/>
    <col min="7683" max="7683" width="12.28515625" style="1" customWidth="1"/>
    <col min="7684" max="7684" width="27.7109375" style="1" customWidth="1"/>
    <col min="7685" max="7688" width="5.7109375" style="1" customWidth="1"/>
    <col min="7689" max="7689" width="7.7109375" style="1" customWidth="1"/>
    <col min="7690" max="7690" width="1.42578125" style="1" customWidth="1"/>
    <col min="7691" max="7694" width="6.140625" style="1" customWidth="1"/>
    <col min="7695" max="7695" width="7.85546875" style="1" customWidth="1"/>
    <col min="7696" max="7696" width="34" style="1" customWidth="1"/>
    <col min="7697" max="7698" width="25.42578125" style="1" customWidth="1"/>
    <col min="7699" max="7699" width="51.42578125" style="1" customWidth="1"/>
    <col min="7700" max="7930" width="11.42578125" style="1"/>
    <col min="7931" max="7931" width="17.7109375" style="1" customWidth="1"/>
    <col min="7932" max="7932" width="18.85546875" style="1" customWidth="1"/>
    <col min="7933" max="7933" width="5.42578125" style="1" customWidth="1"/>
    <col min="7934" max="7934" width="25.85546875" style="1" customWidth="1"/>
    <col min="7935" max="7935" width="15.5703125" style="1" customWidth="1"/>
    <col min="7936" max="7936" width="21.7109375" style="1" bestFit="1" customWidth="1"/>
    <col min="7937" max="7937" width="28.5703125" style="1" customWidth="1"/>
    <col min="7938" max="7938" width="16" style="1" customWidth="1"/>
    <col min="7939" max="7939" width="12.28515625" style="1" customWidth="1"/>
    <col min="7940" max="7940" width="27.7109375" style="1" customWidth="1"/>
    <col min="7941" max="7944" width="5.7109375" style="1" customWidth="1"/>
    <col min="7945" max="7945" width="7.7109375" style="1" customWidth="1"/>
    <col min="7946" max="7946" width="1.42578125" style="1" customWidth="1"/>
    <col min="7947" max="7950" width="6.140625" style="1" customWidth="1"/>
    <col min="7951" max="7951" width="7.85546875" style="1" customWidth="1"/>
    <col min="7952" max="7952" width="34" style="1" customWidth="1"/>
    <col min="7953" max="7954" width="25.42578125" style="1" customWidth="1"/>
    <col min="7955" max="7955" width="51.42578125" style="1" customWidth="1"/>
    <col min="7956" max="8186" width="11.42578125" style="1"/>
    <col min="8187" max="8187" width="17.7109375" style="1" customWidth="1"/>
    <col min="8188" max="8188" width="18.85546875" style="1" customWidth="1"/>
    <col min="8189" max="8189" width="5.42578125" style="1" customWidth="1"/>
    <col min="8190" max="8190" width="25.85546875" style="1" customWidth="1"/>
    <col min="8191" max="8191" width="15.5703125" style="1" customWidth="1"/>
    <col min="8192" max="8192" width="21.7109375" style="1" bestFit="1" customWidth="1"/>
    <col min="8193" max="8193" width="28.5703125" style="1" customWidth="1"/>
    <col min="8194" max="8194" width="16" style="1" customWidth="1"/>
    <col min="8195" max="8195" width="12.28515625" style="1" customWidth="1"/>
    <col min="8196" max="8196" width="27.7109375" style="1" customWidth="1"/>
    <col min="8197" max="8200" width="5.7109375" style="1" customWidth="1"/>
    <col min="8201" max="8201" width="7.7109375" style="1" customWidth="1"/>
    <col min="8202" max="8202" width="1.42578125" style="1" customWidth="1"/>
    <col min="8203" max="8206" width="6.140625" style="1" customWidth="1"/>
    <col min="8207" max="8207" width="7.85546875" style="1" customWidth="1"/>
    <col min="8208" max="8208" width="34" style="1" customWidth="1"/>
    <col min="8209" max="8210" width="25.42578125" style="1" customWidth="1"/>
    <col min="8211" max="8211" width="51.42578125" style="1" customWidth="1"/>
    <col min="8212" max="8442" width="11.42578125" style="1"/>
    <col min="8443" max="8443" width="17.7109375" style="1" customWidth="1"/>
    <col min="8444" max="8444" width="18.85546875" style="1" customWidth="1"/>
    <col min="8445" max="8445" width="5.42578125" style="1" customWidth="1"/>
    <col min="8446" max="8446" width="25.85546875" style="1" customWidth="1"/>
    <col min="8447" max="8447" width="15.5703125" style="1" customWidth="1"/>
    <col min="8448" max="8448" width="21.7109375" style="1" bestFit="1" customWidth="1"/>
    <col min="8449" max="8449" width="28.5703125" style="1" customWidth="1"/>
    <col min="8450" max="8450" width="16" style="1" customWidth="1"/>
    <col min="8451" max="8451" width="12.28515625" style="1" customWidth="1"/>
    <col min="8452" max="8452" width="27.7109375" style="1" customWidth="1"/>
    <col min="8453" max="8456" width="5.7109375" style="1" customWidth="1"/>
    <col min="8457" max="8457" width="7.7109375" style="1" customWidth="1"/>
    <col min="8458" max="8458" width="1.42578125" style="1" customWidth="1"/>
    <col min="8459" max="8462" width="6.140625" style="1" customWidth="1"/>
    <col min="8463" max="8463" width="7.85546875" style="1" customWidth="1"/>
    <col min="8464" max="8464" width="34" style="1" customWidth="1"/>
    <col min="8465" max="8466" width="25.42578125" style="1" customWidth="1"/>
    <col min="8467" max="8467" width="51.42578125" style="1" customWidth="1"/>
    <col min="8468" max="8698" width="11.42578125" style="1"/>
    <col min="8699" max="8699" width="17.7109375" style="1" customWidth="1"/>
    <col min="8700" max="8700" width="18.85546875" style="1" customWidth="1"/>
    <col min="8701" max="8701" width="5.42578125" style="1" customWidth="1"/>
    <col min="8702" max="8702" width="25.85546875" style="1" customWidth="1"/>
    <col min="8703" max="8703" width="15.5703125" style="1" customWidth="1"/>
    <col min="8704" max="8704" width="21.7109375" style="1" bestFit="1" customWidth="1"/>
    <col min="8705" max="8705" width="28.5703125" style="1" customWidth="1"/>
    <col min="8706" max="8706" width="16" style="1" customWidth="1"/>
    <col min="8707" max="8707" width="12.28515625" style="1" customWidth="1"/>
    <col min="8708" max="8708" width="27.7109375" style="1" customWidth="1"/>
    <col min="8709" max="8712" width="5.7109375" style="1" customWidth="1"/>
    <col min="8713" max="8713" width="7.7109375" style="1" customWidth="1"/>
    <col min="8714" max="8714" width="1.42578125" style="1" customWidth="1"/>
    <col min="8715" max="8718" width="6.140625" style="1" customWidth="1"/>
    <col min="8719" max="8719" width="7.85546875" style="1" customWidth="1"/>
    <col min="8720" max="8720" width="34" style="1" customWidth="1"/>
    <col min="8721" max="8722" width="25.42578125" style="1" customWidth="1"/>
    <col min="8723" max="8723" width="51.42578125" style="1" customWidth="1"/>
    <col min="8724" max="8954" width="11.42578125" style="1"/>
    <col min="8955" max="8955" width="17.7109375" style="1" customWidth="1"/>
    <col min="8956" max="8956" width="18.85546875" style="1" customWidth="1"/>
    <col min="8957" max="8957" width="5.42578125" style="1" customWidth="1"/>
    <col min="8958" max="8958" width="25.85546875" style="1" customWidth="1"/>
    <col min="8959" max="8959" width="15.5703125" style="1" customWidth="1"/>
    <col min="8960" max="8960" width="21.7109375" style="1" bestFit="1" customWidth="1"/>
    <col min="8961" max="8961" width="28.5703125" style="1" customWidth="1"/>
    <col min="8962" max="8962" width="16" style="1" customWidth="1"/>
    <col min="8963" max="8963" width="12.28515625" style="1" customWidth="1"/>
    <col min="8964" max="8964" width="27.7109375" style="1" customWidth="1"/>
    <col min="8965" max="8968" width="5.7109375" style="1" customWidth="1"/>
    <col min="8969" max="8969" width="7.7109375" style="1" customWidth="1"/>
    <col min="8970" max="8970" width="1.42578125" style="1" customWidth="1"/>
    <col min="8971" max="8974" width="6.140625" style="1" customWidth="1"/>
    <col min="8975" max="8975" width="7.85546875" style="1" customWidth="1"/>
    <col min="8976" max="8976" width="34" style="1" customWidth="1"/>
    <col min="8977" max="8978" width="25.42578125" style="1" customWidth="1"/>
    <col min="8979" max="8979" width="51.42578125" style="1" customWidth="1"/>
    <col min="8980" max="9210" width="11.42578125" style="1"/>
    <col min="9211" max="9211" width="17.7109375" style="1" customWidth="1"/>
    <col min="9212" max="9212" width="18.85546875" style="1" customWidth="1"/>
    <col min="9213" max="9213" width="5.42578125" style="1" customWidth="1"/>
    <col min="9214" max="9214" width="25.85546875" style="1" customWidth="1"/>
    <col min="9215" max="9215" width="15.5703125" style="1" customWidth="1"/>
    <col min="9216" max="9216" width="21.7109375" style="1" bestFit="1" customWidth="1"/>
    <col min="9217" max="9217" width="28.5703125" style="1" customWidth="1"/>
    <col min="9218" max="9218" width="16" style="1" customWidth="1"/>
    <col min="9219" max="9219" width="12.28515625" style="1" customWidth="1"/>
    <col min="9220" max="9220" width="27.7109375" style="1" customWidth="1"/>
    <col min="9221" max="9224" width="5.7109375" style="1" customWidth="1"/>
    <col min="9225" max="9225" width="7.7109375" style="1" customWidth="1"/>
    <col min="9226" max="9226" width="1.42578125" style="1" customWidth="1"/>
    <col min="9227" max="9230" width="6.140625" style="1" customWidth="1"/>
    <col min="9231" max="9231" width="7.85546875" style="1" customWidth="1"/>
    <col min="9232" max="9232" width="34" style="1" customWidth="1"/>
    <col min="9233" max="9234" width="25.42578125" style="1" customWidth="1"/>
    <col min="9235" max="9235" width="51.42578125" style="1" customWidth="1"/>
    <col min="9236" max="9466" width="11.42578125" style="1"/>
    <col min="9467" max="9467" width="17.7109375" style="1" customWidth="1"/>
    <col min="9468" max="9468" width="18.85546875" style="1" customWidth="1"/>
    <col min="9469" max="9469" width="5.42578125" style="1" customWidth="1"/>
    <col min="9470" max="9470" width="25.85546875" style="1" customWidth="1"/>
    <col min="9471" max="9471" width="15.5703125" style="1" customWidth="1"/>
    <col min="9472" max="9472" width="21.7109375" style="1" bestFit="1" customWidth="1"/>
    <col min="9473" max="9473" width="28.5703125" style="1" customWidth="1"/>
    <col min="9474" max="9474" width="16" style="1" customWidth="1"/>
    <col min="9475" max="9475" width="12.28515625" style="1" customWidth="1"/>
    <col min="9476" max="9476" width="27.7109375" style="1" customWidth="1"/>
    <col min="9477" max="9480" width="5.7109375" style="1" customWidth="1"/>
    <col min="9481" max="9481" width="7.7109375" style="1" customWidth="1"/>
    <col min="9482" max="9482" width="1.42578125" style="1" customWidth="1"/>
    <col min="9483" max="9486" width="6.140625" style="1" customWidth="1"/>
    <col min="9487" max="9487" width="7.85546875" style="1" customWidth="1"/>
    <col min="9488" max="9488" width="34" style="1" customWidth="1"/>
    <col min="9489" max="9490" width="25.42578125" style="1" customWidth="1"/>
    <col min="9491" max="9491" width="51.42578125" style="1" customWidth="1"/>
    <col min="9492" max="9722" width="11.42578125" style="1"/>
    <col min="9723" max="9723" width="17.7109375" style="1" customWidth="1"/>
    <col min="9724" max="9724" width="18.85546875" style="1" customWidth="1"/>
    <col min="9725" max="9725" width="5.42578125" style="1" customWidth="1"/>
    <col min="9726" max="9726" width="25.85546875" style="1" customWidth="1"/>
    <col min="9727" max="9727" width="15.5703125" style="1" customWidth="1"/>
    <col min="9728" max="9728" width="21.7109375" style="1" bestFit="1" customWidth="1"/>
    <col min="9729" max="9729" width="28.5703125" style="1" customWidth="1"/>
    <col min="9730" max="9730" width="16" style="1" customWidth="1"/>
    <col min="9731" max="9731" width="12.28515625" style="1" customWidth="1"/>
    <col min="9732" max="9732" width="27.7109375" style="1" customWidth="1"/>
    <col min="9733" max="9736" width="5.7109375" style="1" customWidth="1"/>
    <col min="9737" max="9737" width="7.7109375" style="1" customWidth="1"/>
    <col min="9738" max="9738" width="1.42578125" style="1" customWidth="1"/>
    <col min="9739" max="9742" width="6.140625" style="1" customWidth="1"/>
    <col min="9743" max="9743" width="7.85546875" style="1" customWidth="1"/>
    <col min="9744" max="9744" width="34" style="1" customWidth="1"/>
    <col min="9745" max="9746" width="25.42578125" style="1" customWidth="1"/>
    <col min="9747" max="9747" width="51.42578125" style="1" customWidth="1"/>
    <col min="9748" max="9978" width="11.42578125" style="1"/>
    <col min="9979" max="9979" width="17.7109375" style="1" customWidth="1"/>
    <col min="9980" max="9980" width="18.85546875" style="1" customWidth="1"/>
    <col min="9981" max="9981" width="5.42578125" style="1" customWidth="1"/>
    <col min="9982" max="9982" width="25.85546875" style="1" customWidth="1"/>
    <col min="9983" max="9983" width="15.5703125" style="1" customWidth="1"/>
    <col min="9984" max="9984" width="21.7109375" style="1" bestFit="1" customWidth="1"/>
    <col min="9985" max="9985" width="28.5703125" style="1" customWidth="1"/>
    <col min="9986" max="9986" width="16" style="1" customWidth="1"/>
    <col min="9987" max="9987" width="12.28515625" style="1" customWidth="1"/>
    <col min="9988" max="9988" width="27.7109375" style="1" customWidth="1"/>
    <col min="9989" max="9992" width="5.7109375" style="1" customWidth="1"/>
    <col min="9993" max="9993" width="7.7109375" style="1" customWidth="1"/>
    <col min="9994" max="9994" width="1.42578125" style="1" customWidth="1"/>
    <col min="9995" max="9998" width="6.140625" style="1" customWidth="1"/>
    <col min="9999" max="9999" width="7.85546875" style="1" customWidth="1"/>
    <col min="10000" max="10000" width="34" style="1" customWidth="1"/>
    <col min="10001" max="10002" width="25.42578125" style="1" customWidth="1"/>
    <col min="10003" max="10003" width="51.42578125" style="1" customWidth="1"/>
    <col min="10004" max="10234" width="11.42578125" style="1"/>
    <col min="10235" max="10235" width="17.7109375" style="1" customWidth="1"/>
    <col min="10236" max="10236" width="18.85546875" style="1" customWidth="1"/>
    <col min="10237" max="10237" width="5.42578125" style="1" customWidth="1"/>
    <col min="10238" max="10238" width="25.85546875" style="1" customWidth="1"/>
    <col min="10239" max="10239" width="15.5703125" style="1" customWidth="1"/>
    <col min="10240" max="10240" width="21.7109375" style="1" bestFit="1" customWidth="1"/>
    <col min="10241" max="10241" width="28.5703125" style="1" customWidth="1"/>
    <col min="10242" max="10242" width="16" style="1" customWidth="1"/>
    <col min="10243" max="10243" width="12.28515625" style="1" customWidth="1"/>
    <col min="10244" max="10244" width="27.7109375" style="1" customWidth="1"/>
    <col min="10245" max="10248" width="5.7109375" style="1" customWidth="1"/>
    <col min="10249" max="10249" width="7.7109375" style="1" customWidth="1"/>
    <col min="10250" max="10250" width="1.42578125" style="1" customWidth="1"/>
    <col min="10251" max="10254" width="6.140625" style="1" customWidth="1"/>
    <col min="10255" max="10255" width="7.85546875" style="1" customWidth="1"/>
    <col min="10256" max="10256" width="34" style="1" customWidth="1"/>
    <col min="10257" max="10258" width="25.42578125" style="1" customWidth="1"/>
    <col min="10259" max="10259" width="51.42578125" style="1" customWidth="1"/>
    <col min="10260" max="10490" width="11.42578125" style="1"/>
    <col min="10491" max="10491" width="17.7109375" style="1" customWidth="1"/>
    <col min="10492" max="10492" width="18.85546875" style="1" customWidth="1"/>
    <col min="10493" max="10493" width="5.42578125" style="1" customWidth="1"/>
    <col min="10494" max="10494" width="25.85546875" style="1" customWidth="1"/>
    <col min="10495" max="10495" width="15.5703125" style="1" customWidth="1"/>
    <col min="10496" max="10496" width="21.7109375" style="1" bestFit="1" customWidth="1"/>
    <col min="10497" max="10497" width="28.5703125" style="1" customWidth="1"/>
    <col min="10498" max="10498" width="16" style="1" customWidth="1"/>
    <col min="10499" max="10499" width="12.28515625" style="1" customWidth="1"/>
    <col min="10500" max="10500" width="27.7109375" style="1" customWidth="1"/>
    <col min="10501" max="10504" width="5.7109375" style="1" customWidth="1"/>
    <col min="10505" max="10505" width="7.7109375" style="1" customWidth="1"/>
    <col min="10506" max="10506" width="1.42578125" style="1" customWidth="1"/>
    <col min="10507" max="10510" width="6.140625" style="1" customWidth="1"/>
    <col min="10511" max="10511" width="7.85546875" style="1" customWidth="1"/>
    <col min="10512" max="10512" width="34" style="1" customWidth="1"/>
    <col min="10513" max="10514" width="25.42578125" style="1" customWidth="1"/>
    <col min="10515" max="10515" width="51.42578125" style="1" customWidth="1"/>
    <col min="10516" max="10746" width="11.42578125" style="1"/>
    <col min="10747" max="10747" width="17.7109375" style="1" customWidth="1"/>
    <col min="10748" max="10748" width="18.85546875" style="1" customWidth="1"/>
    <col min="10749" max="10749" width="5.42578125" style="1" customWidth="1"/>
    <col min="10750" max="10750" width="25.85546875" style="1" customWidth="1"/>
    <col min="10751" max="10751" width="15.5703125" style="1" customWidth="1"/>
    <col min="10752" max="10752" width="21.7109375" style="1" bestFit="1" customWidth="1"/>
    <col min="10753" max="10753" width="28.5703125" style="1" customWidth="1"/>
    <col min="10754" max="10754" width="16" style="1" customWidth="1"/>
    <col min="10755" max="10755" width="12.28515625" style="1" customWidth="1"/>
    <col min="10756" max="10756" width="27.7109375" style="1" customWidth="1"/>
    <col min="10757" max="10760" width="5.7109375" style="1" customWidth="1"/>
    <col min="10761" max="10761" width="7.7109375" style="1" customWidth="1"/>
    <col min="10762" max="10762" width="1.42578125" style="1" customWidth="1"/>
    <col min="10763" max="10766" width="6.140625" style="1" customWidth="1"/>
    <col min="10767" max="10767" width="7.85546875" style="1" customWidth="1"/>
    <col min="10768" max="10768" width="34" style="1" customWidth="1"/>
    <col min="10769" max="10770" width="25.42578125" style="1" customWidth="1"/>
    <col min="10771" max="10771" width="51.42578125" style="1" customWidth="1"/>
    <col min="10772" max="11002" width="11.42578125" style="1"/>
    <col min="11003" max="11003" width="17.7109375" style="1" customWidth="1"/>
    <col min="11004" max="11004" width="18.85546875" style="1" customWidth="1"/>
    <col min="11005" max="11005" width="5.42578125" style="1" customWidth="1"/>
    <col min="11006" max="11006" width="25.85546875" style="1" customWidth="1"/>
    <col min="11007" max="11007" width="15.5703125" style="1" customWidth="1"/>
    <col min="11008" max="11008" width="21.7109375" style="1" bestFit="1" customWidth="1"/>
    <col min="11009" max="11009" width="28.5703125" style="1" customWidth="1"/>
    <col min="11010" max="11010" width="16" style="1" customWidth="1"/>
    <col min="11011" max="11011" width="12.28515625" style="1" customWidth="1"/>
    <col min="11012" max="11012" width="27.7109375" style="1" customWidth="1"/>
    <col min="11013" max="11016" width="5.7109375" style="1" customWidth="1"/>
    <col min="11017" max="11017" width="7.7109375" style="1" customWidth="1"/>
    <col min="11018" max="11018" width="1.42578125" style="1" customWidth="1"/>
    <col min="11019" max="11022" width="6.140625" style="1" customWidth="1"/>
    <col min="11023" max="11023" width="7.85546875" style="1" customWidth="1"/>
    <col min="11024" max="11024" width="34" style="1" customWidth="1"/>
    <col min="11025" max="11026" width="25.42578125" style="1" customWidth="1"/>
    <col min="11027" max="11027" width="51.42578125" style="1" customWidth="1"/>
    <col min="11028" max="11258" width="11.42578125" style="1"/>
    <col min="11259" max="11259" width="17.7109375" style="1" customWidth="1"/>
    <col min="11260" max="11260" width="18.85546875" style="1" customWidth="1"/>
    <col min="11261" max="11261" width="5.42578125" style="1" customWidth="1"/>
    <col min="11262" max="11262" width="25.85546875" style="1" customWidth="1"/>
    <col min="11263" max="11263" width="15.5703125" style="1" customWidth="1"/>
    <col min="11264" max="11264" width="21.7109375" style="1" bestFit="1" customWidth="1"/>
    <col min="11265" max="11265" width="28.5703125" style="1" customWidth="1"/>
    <col min="11266" max="11266" width="16" style="1" customWidth="1"/>
    <col min="11267" max="11267" width="12.28515625" style="1" customWidth="1"/>
    <col min="11268" max="11268" width="27.7109375" style="1" customWidth="1"/>
    <col min="11269" max="11272" width="5.7109375" style="1" customWidth="1"/>
    <col min="11273" max="11273" width="7.7109375" style="1" customWidth="1"/>
    <col min="11274" max="11274" width="1.42578125" style="1" customWidth="1"/>
    <col min="11275" max="11278" width="6.140625" style="1" customWidth="1"/>
    <col min="11279" max="11279" width="7.85546875" style="1" customWidth="1"/>
    <col min="11280" max="11280" width="34" style="1" customWidth="1"/>
    <col min="11281" max="11282" width="25.42578125" style="1" customWidth="1"/>
    <col min="11283" max="11283" width="51.42578125" style="1" customWidth="1"/>
    <col min="11284" max="11514" width="11.42578125" style="1"/>
    <col min="11515" max="11515" width="17.7109375" style="1" customWidth="1"/>
    <col min="11516" max="11516" width="18.85546875" style="1" customWidth="1"/>
    <col min="11517" max="11517" width="5.42578125" style="1" customWidth="1"/>
    <col min="11518" max="11518" width="25.85546875" style="1" customWidth="1"/>
    <col min="11519" max="11519" width="15.5703125" style="1" customWidth="1"/>
    <col min="11520" max="11520" width="21.7109375" style="1" bestFit="1" customWidth="1"/>
    <col min="11521" max="11521" width="28.5703125" style="1" customWidth="1"/>
    <col min="11522" max="11522" width="16" style="1" customWidth="1"/>
    <col min="11523" max="11523" width="12.28515625" style="1" customWidth="1"/>
    <col min="11524" max="11524" width="27.7109375" style="1" customWidth="1"/>
    <col min="11525" max="11528" width="5.7109375" style="1" customWidth="1"/>
    <col min="11529" max="11529" width="7.7109375" style="1" customWidth="1"/>
    <col min="11530" max="11530" width="1.42578125" style="1" customWidth="1"/>
    <col min="11531" max="11534" width="6.140625" style="1" customWidth="1"/>
    <col min="11535" max="11535" width="7.85546875" style="1" customWidth="1"/>
    <col min="11536" max="11536" width="34" style="1" customWidth="1"/>
    <col min="11537" max="11538" width="25.42578125" style="1" customWidth="1"/>
    <col min="11539" max="11539" width="51.42578125" style="1" customWidth="1"/>
    <col min="11540" max="11770" width="11.42578125" style="1"/>
    <col min="11771" max="11771" width="17.7109375" style="1" customWidth="1"/>
    <col min="11772" max="11772" width="18.85546875" style="1" customWidth="1"/>
    <col min="11773" max="11773" width="5.42578125" style="1" customWidth="1"/>
    <col min="11774" max="11774" width="25.85546875" style="1" customWidth="1"/>
    <col min="11775" max="11775" width="15.5703125" style="1" customWidth="1"/>
    <col min="11776" max="11776" width="21.7109375" style="1" bestFit="1" customWidth="1"/>
    <col min="11777" max="11777" width="28.5703125" style="1" customWidth="1"/>
    <col min="11778" max="11778" width="16" style="1" customWidth="1"/>
    <col min="11779" max="11779" width="12.28515625" style="1" customWidth="1"/>
    <col min="11780" max="11780" width="27.7109375" style="1" customWidth="1"/>
    <col min="11781" max="11784" width="5.7109375" style="1" customWidth="1"/>
    <col min="11785" max="11785" width="7.7109375" style="1" customWidth="1"/>
    <col min="11786" max="11786" width="1.42578125" style="1" customWidth="1"/>
    <col min="11787" max="11790" width="6.140625" style="1" customWidth="1"/>
    <col min="11791" max="11791" width="7.85546875" style="1" customWidth="1"/>
    <col min="11792" max="11792" width="34" style="1" customWidth="1"/>
    <col min="11793" max="11794" width="25.42578125" style="1" customWidth="1"/>
    <col min="11795" max="11795" width="51.42578125" style="1" customWidth="1"/>
    <col min="11796" max="12026" width="11.42578125" style="1"/>
    <col min="12027" max="12027" width="17.7109375" style="1" customWidth="1"/>
    <col min="12028" max="12028" width="18.85546875" style="1" customWidth="1"/>
    <col min="12029" max="12029" width="5.42578125" style="1" customWidth="1"/>
    <col min="12030" max="12030" width="25.85546875" style="1" customWidth="1"/>
    <col min="12031" max="12031" width="15.5703125" style="1" customWidth="1"/>
    <col min="12032" max="12032" width="21.7109375" style="1" bestFit="1" customWidth="1"/>
    <col min="12033" max="12033" width="28.5703125" style="1" customWidth="1"/>
    <col min="12034" max="12034" width="16" style="1" customWidth="1"/>
    <col min="12035" max="12035" width="12.28515625" style="1" customWidth="1"/>
    <col min="12036" max="12036" width="27.7109375" style="1" customWidth="1"/>
    <col min="12037" max="12040" width="5.7109375" style="1" customWidth="1"/>
    <col min="12041" max="12041" width="7.7109375" style="1" customWidth="1"/>
    <col min="12042" max="12042" width="1.42578125" style="1" customWidth="1"/>
    <col min="12043" max="12046" width="6.140625" style="1" customWidth="1"/>
    <col min="12047" max="12047" width="7.85546875" style="1" customWidth="1"/>
    <col min="12048" max="12048" width="34" style="1" customWidth="1"/>
    <col min="12049" max="12050" width="25.42578125" style="1" customWidth="1"/>
    <col min="12051" max="12051" width="51.42578125" style="1" customWidth="1"/>
    <col min="12052" max="12282" width="11.42578125" style="1"/>
    <col min="12283" max="12283" width="17.7109375" style="1" customWidth="1"/>
    <col min="12284" max="12284" width="18.85546875" style="1" customWidth="1"/>
    <col min="12285" max="12285" width="5.42578125" style="1" customWidth="1"/>
    <col min="12286" max="12286" width="25.85546875" style="1" customWidth="1"/>
    <col min="12287" max="12287" width="15.5703125" style="1" customWidth="1"/>
    <col min="12288" max="12288" width="21.7109375" style="1" bestFit="1" customWidth="1"/>
    <col min="12289" max="12289" width="28.5703125" style="1" customWidth="1"/>
    <col min="12290" max="12290" width="16" style="1" customWidth="1"/>
    <col min="12291" max="12291" width="12.28515625" style="1" customWidth="1"/>
    <col min="12292" max="12292" width="27.7109375" style="1" customWidth="1"/>
    <col min="12293" max="12296" width="5.7109375" style="1" customWidth="1"/>
    <col min="12297" max="12297" width="7.7109375" style="1" customWidth="1"/>
    <col min="12298" max="12298" width="1.42578125" style="1" customWidth="1"/>
    <col min="12299" max="12302" width="6.140625" style="1" customWidth="1"/>
    <col min="12303" max="12303" width="7.85546875" style="1" customWidth="1"/>
    <col min="12304" max="12304" width="34" style="1" customWidth="1"/>
    <col min="12305" max="12306" width="25.42578125" style="1" customWidth="1"/>
    <col min="12307" max="12307" width="51.42578125" style="1" customWidth="1"/>
    <col min="12308" max="12538" width="11.42578125" style="1"/>
    <col min="12539" max="12539" width="17.7109375" style="1" customWidth="1"/>
    <col min="12540" max="12540" width="18.85546875" style="1" customWidth="1"/>
    <col min="12541" max="12541" width="5.42578125" style="1" customWidth="1"/>
    <col min="12542" max="12542" width="25.85546875" style="1" customWidth="1"/>
    <col min="12543" max="12543" width="15.5703125" style="1" customWidth="1"/>
    <col min="12544" max="12544" width="21.7109375" style="1" bestFit="1" customWidth="1"/>
    <col min="12545" max="12545" width="28.5703125" style="1" customWidth="1"/>
    <col min="12546" max="12546" width="16" style="1" customWidth="1"/>
    <col min="12547" max="12547" width="12.28515625" style="1" customWidth="1"/>
    <col min="12548" max="12548" width="27.7109375" style="1" customWidth="1"/>
    <col min="12549" max="12552" width="5.7109375" style="1" customWidth="1"/>
    <col min="12553" max="12553" width="7.7109375" style="1" customWidth="1"/>
    <col min="12554" max="12554" width="1.42578125" style="1" customWidth="1"/>
    <col min="12555" max="12558" width="6.140625" style="1" customWidth="1"/>
    <col min="12559" max="12559" width="7.85546875" style="1" customWidth="1"/>
    <col min="12560" max="12560" width="34" style="1" customWidth="1"/>
    <col min="12561" max="12562" width="25.42578125" style="1" customWidth="1"/>
    <col min="12563" max="12563" width="51.42578125" style="1" customWidth="1"/>
    <col min="12564" max="12794" width="11.42578125" style="1"/>
    <col min="12795" max="12795" width="17.7109375" style="1" customWidth="1"/>
    <col min="12796" max="12796" width="18.85546875" style="1" customWidth="1"/>
    <col min="12797" max="12797" width="5.42578125" style="1" customWidth="1"/>
    <col min="12798" max="12798" width="25.85546875" style="1" customWidth="1"/>
    <col min="12799" max="12799" width="15.5703125" style="1" customWidth="1"/>
    <col min="12800" max="12800" width="21.7109375" style="1" bestFit="1" customWidth="1"/>
    <col min="12801" max="12801" width="28.5703125" style="1" customWidth="1"/>
    <col min="12802" max="12802" width="16" style="1" customWidth="1"/>
    <col min="12803" max="12803" width="12.28515625" style="1" customWidth="1"/>
    <col min="12804" max="12804" width="27.7109375" style="1" customWidth="1"/>
    <col min="12805" max="12808" width="5.7109375" style="1" customWidth="1"/>
    <col min="12809" max="12809" width="7.7109375" style="1" customWidth="1"/>
    <col min="12810" max="12810" width="1.42578125" style="1" customWidth="1"/>
    <col min="12811" max="12814" width="6.140625" style="1" customWidth="1"/>
    <col min="12815" max="12815" width="7.85546875" style="1" customWidth="1"/>
    <col min="12816" max="12816" width="34" style="1" customWidth="1"/>
    <col min="12817" max="12818" width="25.42578125" style="1" customWidth="1"/>
    <col min="12819" max="12819" width="51.42578125" style="1" customWidth="1"/>
    <col min="12820" max="13050" width="11.42578125" style="1"/>
    <col min="13051" max="13051" width="17.7109375" style="1" customWidth="1"/>
    <col min="13052" max="13052" width="18.85546875" style="1" customWidth="1"/>
    <col min="13053" max="13053" width="5.42578125" style="1" customWidth="1"/>
    <col min="13054" max="13054" width="25.85546875" style="1" customWidth="1"/>
    <col min="13055" max="13055" width="15.5703125" style="1" customWidth="1"/>
    <col min="13056" max="13056" width="21.7109375" style="1" bestFit="1" customWidth="1"/>
    <col min="13057" max="13057" width="28.5703125" style="1" customWidth="1"/>
    <col min="13058" max="13058" width="16" style="1" customWidth="1"/>
    <col min="13059" max="13059" width="12.28515625" style="1" customWidth="1"/>
    <col min="13060" max="13060" width="27.7109375" style="1" customWidth="1"/>
    <col min="13061" max="13064" width="5.7109375" style="1" customWidth="1"/>
    <col min="13065" max="13065" width="7.7109375" style="1" customWidth="1"/>
    <col min="13066" max="13066" width="1.42578125" style="1" customWidth="1"/>
    <col min="13067" max="13070" width="6.140625" style="1" customWidth="1"/>
    <col min="13071" max="13071" width="7.85546875" style="1" customWidth="1"/>
    <col min="13072" max="13072" width="34" style="1" customWidth="1"/>
    <col min="13073" max="13074" width="25.42578125" style="1" customWidth="1"/>
    <col min="13075" max="13075" width="51.42578125" style="1" customWidth="1"/>
    <col min="13076" max="13306" width="11.42578125" style="1"/>
    <col min="13307" max="13307" width="17.7109375" style="1" customWidth="1"/>
    <col min="13308" max="13308" width="18.85546875" style="1" customWidth="1"/>
    <col min="13309" max="13309" width="5.42578125" style="1" customWidth="1"/>
    <col min="13310" max="13310" width="25.85546875" style="1" customWidth="1"/>
    <col min="13311" max="13311" width="15.5703125" style="1" customWidth="1"/>
    <col min="13312" max="13312" width="21.7109375" style="1" bestFit="1" customWidth="1"/>
    <col min="13313" max="13313" width="28.5703125" style="1" customWidth="1"/>
    <col min="13314" max="13314" width="16" style="1" customWidth="1"/>
    <col min="13315" max="13315" width="12.28515625" style="1" customWidth="1"/>
    <col min="13316" max="13316" width="27.7109375" style="1" customWidth="1"/>
    <col min="13317" max="13320" width="5.7109375" style="1" customWidth="1"/>
    <col min="13321" max="13321" width="7.7109375" style="1" customWidth="1"/>
    <col min="13322" max="13322" width="1.42578125" style="1" customWidth="1"/>
    <col min="13323" max="13326" width="6.140625" style="1" customWidth="1"/>
    <col min="13327" max="13327" width="7.85546875" style="1" customWidth="1"/>
    <col min="13328" max="13328" width="34" style="1" customWidth="1"/>
    <col min="13329" max="13330" width="25.42578125" style="1" customWidth="1"/>
    <col min="13331" max="13331" width="51.42578125" style="1" customWidth="1"/>
    <col min="13332" max="13562" width="11.42578125" style="1"/>
    <col min="13563" max="13563" width="17.7109375" style="1" customWidth="1"/>
    <col min="13564" max="13564" width="18.85546875" style="1" customWidth="1"/>
    <col min="13565" max="13565" width="5.42578125" style="1" customWidth="1"/>
    <col min="13566" max="13566" width="25.85546875" style="1" customWidth="1"/>
    <col min="13567" max="13567" width="15.5703125" style="1" customWidth="1"/>
    <col min="13568" max="13568" width="21.7109375" style="1" bestFit="1" customWidth="1"/>
    <col min="13569" max="13569" width="28.5703125" style="1" customWidth="1"/>
    <col min="13570" max="13570" width="16" style="1" customWidth="1"/>
    <col min="13571" max="13571" width="12.28515625" style="1" customWidth="1"/>
    <col min="13572" max="13572" width="27.7109375" style="1" customWidth="1"/>
    <col min="13573" max="13576" width="5.7109375" style="1" customWidth="1"/>
    <col min="13577" max="13577" width="7.7109375" style="1" customWidth="1"/>
    <col min="13578" max="13578" width="1.42578125" style="1" customWidth="1"/>
    <col min="13579" max="13582" width="6.140625" style="1" customWidth="1"/>
    <col min="13583" max="13583" width="7.85546875" style="1" customWidth="1"/>
    <col min="13584" max="13584" width="34" style="1" customWidth="1"/>
    <col min="13585" max="13586" width="25.42578125" style="1" customWidth="1"/>
    <col min="13587" max="13587" width="51.42578125" style="1" customWidth="1"/>
    <col min="13588" max="13818" width="11.42578125" style="1"/>
    <col min="13819" max="13819" width="17.7109375" style="1" customWidth="1"/>
    <col min="13820" max="13820" width="18.85546875" style="1" customWidth="1"/>
    <col min="13821" max="13821" width="5.42578125" style="1" customWidth="1"/>
    <col min="13822" max="13822" width="25.85546875" style="1" customWidth="1"/>
    <col min="13823" max="13823" width="15.5703125" style="1" customWidth="1"/>
    <col min="13824" max="13824" width="21.7109375" style="1" bestFit="1" customWidth="1"/>
    <col min="13825" max="13825" width="28.5703125" style="1" customWidth="1"/>
    <col min="13826" max="13826" width="16" style="1" customWidth="1"/>
    <col min="13827" max="13827" width="12.28515625" style="1" customWidth="1"/>
    <col min="13828" max="13828" width="27.7109375" style="1" customWidth="1"/>
    <col min="13829" max="13832" width="5.7109375" style="1" customWidth="1"/>
    <col min="13833" max="13833" width="7.7109375" style="1" customWidth="1"/>
    <col min="13834" max="13834" width="1.42578125" style="1" customWidth="1"/>
    <col min="13835" max="13838" width="6.140625" style="1" customWidth="1"/>
    <col min="13839" max="13839" width="7.85546875" style="1" customWidth="1"/>
    <col min="13840" max="13840" width="34" style="1" customWidth="1"/>
    <col min="13841" max="13842" width="25.42578125" style="1" customWidth="1"/>
    <col min="13843" max="13843" width="51.42578125" style="1" customWidth="1"/>
    <col min="13844" max="14074" width="11.42578125" style="1"/>
    <col min="14075" max="14075" width="17.7109375" style="1" customWidth="1"/>
    <col min="14076" max="14076" width="18.85546875" style="1" customWidth="1"/>
    <col min="14077" max="14077" width="5.42578125" style="1" customWidth="1"/>
    <col min="14078" max="14078" width="25.85546875" style="1" customWidth="1"/>
    <col min="14079" max="14079" width="15.5703125" style="1" customWidth="1"/>
    <col min="14080" max="14080" width="21.7109375" style="1" bestFit="1" customWidth="1"/>
    <col min="14081" max="14081" width="28.5703125" style="1" customWidth="1"/>
    <col min="14082" max="14082" width="16" style="1" customWidth="1"/>
    <col min="14083" max="14083" width="12.28515625" style="1" customWidth="1"/>
    <col min="14084" max="14084" width="27.7109375" style="1" customWidth="1"/>
    <col min="14085" max="14088" width="5.7109375" style="1" customWidth="1"/>
    <col min="14089" max="14089" width="7.7109375" style="1" customWidth="1"/>
    <col min="14090" max="14090" width="1.42578125" style="1" customWidth="1"/>
    <col min="14091" max="14094" width="6.140625" style="1" customWidth="1"/>
    <col min="14095" max="14095" width="7.85546875" style="1" customWidth="1"/>
    <col min="14096" max="14096" width="34" style="1" customWidth="1"/>
    <col min="14097" max="14098" width="25.42578125" style="1" customWidth="1"/>
    <col min="14099" max="14099" width="51.42578125" style="1" customWidth="1"/>
    <col min="14100" max="14330" width="11.42578125" style="1"/>
    <col min="14331" max="14331" width="17.7109375" style="1" customWidth="1"/>
    <col min="14332" max="14332" width="18.85546875" style="1" customWidth="1"/>
    <col min="14333" max="14333" width="5.42578125" style="1" customWidth="1"/>
    <col min="14334" max="14334" width="25.85546875" style="1" customWidth="1"/>
    <col min="14335" max="14335" width="15.5703125" style="1" customWidth="1"/>
    <col min="14336" max="14336" width="21.7109375" style="1" bestFit="1" customWidth="1"/>
    <col min="14337" max="14337" width="28.5703125" style="1" customWidth="1"/>
    <col min="14338" max="14338" width="16" style="1" customWidth="1"/>
    <col min="14339" max="14339" width="12.28515625" style="1" customWidth="1"/>
    <col min="14340" max="14340" width="27.7109375" style="1" customWidth="1"/>
    <col min="14341" max="14344" width="5.7109375" style="1" customWidth="1"/>
    <col min="14345" max="14345" width="7.7109375" style="1" customWidth="1"/>
    <col min="14346" max="14346" width="1.42578125" style="1" customWidth="1"/>
    <col min="14347" max="14350" width="6.140625" style="1" customWidth="1"/>
    <col min="14351" max="14351" width="7.85546875" style="1" customWidth="1"/>
    <col min="14352" max="14352" width="34" style="1" customWidth="1"/>
    <col min="14353" max="14354" width="25.42578125" style="1" customWidth="1"/>
    <col min="14355" max="14355" width="51.42578125" style="1" customWidth="1"/>
    <col min="14356" max="14586" width="11.42578125" style="1"/>
    <col min="14587" max="14587" width="17.7109375" style="1" customWidth="1"/>
    <col min="14588" max="14588" width="18.85546875" style="1" customWidth="1"/>
    <col min="14589" max="14589" width="5.42578125" style="1" customWidth="1"/>
    <col min="14590" max="14590" width="25.85546875" style="1" customWidth="1"/>
    <col min="14591" max="14591" width="15.5703125" style="1" customWidth="1"/>
    <col min="14592" max="14592" width="21.7109375" style="1" bestFit="1" customWidth="1"/>
    <col min="14593" max="14593" width="28.5703125" style="1" customWidth="1"/>
    <col min="14594" max="14594" width="16" style="1" customWidth="1"/>
    <col min="14595" max="14595" width="12.28515625" style="1" customWidth="1"/>
    <col min="14596" max="14596" width="27.7109375" style="1" customWidth="1"/>
    <col min="14597" max="14600" width="5.7109375" style="1" customWidth="1"/>
    <col min="14601" max="14601" width="7.7109375" style="1" customWidth="1"/>
    <col min="14602" max="14602" width="1.42578125" style="1" customWidth="1"/>
    <col min="14603" max="14606" width="6.140625" style="1" customWidth="1"/>
    <col min="14607" max="14607" width="7.85546875" style="1" customWidth="1"/>
    <col min="14608" max="14608" width="34" style="1" customWidth="1"/>
    <col min="14609" max="14610" width="25.42578125" style="1" customWidth="1"/>
    <col min="14611" max="14611" width="51.42578125" style="1" customWidth="1"/>
    <col min="14612" max="14842" width="11.42578125" style="1"/>
    <col min="14843" max="14843" width="17.7109375" style="1" customWidth="1"/>
    <col min="14844" max="14844" width="18.85546875" style="1" customWidth="1"/>
    <col min="14845" max="14845" width="5.42578125" style="1" customWidth="1"/>
    <col min="14846" max="14846" width="25.85546875" style="1" customWidth="1"/>
    <col min="14847" max="14847" width="15.5703125" style="1" customWidth="1"/>
    <col min="14848" max="14848" width="21.7109375" style="1" bestFit="1" customWidth="1"/>
    <col min="14849" max="14849" width="28.5703125" style="1" customWidth="1"/>
    <col min="14850" max="14850" width="16" style="1" customWidth="1"/>
    <col min="14851" max="14851" width="12.28515625" style="1" customWidth="1"/>
    <col min="14852" max="14852" width="27.7109375" style="1" customWidth="1"/>
    <col min="14853" max="14856" width="5.7109375" style="1" customWidth="1"/>
    <col min="14857" max="14857" width="7.7109375" style="1" customWidth="1"/>
    <col min="14858" max="14858" width="1.42578125" style="1" customWidth="1"/>
    <col min="14859" max="14862" width="6.140625" style="1" customWidth="1"/>
    <col min="14863" max="14863" width="7.85546875" style="1" customWidth="1"/>
    <col min="14864" max="14864" width="34" style="1" customWidth="1"/>
    <col min="14865" max="14866" width="25.42578125" style="1" customWidth="1"/>
    <col min="14867" max="14867" width="51.42578125" style="1" customWidth="1"/>
    <col min="14868" max="15098" width="11.42578125" style="1"/>
    <col min="15099" max="15099" width="17.7109375" style="1" customWidth="1"/>
    <col min="15100" max="15100" width="18.85546875" style="1" customWidth="1"/>
    <col min="15101" max="15101" width="5.42578125" style="1" customWidth="1"/>
    <col min="15102" max="15102" width="25.85546875" style="1" customWidth="1"/>
    <col min="15103" max="15103" width="15.5703125" style="1" customWidth="1"/>
    <col min="15104" max="15104" width="21.7109375" style="1" bestFit="1" customWidth="1"/>
    <col min="15105" max="15105" width="28.5703125" style="1" customWidth="1"/>
    <col min="15106" max="15106" width="16" style="1" customWidth="1"/>
    <col min="15107" max="15107" width="12.28515625" style="1" customWidth="1"/>
    <col min="15108" max="15108" width="27.7109375" style="1" customWidth="1"/>
    <col min="15109" max="15112" width="5.7109375" style="1" customWidth="1"/>
    <col min="15113" max="15113" width="7.7109375" style="1" customWidth="1"/>
    <col min="15114" max="15114" width="1.42578125" style="1" customWidth="1"/>
    <col min="15115" max="15118" width="6.140625" style="1" customWidth="1"/>
    <col min="15119" max="15119" width="7.85546875" style="1" customWidth="1"/>
    <col min="15120" max="15120" width="34" style="1" customWidth="1"/>
    <col min="15121" max="15122" width="25.42578125" style="1" customWidth="1"/>
    <col min="15123" max="15123" width="51.42578125" style="1" customWidth="1"/>
    <col min="15124" max="15354" width="11.42578125" style="1"/>
    <col min="15355" max="15355" width="17.7109375" style="1" customWidth="1"/>
    <col min="15356" max="15356" width="18.85546875" style="1" customWidth="1"/>
    <col min="15357" max="15357" width="5.42578125" style="1" customWidth="1"/>
    <col min="15358" max="15358" width="25.85546875" style="1" customWidth="1"/>
    <col min="15359" max="15359" width="15.5703125" style="1" customWidth="1"/>
    <col min="15360" max="15360" width="21.7109375" style="1" bestFit="1" customWidth="1"/>
    <col min="15361" max="15361" width="28.5703125" style="1" customWidth="1"/>
    <col min="15362" max="15362" width="16" style="1" customWidth="1"/>
    <col min="15363" max="15363" width="12.28515625" style="1" customWidth="1"/>
    <col min="15364" max="15364" width="27.7109375" style="1" customWidth="1"/>
    <col min="15365" max="15368" width="5.7109375" style="1" customWidth="1"/>
    <col min="15369" max="15369" width="7.7109375" style="1" customWidth="1"/>
    <col min="15370" max="15370" width="1.42578125" style="1" customWidth="1"/>
    <col min="15371" max="15374" width="6.140625" style="1" customWidth="1"/>
    <col min="15375" max="15375" width="7.85546875" style="1" customWidth="1"/>
    <col min="15376" max="15376" width="34" style="1" customWidth="1"/>
    <col min="15377" max="15378" width="25.42578125" style="1" customWidth="1"/>
    <col min="15379" max="15379" width="51.42578125" style="1" customWidth="1"/>
    <col min="15380" max="15610" width="11.42578125" style="1"/>
    <col min="15611" max="15611" width="17.7109375" style="1" customWidth="1"/>
    <col min="15612" max="15612" width="18.85546875" style="1" customWidth="1"/>
    <col min="15613" max="15613" width="5.42578125" style="1" customWidth="1"/>
    <col min="15614" max="15614" width="25.85546875" style="1" customWidth="1"/>
    <col min="15615" max="15615" width="15.5703125" style="1" customWidth="1"/>
    <col min="15616" max="15616" width="21.7109375" style="1" bestFit="1" customWidth="1"/>
    <col min="15617" max="15617" width="28.5703125" style="1" customWidth="1"/>
    <col min="15618" max="15618" width="16" style="1" customWidth="1"/>
    <col min="15619" max="15619" width="12.28515625" style="1" customWidth="1"/>
    <col min="15620" max="15620" width="27.7109375" style="1" customWidth="1"/>
    <col min="15621" max="15624" width="5.7109375" style="1" customWidth="1"/>
    <col min="15625" max="15625" width="7.7109375" style="1" customWidth="1"/>
    <col min="15626" max="15626" width="1.42578125" style="1" customWidth="1"/>
    <col min="15627" max="15630" width="6.140625" style="1" customWidth="1"/>
    <col min="15631" max="15631" width="7.85546875" style="1" customWidth="1"/>
    <col min="15632" max="15632" width="34" style="1" customWidth="1"/>
    <col min="15633" max="15634" width="25.42578125" style="1" customWidth="1"/>
    <col min="15635" max="15635" width="51.42578125" style="1" customWidth="1"/>
    <col min="15636" max="15866" width="11.42578125" style="1"/>
    <col min="15867" max="15867" width="17.7109375" style="1" customWidth="1"/>
    <col min="15868" max="15868" width="18.85546875" style="1" customWidth="1"/>
    <col min="15869" max="15869" width="5.42578125" style="1" customWidth="1"/>
    <col min="15870" max="15870" width="25.85546875" style="1" customWidth="1"/>
    <col min="15871" max="15871" width="15.5703125" style="1" customWidth="1"/>
    <col min="15872" max="15872" width="21.7109375" style="1" bestFit="1" customWidth="1"/>
    <col min="15873" max="15873" width="28.5703125" style="1" customWidth="1"/>
    <col min="15874" max="15874" width="16" style="1" customWidth="1"/>
    <col min="15875" max="15875" width="12.28515625" style="1" customWidth="1"/>
    <col min="15876" max="15876" width="27.7109375" style="1" customWidth="1"/>
    <col min="15877" max="15880" width="5.7109375" style="1" customWidth="1"/>
    <col min="15881" max="15881" width="7.7109375" style="1" customWidth="1"/>
    <col min="15882" max="15882" width="1.42578125" style="1" customWidth="1"/>
    <col min="15883" max="15886" width="6.140625" style="1" customWidth="1"/>
    <col min="15887" max="15887" width="7.85546875" style="1" customWidth="1"/>
    <col min="15888" max="15888" width="34" style="1" customWidth="1"/>
    <col min="15889" max="15890" width="25.42578125" style="1" customWidth="1"/>
    <col min="15891" max="15891" width="51.42578125" style="1" customWidth="1"/>
    <col min="15892" max="16122" width="11.42578125" style="1"/>
    <col min="16123" max="16123" width="17.7109375" style="1" customWidth="1"/>
    <col min="16124" max="16124" width="18.85546875" style="1" customWidth="1"/>
    <col min="16125" max="16125" width="5.42578125" style="1" customWidth="1"/>
    <col min="16126" max="16126" width="25.85546875" style="1" customWidth="1"/>
    <col min="16127" max="16127" width="15.5703125" style="1" customWidth="1"/>
    <col min="16128" max="16128" width="21.7109375" style="1" bestFit="1" customWidth="1"/>
    <col min="16129" max="16129" width="28.5703125" style="1" customWidth="1"/>
    <col min="16130" max="16130" width="16" style="1" customWidth="1"/>
    <col min="16131" max="16131" width="12.28515625" style="1" customWidth="1"/>
    <col min="16132" max="16132" width="27.7109375" style="1" customWidth="1"/>
    <col min="16133" max="16136" width="5.7109375" style="1" customWidth="1"/>
    <col min="16137" max="16137" width="7.7109375" style="1" customWidth="1"/>
    <col min="16138" max="16138" width="1.42578125" style="1" customWidth="1"/>
    <col min="16139" max="16142" width="6.140625" style="1" customWidth="1"/>
    <col min="16143" max="16143" width="7.85546875" style="1" customWidth="1"/>
    <col min="16144" max="16144" width="34" style="1" customWidth="1"/>
    <col min="16145" max="16146" width="25.42578125" style="1" customWidth="1"/>
    <col min="16147" max="16147" width="51.42578125" style="1" customWidth="1"/>
    <col min="16148" max="16384" width="11.42578125" style="1"/>
  </cols>
  <sheetData>
    <row r="1" spans="1:30"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30"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30" x14ac:dyDescent="0.25">
      <c r="A3" s="581"/>
      <c r="B3" s="466" t="s">
        <v>2</v>
      </c>
      <c r="C3" s="466"/>
      <c r="D3" s="466"/>
      <c r="E3" s="466"/>
      <c r="F3" s="466"/>
      <c r="G3" s="466"/>
      <c r="H3" s="466"/>
      <c r="I3" s="466"/>
      <c r="J3" s="466"/>
      <c r="K3" s="466"/>
      <c r="L3" s="466"/>
      <c r="M3" s="466"/>
      <c r="N3" s="466"/>
      <c r="O3" s="466"/>
      <c r="P3" s="466"/>
      <c r="Q3" s="466"/>
      <c r="R3" s="466"/>
      <c r="S3" s="466"/>
      <c r="T3" s="466"/>
      <c r="U3" s="466"/>
      <c r="V3" s="466"/>
      <c r="W3" s="467"/>
      <c r="X3" s="5" t="s">
        <v>3</v>
      </c>
    </row>
    <row r="4" spans="1:30"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6" t="s">
        <v>5</v>
      </c>
    </row>
    <row r="5" spans="1:30"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30"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30" ht="15.75" thickBot="1" x14ac:dyDescent="0.3">
      <c r="A7" s="8" t="s">
        <v>7</v>
      </c>
      <c r="B7" s="585" t="s">
        <v>640</v>
      </c>
      <c r="C7" s="586"/>
      <c r="D7" s="586"/>
      <c r="E7" s="586"/>
      <c r="F7" s="586"/>
      <c r="G7" s="586"/>
      <c r="H7" s="586"/>
      <c r="I7" s="586"/>
      <c r="J7" s="586"/>
      <c r="K7" s="586"/>
      <c r="L7" s="586"/>
      <c r="M7" s="586"/>
      <c r="N7" s="586"/>
      <c r="O7" s="586"/>
      <c r="P7" s="586"/>
      <c r="Q7" s="586"/>
      <c r="R7" s="586"/>
      <c r="S7" s="586"/>
      <c r="T7" s="586"/>
      <c r="U7" s="586"/>
      <c r="V7" s="586"/>
      <c r="W7" s="586"/>
      <c r="X7" s="587"/>
    </row>
    <row r="8" spans="1:30" x14ac:dyDescent="0.25">
      <c r="A8" s="9"/>
      <c r="B8" s="9"/>
      <c r="C8" s="9"/>
      <c r="D8" s="9"/>
      <c r="E8" s="9"/>
      <c r="F8" s="9"/>
      <c r="G8" s="9"/>
      <c r="H8" s="9"/>
      <c r="I8" s="9"/>
      <c r="J8" s="9"/>
      <c r="K8" s="9"/>
      <c r="L8" s="9"/>
      <c r="M8" s="9"/>
      <c r="N8" s="9"/>
      <c r="O8" s="9"/>
      <c r="P8" s="9"/>
      <c r="Q8" s="9"/>
      <c r="R8" s="9"/>
      <c r="S8" s="9"/>
      <c r="T8" s="9"/>
      <c r="U8" s="9"/>
      <c r="V8" s="9"/>
    </row>
    <row r="9" spans="1:30" x14ac:dyDescent="0.25">
      <c r="A9" s="588" t="s">
        <v>8</v>
      </c>
      <c r="B9" s="588" t="s">
        <v>9</v>
      </c>
      <c r="C9" s="588" t="s">
        <v>10</v>
      </c>
      <c r="D9" s="588" t="s">
        <v>11</v>
      </c>
      <c r="E9" s="588" t="s">
        <v>12</v>
      </c>
      <c r="F9" s="588" t="s">
        <v>13</v>
      </c>
      <c r="G9" s="588" t="s">
        <v>14</v>
      </c>
      <c r="H9" s="588" t="s">
        <v>15</v>
      </c>
      <c r="I9" s="588" t="s">
        <v>16</v>
      </c>
      <c r="J9" s="588" t="s">
        <v>17</v>
      </c>
      <c r="K9" s="606" t="s">
        <v>18</v>
      </c>
      <c r="L9" s="606"/>
      <c r="M9" s="606"/>
      <c r="N9" s="606"/>
      <c r="O9" s="606"/>
      <c r="P9" s="588"/>
      <c r="Q9" s="588" t="s">
        <v>19</v>
      </c>
      <c r="R9" s="588"/>
      <c r="S9" s="588"/>
      <c r="T9" s="588"/>
      <c r="U9" s="588"/>
      <c r="V9" s="588" t="s">
        <v>20</v>
      </c>
      <c r="W9" s="588" t="s">
        <v>21</v>
      </c>
      <c r="X9" s="588" t="s">
        <v>22</v>
      </c>
    </row>
    <row r="10" spans="1:30" ht="42.75" x14ac:dyDescent="0.25">
      <c r="A10" s="588"/>
      <c r="B10" s="588"/>
      <c r="C10" s="588"/>
      <c r="D10" s="588"/>
      <c r="E10" s="588"/>
      <c r="F10" s="588"/>
      <c r="G10" s="588"/>
      <c r="H10" s="588"/>
      <c r="I10" s="588"/>
      <c r="J10" s="588"/>
      <c r="K10" s="241" t="s">
        <v>23</v>
      </c>
      <c r="L10" s="241" t="s">
        <v>24</v>
      </c>
      <c r="M10" s="241" t="s">
        <v>25</v>
      </c>
      <c r="N10" s="241" t="s">
        <v>26</v>
      </c>
      <c r="O10" s="241" t="s">
        <v>27</v>
      </c>
      <c r="P10" s="588"/>
      <c r="Q10" s="241" t="s">
        <v>28</v>
      </c>
      <c r="R10" s="241" t="s">
        <v>24</v>
      </c>
      <c r="S10" s="241" t="s">
        <v>25</v>
      </c>
      <c r="T10" s="241" t="s">
        <v>26</v>
      </c>
      <c r="U10" s="241" t="s">
        <v>27</v>
      </c>
      <c r="V10" s="588"/>
      <c r="W10" s="588"/>
      <c r="X10" s="588"/>
    </row>
    <row r="11" spans="1:30" ht="105" x14ac:dyDescent="0.25">
      <c r="A11" s="619" t="s">
        <v>427</v>
      </c>
      <c r="B11" s="589" t="s">
        <v>428</v>
      </c>
      <c r="C11" s="698">
        <v>1</v>
      </c>
      <c r="D11" s="589" t="s">
        <v>429</v>
      </c>
      <c r="E11" s="589" t="s">
        <v>430</v>
      </c>
      <c r="F11" s="23" t="s">
        <v>431</v>
      </c>
      <c r="G11" s="47" t="s">
        <v>432</v>
      </c>
      <c r="H11" s="20">
        <v>1</v>
      </c>
      <c r="I11" s="19" t="s">
        <v>94</v>
      </c>
      <c r="J11" s="19" t="s">
        <v>433</v>
      </c>
      <c r="K11" s="48">
        <v>0.25</v>
      </c>
      <c r="L11" s="48">
        <v>0.25</v>
      </c>
      <c r="M11" s="48">
        <v>0.25</v>
      </c>
      <c r="N11" s="48">
        <v>0.25</v>
      </c>
      <c r="O11" s="49">
        <f>SUM(K11:N11)</f>
        <v>1</v>
      </c>
      <c r="P11" s="588"/>
      <c r="Q11" s="120">
        <v>0.25</v>
      </c>
      <c r="R11" s="120">
        <v>0.25</v>
      </c>
      <c r="S11" s="120">
        <v>0.25</v>
      </c>
      <c r="T11" s="121"/>
      <c r="U11" s="121"/>
      <c r="V11" s="122" t="s">
        <v>949</v>
      </c>
      <c r="W11" s="11"/>
      <c r="X11" s="11"/>
    </row>
    <row r="12" spans="1:30" ht="105" x14ac:dyDescent="0.25">
      <c r="A12" s="619"/>
      <c r="B12" s="590"/>
      <c r="C12" s="699"/>
      <c r="D12" s="591"/>
      <c r="E12" s="591"/>
      <c r="F12" s="23" t="s">
        <v>434</v>
      </c>
      <c r="G12" s="50" t="s">
        <v>435</v>
      </c>
      <c r="H12" s="51">
        <v>1</v>
      </c>
      <c r="I12" s="19" t="s">
        <v>94</v>
      </c>
      <c r="J12" s="19" t="s">
        <v>436</v>
      </c>
      <c r="K12" s="48">
        <v>0.25</v>
      </c>
      <c r="L12" s="48">
        <v>0.25</v>
      </c>
      <c r="M12" s="48">
        <v>0.25</v>
      </c>
      <c r="N12" s="48">
        <v>0.25</v>
      </c>
      <c r="O12" s="49">
        <f>SUM(K12:N12)</f>
        <v>1</v>
      </c>
      <c r="P12" s="588"/>
      <c r="Q12" s="120">
        <v>0.25</v>
      </c>
      <c r="R12" s="120">
        <v>0.25</v>
      </c>
      <c r="S12" s="120">
        <v>0.25</v>
      </c>
      <c r="T12" s="121"/>
      <c r="U12" s="121"/>
      <c r="V12" s="123" t="s">
        <v>950</v>
      </c>
      <c r="W12" s="11"/>
      <c r="X12" s="11"/>
    </row>
    <row r="13" spans="1:30" ht="90" x14ac:dyDescent="0.25">
      <c r="A13" s="619"/>
      <c r="B13" s="590"/>
      <c r="C13" s="242">
        <v>2</v>
      </c>
      <c r="D13" s="242" t="s">
        <v>437</v>
      </c>
      <c r="E13" s="243" t="s">
        <v>430</v>
      </c>
      <c r="F13" s="52" t="s">
        <v>438</v>
      </c>
      <c r="G13" s="242" t="s">
        <v>439</v>
      </c>
      <c r="H13" s="53">
        <v>1</v>
      </c>
      <c r="I13" s="54" t="s">
        <v>94</v>
      </c>
      <c r="J13" s="19" t="s">
        <v>440</v>
      </c>
      <c r="K13" s="48">
        <v>0.25</v>
      </c>
      <c r="L13" s="48">
        <v>0.25</v>
      </c>
      <c r="M13" s="48">
        <v>0.25</v>
      </c>
      <c r="N13" s="48">
        <v>0.25</v>
      </c>
      <c r="O13" s="55">
        <f t="shared" ref="O13:O18" si="0">SUM(K13:N13)</f>
        <v>1</v>
      </c>
      <c r="P13" s="588"/>
      <c r="Q13" s="124">
        <v>0.25</v>
      </c>
      <c r="R13" s="124">
        <v>0.25</v>
      </c>
      <c r="S13" s="124">
        <v>0.25</v>
      </c>
      <c r="T13" s="121"/>
      <c r="U13" s="121"/>
      <c r="V13" s="353" t="s">
        <v>951</v>
      </c>
      <c r="W13" s="354"/>
      <c r="X13" s="11"/>
      <c r="Y13" s="355"/>
    </row>
    <row r="14" spans="1:30" ht="120" x14ac:dyDescent="0.25">
      <c r="A14" s="619"/>
      <c r="B14" s="590"/>
      <c r="C14" s="242">
        <v>3</v>
      </c>
      <c r="D14" s="242" t="s">
        <v>441</v>
      </c>
      <c r="E14" s="243" t="s">
        <v>430</v>
      </c>
      <c r="F14" s="52" t="s">
        <v>442</v>
      </c>
      <c r="G14" s="242" t="s">
        <v>443</v>
      </c>
      <c r="H14" s="53">
        <v>1</v>
      </c>
      <c r="I14" s="54" t="s">
        <v>94</v>
      </c>
      <c r="J14" s="56" t="s">
        <v>444</v>
      </c>
      <c r="K14" s="48">
        <v>0.25</v>
      </c>
      <c r="L14" s="48">
        <v>0.25</v>
      </c>
      <c r="M14" s="48">
        <v>0.25</v>
      </c>
      <c r="N14" s="48">
        <v>0.25</v>
      </c>
      <c r="O14" s="55">
        <f t="shared" si="0"/>
        <v>1</v>
      </c>
      <c r="P14" s="588"/>
      <c r="Q14" s="124">
        <v>0.25</v>
      </c>
      <c r="R14" s="124">
        <v>0.25</v>
      </c>
      <c r="S14" s="124">
        <v>0.25</v>
      </c>
      <c r="T14" s="121"/>
      <c r="U14" s="121"/>
      <c r="V14" s="356" t="s">
        <v>952</v>
      </c>
      <c r="W14" s="11"/>
      <c r="X14" s="11"/>
    </row>
    <row r="15" spans="1:30" s="370" customFormat="1" ht="75" x14ac:dyDescent="0.25">
      <c r="A15" s="619"/>
      <c r="B15" s="590"/>
      <c r="C15" s="357">
        <v>4</v>
      </c>
      <c r="D15" s="357" t="s">
        <v>445</v>
      </c>
      <c r="E15" s="357" t="s">
        <v>430</v>
      </c>
      <c r="F15" s="358" t="s">
        <v>446</v>
      </c>
      <c r="G15" s="359" t="s">
        <v>447</v>
      </c>
      <c r="H15" s="360">
        <v>1</v>
      </c>
      <c r="I15" s="361" t="s">
        <v>94</v>
      </c>
      <c r="J15" s="362" t="s">
        <v>448</v>
      </c>
      <c r="K15" s="363">
        <v>0.25</v>
      </c>
      <c r="L15" s="363">
        <v>0.25</v>
      </c>
      <c r="M15" s="363">
        <v>0.25</v>
      </c>
      <c r="N15" s="363">
        <v>0.25</v>
      </c>
      <c r="O15" s="364">
        <f t="shared" si="0"/>
        <v>1</v>
      </c>
      <c r="P15" s="588"/>
      <c r="Q15" s="365">
        <v>0.246</v>
      </c>
      <c r="R15" s="365">
        <f>+(0.969271290605795)*0.25</f>
        <v>0.24231782265144874</v>
      </c>
      <c r="S15" s="366">
        <f>3717/3849*25%</f>
        <v>0.24142634450506625</v>
      </c>
      <c r="T15" s="367"/>
      <c r="U15" s="367"/>
      <c r="V15" s="368" t="s">
        <v>953</v>
      </c>
      <c r="W15" s="369"/>
      <c r="X15" s="369"/>
      <c r="Y15" s="694"/>
      <c r="Z15" s="695"/>
      <c r="AA15" s="695"/>
      <c r="AB15" s="695"/>
      <c r="AC15" s="695"/>
      <c r="AD15" s="695"/>
    </row>
    <row r="16" spans="1:30" ht="75" x14ac:dyDescent="0.25">
      <c r="A16" s="619"/>
      <c r="B16" s="590"/>
      <c r="C16" s="242">
        <v>5</v>
      </c>
      <c r="D16" s="242" t="s">
        <v>449</v>
      </c>
      <c r="E16" s="242" t="s">
        <v>430</v>
      </c>
      <c r="F16" s="18" t="s">
        <v>450</v>
      </c>
      <c r="G16" s="242" t="s">
        <v>451</v>
      </c>
      <c r="H16" s="53">
        <v>1</v>
      </c>
      <c r="I16" s="54" t="s">
        <v>94</v>
      </c>
      <c r="J16" s="242" t="s">
        <v>452</v>
      </c>
      <c r="K16" s="22">
        <v>0.25</v>
      </c>
      <c r="L16" s="22">
        <v>0.25</v>
      </c>
      <c r="M16" s="22">
        <v>0.25</v>
      </c>
      <c r="N16" s="22">
        <v>0.25</v>
      </c>
      <c r="O16" s="57">
        <f t="shared" si="0"/>
        <v>1</v>
      </c>
      <c r="P16" s="588"/>
      <c r="Q16" s="124">
        <v>0</v>
      </c>
      <c r="R16" s="124">
        <v>0.1</v>
      </c>
      <c r="S16" s="371">
        <v>0.25</v>
      </c>
      <c r="T16" s="121"/>
      <c r="U16" s="121"/>
      <c r="V16" s="228" t="s">
        <v>954</v>
      </c>
      <c r="W16" s="11"/>
      <c r="X16" s="11"/>
      <c r="Y16" s="696"/>
      <c r="Z16" s="697"/>
      <c r="AA16" s="697"/>
      <c r="AB16" s="697"/>
      <c r="AC16" s="697"/>
      <c r="AD16" s="697"/>
    </row>
    <row r="17" spans="1:25" ht="144" x14ac:dyDescent="0.25">
      <c r="A17" s="619"/>
      <c r="B17" s="590"/>
      <c r="C17" s="242">
        <v>6</v>
      </c>
      <c r="D17" s="58" t="s">
        <v>453</v>
      </c>
      <c r="E17" s="242" t="s">
        <v>430</v>
      </c>
      <c r="F17" s="59" t="s">
        <v>454</v>
      </c>
      <c r="G17" s="60" t="s">
        <v>455</v>
      </c>
      <c r="H17" s="53">
        <v>1</v>
      </c>
      <c r="I17" s="54" t="s">
        <v>94</v>
      </c>
      <c r="J17" s="61" t="s">
        <v>456</v>
      </c>
      <c r="K17" s="22">
        <v>0.25</v>
      </c>
      <c r="L17" s="22">
        <v>0.25</v>
      </c>
      <c r="M17" s="22">
        <v>0.25</v>
      </c>
      <c r="N17" s="22">
        <v>0.25</v>
      </c>
      <c r="O17" s="57">
        <f t="shared" si="0"/>
        <v>1</v>
      </c>
      <c r="P17" s="588"/>
      <c r="Q17" s="124">
        <v>0.25</v>
      </c>
      <c r="R17" s="124">
        <v>0.25</v>
      </c>
      <c r="S17" s="124">
        <v>0.25</v>
      </c>
      <c r="T17" s="121"/>
      <c r="U17" s="121"/>
      <c r="V17" s="229" t="s">
        <v>955</v>
      </c>
      <c r="W17" s="11"/>
      <c r="X17" s="11"/>
    </row>
    <row r="18" spans="1:25" ht="120" x14ac:dyDescent="0.25">
      <c r="A18" s="619"/>
      <c r="B18" s="591"/>
      <c r="C18" s="242">
        <v>7</v>
      </c>
      <c r="D18" s="242" t="s">
        <v>457</v>
      </c>
      <c r="E18" s="242" t="s">
        <v>430</v>
      </c>
      <c r="F18" s="59" t="s">
        <v>458</v>
      </c>
      <c r="G18" s="60" t="s">
        <v>459</v>
      </c>
      <c r="H18" s="53">
        <v>1</v>
      </c>
      <c r="I18" s="54" t="s">
        <v>94</v>
      </c>
      <c r="J18" s="61" t="s">
        <v>460</v>
      </c>
      <c r="K18" s="22">
        <v>0.25</v>
      </c>
      <c r="L18" s="22">
        <v>0.25</v>
      </c>
      <c r="M18" s="22">
        <v>0.25</v>
      </c>
      <c r="N18" s="22">
        <v>0.25</v>
      </c>
      <c r="O18" s="57">
        <f t="shared" si="0"/>
        <v>1</v>
      </c>
      <c r="P18" s="588"/>
      <c r="Q18" s="124">
        <v>0.25</v>
      </c>
      <c r="R18" s="124">
        <v>0.25</v>
      </c>
      <c r="S18" s="124">
        <v>0.25</v>
      </c>
      <c r="T18" s="121"/>
      <c r="U18" s="121"/>
      <c r="V18" s="229" t="s">
        <v>956</v>
      </c>
      <c r="W18" s="11"/>
      <c r="X18" s="11"/>
    </row>
    <row r="19" spans="1:25" s="2" customFormat="1" x14ac:dyDescent="0.25">
      <c r="A19" s="588" t="s">
        <v>31</v>
      </c>
      <c r="B19" s="12" t="s">
        <v>690</v>
      </c>
      <c r="C19" s="592" t="s">
        <v>32</v>
      </c>
      <c r="D19" s="593"/>
      <c r="E19" s="13" t="s">
        <v>33</v>
      </c>
      <c r="F19" s="14"/>
      <c r="G19" s="14"/>
      <c r="H19" s="14"/>
      <c r="I19" s="598" t="s">
        <v>34</v>
      </c>
      <c r="J19" s="599" t="s">
        <v>33</v>
      </c>
      <c r="K19" s="600"/>
      <c r="L19" s="600"/>
      <c r="M19" s="600"/>
      <c r="N19" s="600"/>
      <c r="O19" s="600"/>
      <c r="P19" s="600"/>
      <c r="Q19" s="600"/>
      <c r="R19" s="601"/>
      <c r="S19" s="602" t="s">
        <v>35</v>
      </c>
      <c r="T19" s="602"/>
      <c r="U19" s="602"/>
      <c r="V19" s="603" t="s">
        <v>36</v>
      </c>
      <c r="W19" s="603"/>
      <c r="X19" s="603"/>
      <c r="Y19" s="372"/>
    </row>
    <row r="20" spans="1:25" s="2" customFormat="1" ht="28.5" x14ac:dyDescent="0.25">
      <c r="A20" s="588"/>
      <c r="B20" s="12" t="s">
        <v>37</v>
      </c>
      <c r="C20" s="594"/>
      <c r="D20" s="595"/>
      <c r="E20" s="607" t="s">
        <v>794</v>
      </c>
      <c r="F20" s="608"/>
      <c r="G20" s="608"/>
      <c r="H20" s="609"/>
      <c r="I20" s="598"/>
      <c r="J20" s="607" t="s">
        <v>957</v>
      </c>
      <c r="K20" s="608"/>
      <c r="L20" s="608"/>
      <c r="M20" s="608"/>
      <c r="N20" s="608"/>
      <c r="O20" s="608"/>
      <c r="P20" s="608"/>
      <c r="Q20" s="608"/>
      <c r="R20" s="609"/>
      <c r="S20" s="602"/>
      <c r="T20" s="602"/>
      <c r="U20" s="602"/>
      <c r="V20" s="603" t="s">
        <v>957</v>
      </c>
      <c r="W20" s="603"/>
      <c r="X20" s="603"/>
      <c r="Y20" s="372"/>
    </row>
    <row r="21" spans="1:25" s="2" customFormat="1" ht="28.5" x14ac:dyDescent="0.25">
      <c r="A21" s="588"/>
      <c r="B21" s="12" t="s">
        <v>787</v>
      </c>
      <c r="C21" s="596"/>
      <c r="D21" s="597"/>
      <c r="E21" s="607" t="s">
        <v>795</v>
      </c>
      <c r="F21" s="608"/>
      <c r="G21" s="608"/>
      <c r="H21" s="14"/>
      <c r="I21" s="598"/>
      <c r="J21" s="607" t="s">
        <v>638</v>
      </c>
      <c r="K21" s="608"/>
      <c r="L21" s="608"/>
      <c r="M21" s="608"/>
      <c r="N21" s="608"/>
      <c r="O21" s="608"/>
      <c r="P21" s="608"/>
      <c r="Q21" s="608"/>
      <c r="R21" s="609"/>
      <c r="S21" s="602"/>
      <c r="T21" s="602"/>
      <c r="U21" s="602"/>
      <c r="V21" s="603" t="s">
        <v>638</v>
      </c>
      <c r="W21" s="603"/>
      <c r="X21" s="373"/>
    </row>
    <row r="22" spans="1:25" x14ac:dyDescent="0.25">
      <c r="B22" s="355"/>
      <c r="E22" s="1" t="s">
        <v>785</v>
      </c>
      <c r="J22" s="1" t="s">
        <v>785</v>
      </c>
    </row>
  </sheetData>
  <mergeCells count="42">
    <mergeCell ref="S19:U21"/>
    <mergeCell ref="V19:X19"/>
    <mergeCell ref="E20:H20"/>
    <mergeCell ref="J20:R20"/>
    <mergeCell ref="E21:G21"/>
    <mergeCell ref="V21:W21"/>
    <mergeCell ref="J21:R21"/>
    <mergeCell ref="A19:A21"/>
    <mergeCell ref="C19:D21"/>
    <mergeCell ref="I19:I21"/>
    <mergeCell ref="J19:R19"/>
    <mergeCell ref="P9:P18"/>
    <mergeCell ref="Q9:U9"/>
    <mergeCell ref="V9:V10"/>
    <mergeCell ref="W9:W10"/>
    <mergeCell ref="A11:A18"/>
    <mergeCell ref="B11:B18"/>
    <mergeCell ref="C11:C12"/>
    <mergeCell ref="D11:D12"/>
    <mergeCell ref="E11:E12"/>
    <mergeCell ref="A6:X6"/>
    <mergeCell ref="A1:V1"/>
    <mergeCell ref="A2:A5"/>
    <mergeCell ref="B2:W2"/>
    <mergeCell ref="B3:W3"/>
    <mergeCell ref="B4:W5"/>
    <mergeCell ref="Y15:AD15"/>
    <mergeCell ref="Y16:AD16"/>
    <mergeCell ref="V20:X20"/>
    <mergeCell ref="B7:X7"/>
    <mergeCell ref="A9:A10"/>
    <mergeCell ref="B9:B10"/>
    <mergeCell ref="C9:C10"/>
    <mergeCell ref="D9:D10"/>
    <mergeCell ref="E9:E10"/>
    <mergeCell ref="F9:F10"/>
    <mergeCell ref="G9:G10"/>
    <mergeCell ref="H9:H10"/>
    <mergeCell ref="I9:I10"/>
    <mergeCell ref="X9:X10"/>
    <mergeCell ref="J9:J10"/>
    <mergeCell ref="K9:O9"/>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70" zoomScaleNormal="70" workbookViewId="0">
      <selection activeCell="B4" sqref="B4:W5"/>
    </sheetView>
  </sheetViews>
  <sheetFormatPr baseColWidth="10" defaultRowHeight="15" x14ac:dyDescent="0.25"/>
  <cols>
    <col min="1" max="1" width="17.85546875" style="1" customWidth="1"/>
    <col min="2" max="2" width="18.85546875" style="1" customWidth="1"/>
    <col min="3" max="3" width="5.42578125" style="1" customWidth="1"/>
    <col min="4" max="4" width="25.85546875" style="1" customWidth="1"/>
    <col min="5" max="5" width="23.85546875" style="1" bestFit="1" customWidth="1"/>
    <col min="6" max="6" width="18.5703125" style="1" customWidth="1"/>
    <col min="7" max="7" width="28.5703125" style="1" customWidth="1"/>
    <col min="8" max="8" width="16.140625" style="1" customWidth="1"/>
    <col min="9" max="9" width="11.5703125" style="1" customWidth="1"/>
    <col min="10" max="10" width="22"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165" style="1" customWidth="1"/>
    <col min="23" max="23" width="34.140625" style="1" customWidth="1"/>
    <col min="24" max="24" width="26.28515625" style="1" customWidth="1"/>
    <col min="25" max="25" width="18" style="1" customWidth="1"/>
    <col min="26"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8.5703125" style="1" customWidth="1"/>
    <col min="263" max="263" width="28.5703125" style="1" customWidth="1"/>
    <col min="264" max="264" width="16.140625" style="1" customWidth="1"/>
    <col min="265" max="265" width="11.5703125" style="1" customWidth="1"/>
    <col min="266" max="266" width="22" style="1" customWidth="1"/>
    <col min="267" max="270" width="5.85546875" style="1" customWidth="1"/>
    <col min="271" max="271" width="7.710937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8.5703125" style="1" customWidth="1"/>
    <col min="519" max="519" width="28.5703125" style="1" customWidth="1"/>
    <col min="520" max="520" width="16.140625" style="1" customWidth="1"/>
    <col min="521" max="521" width="11.5703125" style="1" customWidth="1"/>
    <col min="522" max="522" width="22" style="1" customWidth="1"/>
    <col min="523" max="526" width="5.85546875" style="1" customWidth="1"/>
    <col min="527" max="527" width="7.710937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8.5703125" style="1" customWidth="1"/>
    <col min="775" max="775" width="28.5703125" style="1" customWidth="1"/>
    <col min="776" max="776" width="16.140625" style="1" customWidth="1"/>
    <col min="777" max="777" width="11.5703125" style="1" customWidth="1"/>
    <col min="778" max="778" width="22" style="1" customWidth="1"/>
    <col min="779" max="782" width="5.85546875" style="1" customWidth="1"/>
    <col min="783" max="783" width="7.710937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8.5703125" style="1" customWidth="1"/>
    <col min="1031" max="1031" width="28.5703125" style="1" customWidth="1"/>
    <col min="1032" max="1032" width="16.140625" style="1" customWidth="1"/>
    <col min="1033" max="1033" width="11.5703125" style="1" customWidth="1"/>
    <col min="1034" max="1034" width="22" style="1" customWidth="1"/>
    <col min="1035" max="1038" width="5.85546875" style="1" customWidth="1"/>
    <col min="1039" max="1039" width="7.710937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8.5703125" style="1" customWidth="1"/>
    <col min="1287" max="1287" width="28.5703125" style="1" customWidth="1"/>
    <col min="1288" max="1288" width="16.140625" style="1" customWidth="1"/>
    <col min="1289" max="1289" width="11.5703125" style="1" customWidth="1"/>
    <col min="1290" max="1290" width="22" style="1" customWidth="1"/>
    <col min="1291" max="1294" width="5.85546875" style="1" customWidth="1"/>
    <col min="1295" max="1295" width="7.710937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8.5703125" style="1" customWidth="1"/>
    <col min="1543" max="1543" width="28.5703125" style="1" customWidth="1"/>
    <col min="1544" max="1544" width="16.140625" style="1" customWidth="1"/>
    <col min="1545" max="1545" width="11.5703125" style="1" customWidth="1"/>
    <col min="1546" max="1546" width="22" style="1" customWidth="1"/>
    <col min="1547" max="1550" width="5.85546875" style="1" customWidth="1"/>
    <col min="1551" max="1551" width="7.710937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8.5703125" style="1" customWidth="1"/>
    <col min="1799" max="1799" width="28.5703125" style="1" customWidth="1"/>
    <col min="1800" max="1800" width="16.140625" style="1" customWidth="1"/>
    <col min="1801" max="1801" width="11.5703125" style="1" customWidth="1"/>
    <col min="1802" max="1802" width="22" style="1" customWidth="1"/>
    <col min="1803" max="1806" width="5.85546875" style="1" customWidth="1"/>
    <col min="1807" max="1807" width="7.710937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8.5703125" style="1" customWidth="1"/>
    <col min="2055" max="2055" width="28.5703125" style="1" customWidth="1"/>
    <col min="2056" max="2056" width="16.140625" style="1" customWidth="1"/>
    <col min="2057" max="2057" width="11.5703125" style="1" customWidth="1"/>
    <col min="2058" max="2058" width="22" style="1" customWidth="1"/>
    <col min="2059" max="2062" width="5.85546875" style="1" customWidth="1"/>
    <col min="2063" max="2063" width="7.710937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8.5703125" style="1" customWidth="1"/>
    <col min="2311" max="2311" width="28.5703125" style="1" customWidth="1"/>
    <col min="2312" max="2312" width="16.140625" style="1" customWidth="1"/>
    <col min="2313" max="2313" width="11.5703125" style="1" customWidth="1"/>
    <col min="2314" max="2314" width="22" style="1" customWidth="1"/>
    <col min="2315" max="2318" width="5.85546875" style="1" customWidth="1"/>
    <col min="2319" max="2319" width="7.710937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8.5703125" style="1" customWidth="1"/>
    <col min="2567" max="2567" width="28.5703125" style="1" customWidth="1"/>
    <col min="2568" max="2568" width="16.140625" style="1" customWidth="1"/>
    <col min="2569" max="2569" width="11.5703125" style="1" customWidth="1"/>
    <col min="2570" max="2570" width="22" style="1" customWidth="1"/>
    <col min="2571" max="2574" width="5.85546875" style="1" customWidth="1"/>
    <col min="2575" max="2575" width="7.710937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8.5703125" style="1" customWidth="1"/>
    <col min="2823" max="2823" width="28.5703125" style="1" customWidth="1"/>
    <col min="2824" max="2824" width="16.140625" style="1" customWidth="1"/>
    <col min="2825" max="2825" width="11.5703125" style="1" customWidth="1"/>
    <col min="2826" max="2826" width="22" style="1" customWidth="1"/>
    <col min="2827" max="2830" width="5.85546875" style="1" customWidth="1"/>
    <col min="2831" max="2831" width="7.710937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8.5703125" style="1" customWidth="1"/>
    <col min="3079" max="3079" width="28.5703125" style="1" customWidth="1"/>
    <col min="3080" max="3080" width="16.140625" style="1" customWidth="1"/>
    <col min="3081" max="3081" width="11.5703125" style="1" customWidth="1"/>
    <col min="3082" max="3082" width="22" style="1" customWidth="1"/>
    <col min="3083" max="3086" width="5.85546875" style="1" customWidth="1"/>
    <col min="3087" max="3087" width="7.710937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8.5703125" style="1" customWidth="1"/>
    <col min="3335" max="3335" width="28.5703125" style="1" customWidth="1"/>
    <col min="3336" max="3336" width="16.140625" style="1" customWidth="1"/>
    <col min="3337" max="3337" width="11.5703125" style="1" customWidth="1"/>
    <col min="3338" max="3338" width="22" style="1" customWidth="1"/>
    <col min="3339" max="3342" width="5.85546875" style="1" customWidth="1"/>
    <col min="3343" max="3343" width="7.710937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8.5703125" style="1" customWidth="1"/>
    <col min="3591" max="3591" width="28.5703125" style="1" customWidth="1"/>
    <col min="3592" max="3592" width="16.140625" style="1" customWidth="1"/>
    <col min="3593" max="3593" width="11.5703125" style="1" customWidth="1"/>
    <col min="3594" max="3594" width="22" style="1" customWidth="1"/>
    <col min="3595" max="3598" width="5.85546875" style="1" customWidth="1"/>
    <col min="3599" max="3599" width="7.710937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8.5703125" style="1" customWidth="1"/>
    <col min="3847" max="3847" width="28.5703125" style="1" customWidth="1"/>
    <col min="3848" max="3848" width="16.140625" style="1" customWidth="1"/>
    <col min="3849" max="3849" width="11.5703125" style="1" customWidth="1"/>
    <col min="3850" max="3850" width="22" style="1" customWidth="1"/>
    <col min="3851" max="3854" width="5.85546875" style="1" customWidth="1"/>
    <col min="3855" max="3855" width="7.710937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8.5703125" style="1" customWidth="1"/>
    <col min="4103" max="4103" width="28.5703125" style="1" customWidth="1"/>
    <col min="4104" max="4104" width="16.140625" style="1" customWidth="1"/>
    <col min="4105" max="4105" width="11.5703125" style="1" customWidth="1"/>
    <col min="4106" max="4106" width="22" style="1" customWidth="1"/>
    <col min="4107" max="4110" width="5.85546875" style="1" customWidth="1"/>
    <col min="4111" max="4111" width="7.710937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8.5703125" style="1" customWidth="1"/>
    <col min="4359" max="4359" width="28.5703125" style="1" customWidth="1"/>
    <col min="4360" max="4360" width="16.140625" style="1" customWidth="1"/>
    <col min="4361" max="4361" width="11.5703125" style="1" customWidth="1"/>
    <col min="4362" max="4362" width="22" style="1" customWidth="1"/>
    <col min="4363" max="4366" width="5.85546875" style="1" customWidth="1"/>
    <col min="4367" max="4367" width="7.710937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8.5703125" style="1" customWidth="1"/>
    <col min="4615" max="4615" width="28.5703125" style="1" customWidth="1"/>
    <col min="4616" max="4616" width="16.140625" style="1" customWidth="1"/>
    <col min="4617" max="4617" width="11.5703125" style="1" customWidth="1"/>
    <col min="4618" max="4618" width="22" style="1" customWidth="1"/>
    <col min="4619" max="4622" width="5.85546875" style="1" customWidth="1"/>
    <col min="4623" max="4623" width="7.710937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8.5703125" style="1" customWidth="1"/>
    <col min="4871" max="4871" width="28.5703125" style="1" customWidth="1"/>
    <col min="4872" max="4872" width="16.140625" style="1" customWidth="1"/>
    <col min="4873" max="4873" width="11.5703125" style="1" customWidth="1"/>
    <col min="4874" max="4874" width="22" style="1" customWidth="1"/>
    <col min="4875" max="4878" width="5.85546875" style="1" customWidth="1"/>
    <col min="4879" max="4879" width="7.710937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8.5703125" style="1" customWidth="1"/>
    <col min="5127" max="5127" width="28.5703125" style="1" customWidth="1"/>
    <col min="5128" max="5128" width="16.140625" style="1" customWidth="1"/>
    <col min="5129" max="5129" width="11.5703125" style="1" customWidth="1"/>
    <col min="5130" max="5130" width="22" style="1" customWidth="1"/>
    <col min="5131" max="5134" width="5.85546875" style="1" customWidth="1"/>
    <col min="5135" max="5135" width="7.710937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8.5703125" style="1" customWidth="1"/>
    <col min="5383" max="5383" width="28.5703125" style="1" customWidth="1"/>
    <col min="5384" max="5384" width="16.140625" style="1" customWidth="1"/>
    <col min="5385" max="5385" width="11.5703125" style="1" customWidth="1"/>
    <col min="5386" max="5386" width="22" style="1" customWidth="1"/>
    <col min="5387" max="5390" width="5.85546875" style="1" customWidth="1"/>
    <col min="5391" max="5391" width="7.710937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8.5703125" style="1" customWidth="1"/>
    <col min="5639" max="5639" width="28.5703125" style="1" customWidth="1"/>
    <col min="5640" max="5640" width="16.140625" style="1" customWidth="1"/>
    <col min="5641" max="5641" width="11.5703125" style="1" customWidth="1"/>
    <col min="5642" max="5642" width="22" style="1" customWidth="1"/>
    <col min="5643" max="5646" width="5.85546875" style="1" customWidth="1"/>
    <col min="5647" max="5647" width="7.710937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8.5703125" style="1" customWidth="1"/>
    <col min="5895" max="5895" width="28.5703125" style="1" customWidth="1"/>
    <col min="5896" max="5896" width="16.140625" style="1" customWidth="1"/>
    <col min="5897" max="5897" width="11.5703125" style="1" customWidth="1"/>
    <col min="5898" max="5898" width="22" style="1" customWidth="1"/>
    <col min="5899" max="5902" width="5.85546875" style="1" customWidth="1"/>
    <col min="5903" max="5903" width="7.710937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8.5703125" style="1" customWidth="1"/>
    <col min="6151" max="6151" width="28.5703125" style="1" customWidth="1"/>
    <col min="6152" max="6152" width="16.140625" style="1" customWidth="1"/>
    <col min="6153" max="6153" width="11.5703125" style="1" customWidth="1"/>
    <col min="6154" max="6154" width="22" style="1" customWidth="1"/>
    <col min="6155" max="6158" width="5.85546875" style="1" customWidth="1"/>
    <col min="6159" max="6159" width="7.710937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8.5703125" style="1" customWidth="1"/>
    <col min="6407" max="6407" width="28.5703125" style="1" customWidth="1"/>
    <col min="6408" max="6408" width="16.140625" style="1" customWidth="1"/>
    <col min="6409" max="6409" width="11.5703125" style="1" customWidth="1"/>
    <col min="6410" max="6410" width="22" style="1" customWidth="1"/>
    <col min="6411" max="6414" width="5.85546875" style="1" customWidth="1"/>
    <col min="6415" max="6415" width="7.710937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8.5703125" style="1" customWidth="1"/>
    <col min="6663" max="6663" width="28.5703125" style="1" customWidth="1"/>
    <col min="6664" max="6664" width="16.140625" style="1" customWidth="1"/>
    <col min="6665" max="6665" width="11.5703125" style="1" customWidth="1"/>
    <col min="6666" max="6666" width="22" style="1" customWidth="1"/>
    <col min="6667" max="6670" width="5.85546875" style="1" customWidth="1"/>
    <col min="6671" max="6671" width="7.710937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8.5703125" style="1" customWidth="1"/>
    <col min="6919" max="6919" width="28.5703125" style="1" customWidth="1"/>
    <col min="6920" max="6920" width="16.140625" style="1" customWidth="1"/>
    <col min="6921" max="6921" width="11.5703125" style="1" customWidth="1"/>
    <col min="6922" max="6922" width="22" style="1" customWidth="1"/>
    <col min="6923" max="6926" width="5.85546875" style="1" customWidth="1"/>
    <col min="6927" max="6927" width="7.710937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8.5703125" style="1" customWidth="1"/>
    <col min="7175" max="7175" width="28.5703125" style="1" customWidth="1"/>
    <col min="7176" max="7176" width="16.140625" style="1" customWidth="1"/>
    <col min="7177" max="7177" width="11.5703125" style="1" customWidth="1"/>
    <col min="7178" max="7178" width="22" style="1" customWidth="1"/>
    <col min="7179" max="7182" width="5.85546875" style="1" customWidth="1"/>
    <col min="7183" max="7183" width="7.710937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8.5703125" style="1" customWidth="1"/>
    <col min="7431" max="7431" width="28.5703125" style="1" customWidth="1"/>
    <col min="7432" max="7432" width="16.140625" style="1" customWidth="1"/>
    <col min="7433" max="7433" width="11.5703125" style="1" customWidth="1"/>
    <col min="7434" max="7434" width="22" style="1" customWidth="1"/>
    <col min="7435" max="7438" width="5.85546875" style="1" customWidth="1"/>
    <col min="7439" max="7439" width="7.710937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8.5703125" style="1" customWidth="1"/>
    <col min="7687" max="7687" width="28.5703125" style="1" customWidth="1"/>
    <col min="7688" max="7688" width="16.140625" style="1" customWidth="1"/>
    <col min="7689" max="7689" width="11.5703125" style="1" customWidth="1"/>
    <col min="7690" max="7690" width="22" style="1" customWidth="1"/>
    <col min="7691" max="7694" width="5.85546875" style="1" customWidth="1"/>
    <col min="7695" max="7695" width="7.710937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8.5703125" style="1" customWidth="1"/>
    <col min="7943" max="7943" width="28.5703125" style="1" customWidth="1"/>
    <col min="7944" max="7944" width="16.140625" style="1" customWidth="1"/>
    <col min="7945" max="7945" width="11.5703125" style="1" customWidth="1"/>
    <col min="7946" max="7946" width="22" style="1" customWidth="1"/>
    <col min="7947" max="7950" width="5.85546875" style="1" customWidth="1"/>
    <col min="7951" max="7951" width="7.710937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8.5703125" style="1" customWidth="1"/>
    <col min="8199" max="8199" width="28.5703125" style="1" customWidth="1"/>
    <col min="8200" max="8200" width="16.140625" style="1" customWidth="1"/>
    <col min="8201" max="8201" width="11.5703125" style="1" customWidth="1"/>
    <col min="8202" max="8202" width="22" style="1" customWidth="1"/>
    <col min="8203" max="8206" width="5.85546875" style="1" customWidth="1"/>
    <col min="8207" max="8207" width="7.710937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8.5703125" style="1" customWidth="1"/>
    <col min="8455" max="8455" width="28.5703125" style="1" customWidth="1"/>
    <col min="8456" max="8456" width="16.140625" style="1" customWidth="1"/>
    <col min="8457" max="8457" width="11.5703125" style="1" customWidth="1"/>
    <col min="8458" max="8458" width="22" style="1" customWidth="1"/>
    <col min="8459" max="8462" width="5.85546875" style="1" customWidth="1"/>
    <col min="8463" max="8463" width="7.710937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8.5703125" style="1" customWidth="1"/>
    <col min="8711" max="8711" width="28.5703125" style="1" customWidth="1"/>
    <col min="8712" max="8712" width="16.140625" style="1" customWidth="1"/>
    <col min="8713" max="8713" width="11.5703125" style="1" customWidth="1"/>
    <col min="8714" max="8714" width="22" style="1" customWidth="1"/>
    <col min="8715" max="8718" width="5.85546875" style="1" customWidth="1"/>
    <col min="8719" max="8719" width="7.710937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8.5703125" style="1" customWidth="1"/>
    <col min="8967" max="8967" width="28.5703125" style="1" customWidth="1"/>
    <col min="8968" max="8968" width="16.140625" style="1" customWidth="1"/>
    <col min="8969" max="8969" width="11.5703125" style="1" customWidth="1"/>
    <col min="8970" max="8970" width="22" style="1" customWidth="1"/>
    <col min="8971" max="8974" width="5.85546875" style="1" customWidth="1"/>
    <col min="8975" max="8975" width="7.710937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8.5703125" style="1" customWidth="1"/>
    <col min="9223" max="9223" width="28.5703125" style="1" customWidth="1"/>
    <col min="9224" max="9224" width="16.140625" style="1" customWidth="1"/>
    <col min="9225" max="9225" width="11.5703125" style="1" customWidth="1"/>
    <col min="9226" max="9226" width="22" style="1" customWidth="1"/>
    <col min="9227" max="9230" width="5.85546875" style="1" customWidth="1"/>
    <col min="9231" max="9231" width="7.710937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8.5703125" style="1" customWidth="1"/>
    <col min="9479" max="9479" width="28.5703125" style="1" customWidth="1"/>
    <col min="9480" max="9480" width="16.140625" style="1" customWidth="1"/>
    <col min="9481" max="9481" width="11.5703125" style="1" customWidth="1"/>
    <col min="9482" max="9482" width="22" style="1" customWidth="1"/>
    <col min="9483" max="9486" width="5.85546875" style="1" customWidth="1"/>
    <col min="9487" max="9487" width="7.710937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8.5703125" style="1" customWidth="1"/>
    <col min="9735" max="9735" width="28.5703125" style="1" customWidth="1"/>
    <col min="9736" max="9736" width="16.140625" style="1" customWidth="1"/>
    <col min="9737" max="9737" width="11.5703125" style="1" customWidth="1"/>
    <col min="9738" max="9738" width="22" style="1" customWidth="1"/>
    <col min="9739" max="9742" width="5.85546875" style="1" customWidth="1"/>
    <col min="9743" max="9743" width="7.710937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8.5703125" style="1" customWidth="1"/>
    <col min="9991" max="9991" width="28.5703125" style="1" customWidth="1"/>
    <col min="9992" max="9992" width="16.140625" style="1" customWidth="1"/>
    <col min="9993" max="9993" width="11.5703125" style="1" customWidth="1"/>
    <col min="9994" max="9994" width="22" style="1" customWidth="1"/>
    <col min="9995" max="9998" width="5.85546875" style="1" customWidth="1"/>
    <col min="9999" max="9999" width="7.710937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8.5703125" style="1" customWidth="1"/>
    <col min="10247" max="10247" width="28.5703125" style="1" customWidth="1"/>
    <col min="10248" max="10248" width="16.140625" style="1" customWidth="1"/>
    <col min="10249" max="10249" width="11.5703125" style="1" customWidth="1"/>
    <col min="10250" max="10250" width="22" style="1" customWidth="1"/>
    <col min="10251" max="10254" width="5.85546875" style="1" customWidth="1"/>
    <col min="10255" max="10255" width="7.710937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8.5703125" style="1" customWidth="1"/>
    <col min="10503" max="10503" width="28.5703125" style="1" customWidth="1"/>
    <col min="10504" max="10504" width="16.140625" style="1" customWidth="1"/>
    <col min="10505" max="10505" width="11.5703125" style="1" customWidth="1"/>
    <col min="10506" max="10506" width="22" style="1" customWidth="1"/>
    <col min="10507" max="10510" width="5.85546875" style="1" customWidth="1"/>
    <col min="10511" max="10511" width="7.710937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8.5703125" style="1" customWidth="1"/>
    <col min="10759" max="10759" width="28.5703125" style="1" customWidth="1"/>
    <col min="10760" max="10760" width="16.140625" style="1" customWidth="1"/>
    <col min="10761" max="10761" width="11.5703125" style="1" customWidth="1"/>
    <col min="10762" max="10762" width="22" style="1" customWidth="1"/>
    <col min="10763" max="10766" width="5.85546875" style="1" customWidth="1"/>
    <col min="10767" max="10767" width="7.710937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8.5703125" style="1" customWidth="1"/>
    <col min="11015" max="11015" width="28.5703125" style="1" customWidth="1"/>
    <col min="11016" max="11016" width="16.140625" style="1" customWidth="1"/>
    <col min="11017" max="11017" width="11.5703125" style="1" customWidth="1"/>
    <col min="11018" max="11018" width="22" style="1" customWidth="1"/>
    <col min="11019" max="11022" width="5.85546875" style="1" customWidth="1"/>
    <col min="11023" max="11023" width="7.710937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8.5703125" style="1" customWidth="1"/>
    <col min="11271" max="11271" width="28.5703125" style="1" customWidth="1"/>
    <col min="11272" max="11272" width="16.140625" style="1" customWidth="1"/>
    <col min="11273" max="11273" width="11.5703125" style="1" customWidth="1"/>
    <col min="11274" max="11274" width="22" style="1" customWidth="1"/>
    <col min="11275" max="11278" width="5.85546875" style="1" customWidth="1"/>
    <col min="11279" max="11279" width="7.710937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8.5703125" style="1" customWidth="1"/>
    <col min="11527" max="11527" width="28.5703125" style="1" customWidth="1"/>
    <col min="11528" max="11528" width="16.140625" style="1" customWidth="1"/>
    <col min="11529" max="11529" width="11.5703125" style="1" customWidth="1"/>
    <col min="11530" max="11530" width="22" style="1" customWidth="1"/>
    <col min="11531" max="11534" width="5.85546875" style="1" customWidth="1"/>
    <col min="11535" max="11535" width="7.710937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8.5703125" style="1" customWidth="1"/>
    <col min="11783" max="11783" width="28.5703125" style="1" customWidth="1"/>
    <col min="11784" max="11784" width="16.140625" style="1" customWidth="1"/>
    <col min="11785" max="11785" width="11.5703125" style="1" customWidth="1"/>
    <col min="11786" max="11786" width="22" style="1" customWidth="1"/>
    <col min="11787" max="11790" width="5.85546875" style="1" customWidth="1"/>
    <col min="11791" max="11791" width="7.710937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8.5703125" style="1" customWidth="1"/>
    <col min="12039" max="12039" width="28.5703125" style="1" customWidth="1"/>
    <col min="12040" max="12040" width="16.140625" style="1" customWidth="1"/>
    <col min="12041" max="12041" width="11.5703125" style="1" customWidth="1"/>
    <col min="12042" max="12042" width="22" style="1" customWidth="1"/>
    <col min="12043" max="12046" width="5.85546875" style="1" customWidth="1"/>
    <col min="12047" max="12047" width="7.710937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8.5703125" style="1" customWidth="1"/>
    <col min="12295" max="12295" width="28.5703125" style="1" customWidth="1"/>
    <col min="12296" max="12296" width="16.140625" style="1" customWidth="1"/>
    <col min="12297" max="12297" width="11.5703125" style="1" customWidth="1"/>
    <col min="12298" max="12298" width="22" style="1" customWidth="1"/>
    <col min="12299" max="12302" width="5.85546875" style="1" customWidth="1"/>
    <col min="12303" max="12303" width="7.710937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8.5703125" style="1" customWidth="1"/>
    <col min="12551" max="12551" width="28.5703125" style="1" customWidth="1"/>
    <col min="12552" max="12552" width="16.140625" style="1" customWidth="1"/>
    <col min="12553" max="12553" width="11.5703125" style="1" customWidth="1"/>
    <col min="12554" max="12554" width="22" style="1" customWidth="1"/>
    <col min="12555" max="12558" width="5.85546875" style="1" customWidth="1"/>
    <col min="12559" max="12559" width="7.710937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8.5703125" style="1" customWidth="1"/>
    <col min="12807" max="12807" width="28.5703125" style="1" customWidth="1"/>
    <col min="12808" max="12808" width="16.140625" style="1" customWidth="1"/>
    <col min="12809" max="12809" width="11.5703125" style="1" customWidth="1"/>
    <col min="12810" max="12810" width="22" style="1" customWidth="1"/>
    <col min="12811" max="12814" width="5.85546875" style="1" customWidth="1"/>
    <col min="12815" max="12815" width="7.710937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8.5703125" style="1" customWidth="1"/>
    <col min="13063" max="13063" width="28.5703125" style="1" customWidth="1"/>
    <col min="13064" max="13064" width="16.140625" style="1" customWidth="1"/>
    <col min="13065" max="13065" width="11.5703125" style="1" customWidth="1"/>
    <col min="13066" max="13066" width="22" style="1" customWidth="1"/>
    <col min="13067" max="13070" width="5.85546875" style="1" customWidth="1"/>
    <col min="13071" max="13071" width="7.710937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8.5703125" style="1" customWidth="1"/>
    <col min="13319" max="13319" width="28.5703125" style="1" customWidth="1"/>
    <col min="13320" max="13320" width="16.140625" style="1" customWidth="1"/>
    <col min="13321" max="13321" width="11.5703125" style="1" customWidth="1"/>
    <col min="13322" max="13322" width="22" style="1" customWidth="1"/>
    <col min="13323" max="13326" width="5.85546875" style="1" customWidth="1"/>
    <col min="13327" max="13327" width="7.710937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8.5703125" style="1" customWidth="1"/>
    <col min="13575" max="13575" width="28.5703125" style="1" customWidth="1"/>
    <col min="13576" max="13576" width="16.140625" style="1" customWidth="1"/>
    <col min="13577" max="13577" width="11.5703125" style="1" customWidth="1"/>
    <col min="13578" max="13578" width="22" style="1" customWidth="1"/>
    <col min="13579" max="13582" width="5.85546875" style="1" customWidth="1"/>
    <col min="13583" max="13583" width="7.710937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8.5703125" style="1" customWidth="1"/>
    <col min="13831" max="13831" width="28.5703125" style="1" customWidth="1"/>
    <col min="13832" max="13832" width="16.140625" style="1" customWidth="1"/>
    <col min="13833" max="13833" width="11.5703125" style="1" customWidth="1"/>
    <col min="13834" max="13834" width="22" style="1" customWidth="1"/>
    <col min="13835" max="13838" width="5.85546875" style="1" customWidth="1"/>
    <col min="13839" max="13839" width="7.710937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8.5703125" style="1" customWidth="1"/>
    <col min="14087" max="14087" width="28.5703125" style="1" customWidth="1"/>
    <col min="14088" max="14088" width="16.140625" style="1" customWidth="1"/>
    <col min="14089" max="14089" width="11.5703125" style="1" customWidth="1"/>
    <col min="14090" max="14090" width="22" style="1" customWidth="1"/>
    <col min="14091" max="14094" width="5.85546875" style="1" customWidth="1"/>
    <col min="14095" max="14095" width="7.710937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8.5703125" style="1" customWidth="1"/>
    <col min="14343" max="14343" width="28.5703125" style="1" customWidth="1"/>
    <col min="14344" max="14344" width="16.140625" style="1" customWidth="1"/>
    <col min="14345" max="14345" width="11.5703125" style="1" customWidth="1"/>
    <col min="14346" max="14346" width="22" style="1" customWidth="1"/>
    <col min="14347" max="14350" width="5.85546875" style="1" customWidth="1"/>
    <col min="14351" max="14351" width="7.710937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8.5703125" style="1" customWidth="1"/>
    <col min="14599" max="14599" width="28.5703125" style="1" customWidth="1"/>
    <col min="14600" max="14600" width="16.140625" style="1" customWidth="1"/>
    <col min="14601" max="14601" width="11.5703125" style="1" customWidth="1"/>
    <col min="14602" max="14602" width="22" style="1" customWidth="1"/>
    <col min="14603" max="14606" width="5.85546875" style="1" customWidth="1"/>
    <col min="14607" max="14607" width="7.710937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8.5703125" style="1" customWidth="1"/>
    <col min="14855" max="14855" width="28.5703125" style="1" customWidth="1"/>
    <col min="14856" max="14856" width="16.140625" style="1" customWidth="1"/>
    <col min="14857" max="14857" width="11.5703125" style="1" customWidth="1"/>
    <col min="14858" max="14858" width="22" style="1" customWidth="1"/>
    <col min="14859" max="14862" width="5.85546875" style="1" customWidth="1"/>
    <col min="14863" max="14863" width="7.710937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8.5703125" style="1" customWidth="1"/>
    <col min="15111" max="15111" width="28.5703125" style="1" customWidth="1"/>
    <col min="15112" max="15112" width="16.140625" style="1" customWidth="1"/>
    <col min="15113" max="15113" width="11.5703125" style="1" customWidth="1"/>
    <col min="15114" max="15114" width="22" style="1" customWidth="1"/>
    <col min="15115" max="15118" width="5.85546875" style="1" customWidth="1"/>
    <col min="15119" max="15119" width="7.710937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8.5703125" style="1" customWidth="1"/>
    <col min="15367" max="15367" width="28.5703125" style="1" customWidth="1"/>
    <col min="15368" max="15368" width="16.140625" style="1" customWidth="1"/>
    <col min="15369" max="15369" width="11.5703125" style="1" customWidth="1"/>
    <col min="15370" max="15370" width="22" style="1" customWidth="1"/>
    <col min="15371" max="15374" width="5.85546875" style="1" customWidth="1"/>
    <col min="15375" max="15375" width="7.710937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8.5703125" style="1" customWidth="1"/>
    <col min="15623" max="15623" width="28.5703125" style="1" customWidth="1"/>
    <col min="15624" max="15624" width="16.140625" style="1" customWidth="1"/>
    <col min="15625" max="15625" width="11.5703125" style="1" customWidth="1"/>
    <col min="15626" max="15626" width="22" style="1" customWidth="1"/>
    <col min="15627" max="15630" width="5.85546875" style="1" customWidth="1"/>
    <col min="15631" max="15631" width="7.710937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8.5703125" style="1" customWidth="1"/>
    <col min="15879" max="15879" width="28.5703125" style="1" customWidth="1"/>
    <col min="15880" max="15880" width="16.140625" style="1" customWidth="1"/>
    <col min="15881" max="15881" width="11.5703125" style="1" customWidth="1"/>
    <col min="15882" max="15882" width="22" style="1" customWidth="1"/>
    <col min="15883" max="15886" width="5.85546875" style="1" customWidth="1"/>
    <col min="15887" max="15887" width="7.710937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8.5703125" style="1" customWidth="1"/>
    <col min="16135" max="16135" width="28.5703125" style="1" customWidth="1"/>
    <col min="16136" max="16136" width="16.140625" style="1" customWidth="1"/>
    <col min="16137" max="16137" width="11.5703125" style="1" customWidth="1"/>
    <col min="16138" max="16138" width="22" style="1" customWidth="1"/>
    <col min="16139" max="16142" width="5.85546875" style="1" customWidth="1"/>
    <col min="16143" max="16143" width="7.710937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5" ht="15.75" thickBot="1" x14ac:dyDescent="0.3">
      <c r="A1" s="577"/>
      <c r="B1" s="577"/>
      <c r="C1" s="577"/>
      <c r="D1" s="577"/>
      <c r="E1" s="577"/>
      <c r="F1" s="577"/>
      <c r="G1" s="577"/>
      <c r="H1" s="577"/>
      <c r="I1" s="577"/>
      <c r="J1" s="577"/>
      <c r="K1" s="577"/>
      <c r="L1" s="577"/>
      <c r="M1" s="577"/>
      <c r="N1" s="577"/>
      <c r="O1" s="577"/>
      <c r="P1" s="577"/>
      <c r="Q1" s="577"/>
      <c r="R1" s="577"/>
      <c r="S1" s="577"/>
      <c r="T1" s="577"/>
      <c r="U1" s="577"/>
      <c r="V1" s="577"/>
    </row>
    <row r="2" spans="1:25" x14ac:dyDescent="0.25">
      <c r="A2" s="580"/>
      <c r="B2" s="722" t="s">
        <v>0</v>
      </c>
      <c r="C2" s="723"/>
      <c r="D2" s="723"/>
      <c r="E2" s="723"/>
      <c r="F2" s="723"/>
      <c r="G2" s="723"/>
      <c r="H2" s="723"/>
      <c r="I2" s="723"/>
      <c r="J2" s="723"/>
      <c r="K2" s="723"/>
      <c r="L2" s="723"/>
      <c r="M2" s="723"/>
      <c r="N2" s="723"/>
      <c r="O2" s="723"/>
      <c r="P2" s="723"/>
      <c r="Q2" s="723"/>
      <c r="R2" s="723"/>
      <c r="S2" s="723"/>
      <c r="T2" s="723"/>
      <c r="U2" s="723"/>
      <c r="V2" s="723"/>
      <c r="W2" s="724"/>
      <c r="X2" s="4" t="s">
        <v>1</v>
      </c>
    </row>
    <row r="3" spans="1:25" x14ac:dyDescent="0.25">
      <c r="A3" s="581"/>
      <c r="B3" s="725" t="s">
        <v>2</v>
      </c>
      <c r="C3" s="726"/>
      <c r="D3" s="726"/>
      <c r="E3" s="726"/>
      <c r="F3" s="726"/>
      <c r="G3" s="726"/>
      <c r="H3" s="726"/>
      <c r="I3" s="726"/>
      <c r="J3" s="726"/>
      <c r="K3" s="726"/>
      <c r="L3" s="726"/>
      <c r="M3" s="726"/>
      <c r="N3" s="726"/>
      <c r="O3" s="726"/>
      <c r="P3" s="726"/>
      <c r="Q3" s="726"/>
      <c r="R3" s="726"/>
      <c r="S3" s="726"/>
      <c r="T3" s="726"/>
      <c r="U3" s="726"/>
      <c r="V3" s="726"/>
      <c r="W3" s="727"/>
      <c r="X3" s="5" t="s">
        <v>3</v>
      </c>
    </row>
    <row r="4" spans="1:25" ht="28.5" x14ac:dyDescent="0.25">
      <c r="A4" s="581"/>
      <c r="B4" s="728" t="s">
        <v>4</v>
      </c>
      <c r="C4" s="729"/>
      <c r="D4" s="729"/>
      <c r="E4" s="729"/>
      <c r="F4" s="729"/>
      <c r="G4" s="729"/>
      <c r="H4" s="729"/>
      <c r="I4" s="729"/>
      <c r="J4" s="729"/>
      <c r="K4" s="729"/>
      <c r="L4" s="729"/>
      <c r="M4" s="729"/>
      <c r="N4" s="729"/>
      <c r="O4" s="729"/>
      <c r="P4" s="729"/>
      <c r="Q4" s="729"/>
      <c r="R4" s="729"/>
      <c r="S4" s="729"/>
      <c r="T4" s="729"/>
      <c r="U4" s="729"/>
      <c r="V4" s="729"/>
      <c r="W4" s="730"/>
      <c r="X4" s="6" t="s">
        <v>5</v>
      </c>
    </row>
    <row r="5" spans="1:25" ht="15.75" thickBot="1" x14ac:dyDescent="0.3">
      <c r="A5" s="582"/>
      <c r="B5" s="731"/>
      <c r="C5" s="732"/>
      <c r="D5" s="732"/>
      <c r="E5" s="732"/>
      <c r="F5" s="732"/>
      <c r="G5" s="732"/>
      <c r="H5" s="732"/>
      <c r="I5" s="732"/>
      <c r="J5" s="732"/>
      <c r="K5" s="732"/>
      <c r="L5" s="732"/>
      <c r="M5" s="732"/>
      <c r="N5" s="732"/>
      <c r="O5" s="732"/>
      <c r="P5" s="732"/>
      <c r="Q5" s="732"/>
      <c r="R5" s="732"/>
      <c r="S5" s="732"/>
      <c r="T5" s="732"/>
      <c r="U5" s="732"/>
      <c r="V5" s="732"/>
      <c r="W5" s="733"/>
      <c r="X5" s="7" t="s">
        <v>6</v>
      </c>
    </row>
    <row r="6" spans="1:25" ht="15.75" thickBot="1" x14ac:dyDescent="0.3">
      <c r="A6" s="576"/>
      <c r="B6" s="578"/>
      <c r="C6" s="578"/>
      <c r="D6" s="578"/>
      <c r="E6" s="578"/>
      <c r="F6" s="578"/>
      <c r="G6" s="578"/>
      <c r="H6" s="578"/>
      <c r="I6" s="578"/>
      <c r="J6" s="578"/>
      <c r="K6" s="578"/>
      <c r="L6" s="578"/>
      <c r="M6" s="578"/>
      <c r="N6" s="578"/>
      <c r="O6" s="578"/>
      <c r="P6" s="578"/>
      <c r="Q6" s="578"/>
      <c r="R6" s="578"/>
      <c r="S6" s="578"/>
      <c r="T6" s="578"/>
      <c r="U6" s="578"/>
      <c r="V6" s="578"/>
      <c r="W6" s="578"/>
      <c r="X6" s="578"/>
    </row>
    <row r="7" spans="1:25" ht="15.75" thickBot="1" x14ac:dyDescent="0.3">
      <c r="A7" s="8" t="s">
        <v>7</v>
      </c>
      <c r="B7" s="585" t="s">
        <v>644</v>
      </c>
      <c r="C7" s="586"/>
      <c r="D7" s="586"/>
      <c r="E7" s="586"/>
      <c r="F7" s="586"/>
      <c r="G7" s="586"/>
      <c r="H7" s="586"/>
      <c r="I7" s="586"/>
      <c r="J7" s="586"/>
      <c r="K7" s="586"/>
      <c r="L7" s="586"/>
      <c r="M7" s="586"/>
      <c r="N7" s="586"/>
      <c r="O7" s="586"/>
      <c r="P7" s="586"/>
      <c r="Q7" s="586"/>
      <c r="R7" s="586"/>
      <c r="S7" s="586"/>
      <c r="T7" s="586"/>
      <c r="U7" s="586"/>
      <c r="V7" s="586"/>
      <c r="W7" s="586"/>
      <c r="X7" s="587"/>
    </row>
    <row r="8" spans="1:25" x14ac:dyDescent="0.25">
      <c r="A8" s="9"/>
      <c r="B8" s="9"/>
      <c r="C8" s="9"/>
      <c r="D8" s="9"/>
      <c r="E8" s="9"/>
      <c r="F8" s="9"/>
      <c r="G8" s="9"/>
      <c r="H8" s="9"/>
      <c r="I8" s="9"/>
      <c r="J8" s="9"/>
      <c r="K8" s="9"/>
      <c r="L8" s="9"/>
      <c r="M8" s="9"/>
      <c r="N8" s="9"/>
      <c r="O8" s="9"/>
      <c r="P8" s="9"/>
      <c r="Q8" s="9"/>
      <c r="R8" s="9"/>
      <c r="S8" s="9"/>
      <c r="T8" s="9"/>
      <c r="U8" s="9"/>
      <c r="V8" s="9"/>
    </row>
    <row r="9" spans="1:25" x14ac:dyDescent="0.25">
      <c r="A9" s="700" t="s">
        <v>8</v>
      </c>
      <c r="B9" s="700" t="s">
        <v>9</v>
      </c>
      <c r="C9" s="700" t="s">
        <v>10</v>
      </c>
      <c r="D9" s="700" t="s">
        <v>11</v>
      </c>
      <c r="E9" s="700" t="s">
        <v>12</v>
      </c>
      <c r="F9" s="700" t="s">
        <v>13</v>
      </c>
      <c r="G9" s="700" t="s">
        <v>14</v>
      </c>
      <c r="H9" s="700" t="s">
        <v>15</v>
      </c>
      <c r="I9" s="700" t="s">
        <v>16</v>
      </c>
      <c r="J9" s="700" t="s">
        <v>17</v>
      </c>
      <c r="K9" s="736" t="s">
        <v>18</v>
      </c>
      <c r="L9" s="737"/>
      <c r="M9" s="737"/>
      <c r="N9" s="737"/>
      <c r="O9" s="737"/>
      <c r="P9" s="588"/>
      <c r="Q9" s="738" t="s">
        <v>19</v>
      </c>
      <c r="R9" s="739"/>
      <c r="S9" s="739"/>
      <c r="T9" s="739"/>
      <c r="U9" s="740"/>
      <c r="V9" s="700" t="s">
        <v>20</v>
      </c>
      <c r="W9" s="700" t="s">
        <v>21</v>
      </c>
      <c r="X9" s="734" t="s">
        <v>22</v>
      </c>
    </row>
    <row r="10" spans="1:25" ht="42.75" x14ac:dyDescent="0.25">
      <c r="A10" s="702"/>
      <c r="B10" s="702"/>
      <c r="C10" s="702"/>
      <c r="D10" s="702"/>
      <c r="E10" s="702"/>
      <c r="F10" s="702"/>
      <c r="G10" s="702"/>
      <c r="H10" s="702"/>
      <c r="I10" s="702"/>
      <c r="J10" s="702"/>
      <c r="K10" s="241" t="s">
        <v>23</v>
      </c>
      <c r="L10" s="241" t="s">
        <v>24</v>
      </c>
      <c r="M10" s="241" t="s">
        <v>25</v>
      </c>
      <c r="N10" s="241" t="s">
        <v>26</v>
      </c>
      <c r="O10" s="257" t="s">
        <v>27</v>
      </c>
      <c r="P10" s="588"/>
      <c r="Q10" s="241" t="s">
        <v>28</v>
      </c>
      <c r="R10" s="241" t="s">
        <v>24</v>
      </c>
      <c r="S10" s="241" t="s">
        <v>25</v>
      </c>
      <c r="T10" s="241" t="s">
        <v>26</v>
      </c>
      <c r="U10" s="241" t="s">
        <v>27</v>
      </c>
      <c r="V10" s="702"/>
      <c r="W10" s="702"/>
      <c r="X10" s="735"/>
    </row>
    <row r="11" spans="1:25" ht="105" x14ac:dyDescent="0.25">
      <c r="A11" s="619" t="s">
        <v>530</v>
      </c>
      <c r="B11" s="242" t="s">
        <v>531</v>
      </c>
      <c r="C11" s="242">
        <v>1</v>
      </c>
      <c r="D11" s="242" t="s">
        <v>532</v>
      </c>
      <c r="E11" s="242" t="s">
        <v>533</v>
      </c>
      <c r="F11" s="242" t="s">
        <v>534</v>
      </c>
      <c r="G11" s="68" t="s">
        <v>535</v>
      </c>
      <c r="H11" s="67">
        <v>1</v>
      </c>
      <c r="I11" s="242" t="s">
        <v>94</v>
      </c>
      <c r="J11" s="242" t="s">
        <v>536</v>
      </c>
      <c r="K11" s="17">
        <v>1</v>
      </c>
      <c r="L11" s="17">
        <v>0</v>
      </c>
      <c r="M11" s="17">
        <v>0</v>
      </c>
      <c r="N11" s="17">
        <v>0</v>
      </c>
      <c r="O11" s="230">
        <f t="shared" ref="O11:O18" si="0">SUM(K11:N11)</f>
        <v>1</v>
      </c>
      <c r="P11" s="588"/>
      <c r="Q11" s="17">
        <v>1</v>
      </c>
      <c r="R11" s="17">
        <v>0</v>
      </c>
      <c r="S11" s="17">
        <v>0</v>
      </c>
      <c r="T11" s="17">
        <v>0</v>
      </c>
      <c r="U11" s="17">
        <f>SUM(Q11:T11)</f>
        <v>1</v>
      </c>
      <c r="V11" s="231" t="s">
        <v>796</v>
      </c>
      <c r="W11" s="90" t="s">
        <v>797</v>
      </c>
      <c r="X11" s="90" t="s">
        <v>797</v>
      </c>
    </row>
    <row r="12" spans="1:25" ht="409.5" customHeight="1" x14ac:dyDescent="0.25">
      <c r="A12" s="619"/>
      <c r="B12" s="589" t="s">
        <v>537</v>
      </c>
      <c r="C12" s="68">
        <v>1</v>
      </c>
      <c r="D12" s="242" t="s">
        <v>538</v>
      </c>
      <c r="E12" s="242" t="s">
        <v>533</v>
      </c>
      <c r="F12" s="242" t="s">
        <v>539</v>
      </c>
      <c r="G12" s="242" t="s">
        <v>648</v>
      </c>
      <c r="H12" s="20">
        <v>0.9</v>
      </c>
      <c r="I12" s="242" t="s">
        <v>94</v>
      </c>
      <c r="J12" s="242" t="s">
        <v>540</v>
      </c>
      <c r="K12" s="17">
        <v>0.1</v>
      </c>
      <c r="L12" s="17">
        <v>0.2</v>
      </c>
      <c r="M12" s="17">
        <v>0.4</v>
      </c>
      <c r="N12" s="17">
        <v>0.3</v>
      </c>
      <c r="O12" s="230">
        <f t="shared" si="0"/>
        <v>1</v>
      </c>
      <c r="P12" s="588"/>
      <c r="Q12" s="17">
        <v>0.1</v>
      </c>
      <c r="R12" s="17">
        <v>0.15</v>
      </c>
      <c r="S12" s="17">
        <v>0.28999999999999998</v>
      </c>
      <c r="T12" s="17"/>
      <c r="U12" s="17">
        <f t="shared" ref="U12:U18" si="1">SUM(Q12:T12)</f>
        <v>0.54</v>
      </c>
      <c r="V12" s="83" t="s">
        <v>958</v>
      </c>
      <c r="W12" s="252" t="s">
        <v>959</v>
      </c>
      <c r="X12" s="68" t="s">
        <v>960</v>
      </c>
    </row>
    <row r="13" spans="1:25" ht="105" x14ac:dyDescent="0.25">
      <c r="A13" s="619"/>
      <c r="B13" s="591"/>
      <c r="C13" s="242">
        <v>2</v>
      </c>
      <c r="D13" s="242" t="s">
        <v>541</v>
      </c>
      <c r="E13" s="242" t="s">
        <v>533</v>
      </c>
      <c r="F13" s="242" t="s">
        <v>542</v>
      </c>
      <c r="G13" s="242" t="s">
        <v>543</v>
      </c>
      <c r="H13" s="63">
        <v>1</v>
      </c>
      <c r="I13" s="242" t="s">
        <v>94</v>
      </c>
      <c r="J13" s="242" t="s">
        <v>544</v>
      </c>
      <c r="K13" s="17">
        <v>0</v>
      </c>
      <c r="L13" s="17">
        <v>0</v>
      </c>
      <c r="M13" s="17">
        <v>0</v>
      </c>
      <c r="N13" s="17">
        <v>0</v>
      </c>
      <c r="O13" s="230">
        <v>1</v>
      </c>
      <c r="P13" s="588"/>
      <c r="Q13" s="17">
        <v>0</v>
      </c>
      <c r="R13" s="17">
        <v>0</v>
      </c>
      <c r="S13" s="17">
        <v>0</v>
      </c>
      <c r="T13" s="17">
        <v>1</v>
      </c>
      <c r="U13" s="17">
        <f t="shared" si="1"/>
        <v>1</v>
      </c>
      <c r="V13" s="18" t="s">
        <v>961</v>
      </c>
      <c r="W13" s="90" t="s">
        <v>797</v>
      </c>
      <c r="X13" s="90" t="s">
        <v>797</v>
      </c>
    </row>
    <row r="14" spans="1:25" ht="409.5" x14ac:dyDescent="0.25">
      <c r="A14" s="619"/>
      <c r="B14" s="589" t="s">
        <v>545</v>
      </c>
      <c r="C14" s="242">
        <v>1</v>
      </c>
      <c r="D14" s="242" t="s">
        <v>546</v>
      </c>
      <c r="E14" s="242" t="s">
        <v>533</v>
      </c>
      <c r="F14" s="242" t="s">
        <v>547</v>
      </c>
      <c r="G14" s="242" t="s">
        <v>548</v>
      </c>
      <c r="H14" s="20">
        <v>0.9</v>
      </c>
      <c r="I14" s="242" t="s">
        <v>94</v>
      </c>
      <c r="J14" s="242" t="s">
        <v>540</v>
      </c>
      <c r="K14" s="17">
        <v>0</v>
      </c>
      <c r="L14" s="17">
        <v>0.3</v>
      </c>
      <c r="M14" s="17">
        <v>0.4</v>
      </c>
      <c r="N14" s="17">
        <v>0.3</v>
      </c>
      <c r="O14" s="230">
        <f t="shared" si="0"/>
        <v>1</v>
      </c>
      <c r="P14" s="588"/>
      <c r="Q14" s="17">
        <v>0.16</v>
      </c>
      <c r="R14" s="17">
        <v>0.23</v>
      </c>
      <c r="S14" s="17">
        <v>0.23</v>
      </c>
      <c r="T14" s="17"/>
      <c r="U14" s="17">
        <f t="shared" si="1"/>
        <v>0.62</v>
      </c>
      <c r="V14" s="18" t="s">
        <v>962</v>
      </c>
      <c r="W14" s="68" t="s">
        <v>963</v>
      </c>
      <c r="X14" s="68" t="s">
        <v>964</v>
      </c>
    </row>
    <row r="15" spans="1:25" ht="90" x14ac:dyDescent="0.25">
      <c r="A15" s="619"/>
      <c r="B15" s="591"/>
      <c r="C15" s="242">
        <v>2</v>
      </c>
      <c r="D15" s="242" t="s">
        <v>549</v>
      </c>
      <c r="E15" s="242" t="s">
        <v>533</v>
      </c>
      <c r="F15" s="242" t="s">
        <v>550</v>
      </c>
      <c r="G15" s="242" t="s">
        <v>543</v>
      </c>
      <c r="H15" s="63">
        <v>1</v>
      </c>
      <c r="I15" s="242" t="s">
        <v>94</v>
      </c>
      <c r="J15" s="242" t="s">
        <v>551</v>
      </c>
      <c r="K15" s="17">
        <v>0</v>
      </c>
      <c r="L15" s="17">
        <v>0</v>
      </c>
      <c r="M15" s="17">
        <v>0</v>
      </c>
      <c r="N15" s="17">
        <v>1</v>
      </c>
      <c r="O15" s="17">
        <f t="shared" si="0"/>
        <v>1</v>
      </c>
      <c r="P15" s="588"/>
      <c r="Q15" s="17">
        <v>0</v>
      </c>
      <c r="R15" s="17">
        <v>0</v>
      </c>
      <c r="S15" s="17">
        <v>0</v>
      </c>
      <c r="T15" s="17">
        <v>1</v>
      </c>
      <c r="U15" s="17">
        <f t="shared" si="1"/>
        <v>1</v>
      </c>
      <c r="V15" s="18" t="s">
        <v>961</v>
      </c>
      <c r="W15" s="90" t="s">
        <v>797</v>
      </c>
      <c r="X15" s="90" t="s">
        <v>797</v>
      </c>
    </row>
    <row r="16" spans="1:25" ht="375" x14ac:dyDescent="0.25">
      <c r="A16" s="619"/>
      <c r="B16" s="589" t="s">
        <v>552</v>
      </c>
      <c r="C16" s="242">
        <v>1</v>
      </c>
      <c r="D16" s="242" t="s">
        <v>553</v>
      </c>
      <c r="E16" s="242" t="s">
        <v>533</v>
      </c>
      <c r="F16" s="242" t="s">
        <v>554</v>
      </c>
      <c r="G16" s="242" t="s">
        <v>555</v>
      </c>
      <c r="H16" s="20">
        <v>0.9</v>
      </c>
      <c r="I16" s="242" t="s">
        <v>94</v>
      </c>
      <c r="J16" s="242" t="s">
        <v>540</v>
      </c>
      <c r="K16" s="17">
        <v>0.15</v>
      </c>
      <c r="L16" s="17">
        <v>0.2</v>
      </c>
      <c r="M16" s="17">
        <v>0.35</v>
      </c>
      <c r="N16" s="17">
        <v>0.3</v>
      </c>
      <c r="O16" s="230">
        <f t="shared" si="0"/>
        <v>1</v>
      </c>
      <c r="P16" s="588"/>
      <c r="Q16" s="17">
        <v>0.15</v>
      </c>
      <c r="R16" s="17">
        <v>0.2</v>
      </c>
      <c r="S16" s="17">
        <v>0.35</v>
      </c>
      <c r="T16" s="17"/>
      <c r="U16" s="17">
        <f t="shared" si="1"/>
        <v>0.7</v>
      </c>
      <c r="V16" s="18" t="s">
        <v>965</v>
      </c>
      <c r="W16" s="68" t="s">
        <v>797</v>
      </c>
      <c r="X16" s="90" t="s">
        <v>797</v>
      </c>
      <c r="Y16" s="374"/>
    </row>
    <row r="17" spans="1:25" ht="105" x14ac:dyDescent="0.25">
      <c r="A17" s="619"/>
      <c r="B17" s="591"/>
      <c r="C17" s="242">
        <v>2</v>
      </c>
      <c r="D17" s="242" t="s">
        <v>556</v>
      </c>
      <c r="E17" s="242" t="s">
        <v>533</v>
      </c>
      <c r="F17" s="242" t="s">
        <v>557</v>
      </c>
      <c r="G17" s="242" t="s">
        <v>543</v>
      </c>
      <c r="H17" s="63">
        <v>1</v>
      </c>
      <c r="I17" s="242" t="s">
        <v>94</v>
      </c>
      <c r="J17" s="242" t="s">
        <v>558</v>
      </c>
      <c r="K17" s="17">
        <v>0</v>
      </c>
      <c r="L17" s="17">
        <v>0</v>
      </c>
      <c r="M17" s="17">
        <v>0</v>
      </c>
      <c r="N17" s="17">
        <v>1</v>
      </c>
      <c r="O17" s="17">
        <f t="shared" si="0"/>
        <v>1</v>
      </c>
      <c r="P17" s="588"/>
      <c r="Q17" s="17">
        <v>0</v>
      </c>
      <c r="R17" s="17">
        <v>0</v>
      </c>
      <c r="S17" s="17">
        <v>0</v>
      </c>
      <c r="T17" s="17">
        <v>1</v>
      </c>
      <c r="U17" s="17">
        <f t="shared" si="1"/>
        <v>1</v>
      </c>
      <c r="V17" s="18" t="s">
        <v>961</v>
      </c>
      <c r="W17" s="90" t="s">
        <v>797</v>
      </c>
      <c r="X17" s="90" t="s">
        <v>797</v>
      </c>
    </row>
    <row r="18" spans="1:25" ht="45" x14ac:dyDescent="0.25">
      <c r="A18" s="619"/>
      <c r="B18" s="619" t="s">
        <v>559</v>
      </c>
      <c r="C18" s="619">
        <v>1</v>
      </c>
      <c r="D18" s="619" t="s">
        <v>560</v>
      </c>
      <c r="E18" s="619" t="s">
        <v>533</v>
      </c>
      <c r="F18" s="619" t="s">
        <v>561</v>
      </c>
      <c r="G18" s="619" t="s">
        <v>562</v>
      </c>
      <c r="H18" s="741">
        <v>1</v>
      </c>
      <c r="I18" s="619" t="s">
        <v>94</v>
      </c>
      <c r="J18" s="619" t="s">
        <v>563</v>
      </c>
      <c r="K18" s="715">
        <v>0.6</v>
      </c>
      <c r="L18" s="715">
        <v>0.3</v>
      </c>
      <c r="M18" s="715">
        <v>0.1</v>
      </c>
      <c r="N18" s="715">
        <v>0</v>
      </c>
      <c r="O18" s="715">
        <f t="shared" si="0"/>
        <v>0.99999999999999989</v>
      </c>
      <c r="P18" s="588"/>
      <c r="Q18" s="715">
        <v>0.6</v>
      </c>
      <c r="R18" s="715">
        <v>0.3</v>
      </c>
      <c r="S18" s="715">
        <v>0.05</v>
      </c>
      <c r="T18" s="715"/>
      <c r="U18" s="716">
        <f t="shared" si="1"/>
        <v>0.95</v>
      </c>
      <c r="V18" s="718" t="s">
        <v>966</v>
      </c>
      <c r="W18" s="720" t="s">
        <v>967</v>
      </c>
      <c r="X18" s="68" t="s">
        <v>968</v>
      </c>
    </row>
    <row r="19" spans="1:25" hidden="1" x14ac:dyDescent="0.25">
      <c r="A19" s="619"/>
      <c r="B19" s="619"/>
      <c r="C19" s="619"/>
      <c r="D19" s="619"/>
      <c r="E19" s="619"/>
      <c r="F19" s="619"/>
      <c r="G19" s="619"/>
      <c r="H19" s="741"/>
      <c r="I19" s="619"/>
      <c r="J19" s="619"/>
      <c r="K19" s="715"/>
      <c r="L19" s="715"/>
      <c r="M19" s="715"/>
      <c r="N19" s="715"/>
      <c r="O19" s="715"/>
      <c r="P19" s="588"/>
      <c r="Q19" s="715"/>
      <c r="R19" s="715"/>
      <c r="S19" s="715"/>
      <c r="T19" s="715"/>
      <c r="U19" s="717"/>
      <c r="V19" s="719"/>
      <c r="W19" s="721"/>
      <c r="X19" s="252"/>
    </row>
    <row r="20" spans="1:25" s="2" customFormat="1" x14ac:dyDescent="0.25">
      <c r="A20" s="700" t="s">
        <v>31</v>
      </c>
      <c r="B20" s="12" t="s">
        <v>792</v>
      </c>
      <c r="C20" s="592" t="s">
        <v>32</v>
      </c>
      <c r="D20" s="593"/>
      <c r="E20" s="13" t="s">
        <v>33</v>
      </c>
      <c r="F20" s="604"/>
      <c r="G20" s="604"/>
      <c r="H20" s="605"/>
      <c r="I20" s="703" t="s">
        <v>34</v>
      </c>
      <c r="J20" s="599" t="s">
        <v>33</v>
      </c>
      <c r="K20" s="600"/>
      <c r="L20" s="600"/>
      <c r="M20" s="600"/>
      <c r="N20" s="600"/>
      <c r="O20" s="600"/>
      <c r="P20" s="600"/>
      <c r="Q20" s="600"/>
      <c r="R20" s="601"/>
      <c r="S20" s="706" t="s">
        <v>35</v>
      </c>
      <c r="T20" s="707"/>
      <c r="U20" s="708"/>
      <c r="V20" s="607" t="s">
        <v>36</v>
      </c>
      <c r="W20" s="608"/>
      <c r="X20" s="609"/>
      <c r="Y20" s="1"/>
    </row>
    <row r="21" spans="1:25" s="2" customFormat="1" ht="28.5" x14ac:dyDescent="0.25">
      <c r="A21" s="701"/>
      <c r="B21" s="12" t="s">
        <v>37</v>
      </c>
      <c r="C21" s="594"/>
      <c r="D21" s="595"/>
      <c r="E21" s="13" t="s">
        <v>38</v>
      </c>
      <c r="F21" s="604" t="s">
        <v>564</v>
      </c>
      <c r="G21" s="604"/>
      <c r="H21" s="605"/>
      <c r="I21" s="704"/>
      <c r="J21" s="13" t="s">
        <v>38</v>
      </c>
      <c r="K21" s="604" t="s">
        <v>565</v>
      </c>
      <c r="L21" s="604"/>
      <c r="M21" s="604"/>
      <c r="N21" s="604"/>
      <c r="O21" s="604"/>
      <c r="P21" s="604"/>
      <c r="Q21" s="604"/>
      <c r="R21" s="605"/>
      <c r="S21" s="709"/>
      <c r="T21" s="710"/>
      <c r="U21" s="711"/>
      <c r="V21" s="607" t="s">
        <v>784</v>
      </c>
      <c r="W21" s="608"/>
      <c r="X21" s="609"/>
      <c r="Y21" s="1"/>
    </row>
    <row r="22" spans="1:25" s="2" customFormat="1" ht="28.5" x14ac:dyDescent="0.25">
      <c r="A22" s="702"/>
      <c r="B22" s="12" t="s">
        <v>787</v>
      </c>
      <c r="C22" s="596"/>
      <c r="D22" s="597"/>
      <c r="E22" s="13" t="s">
        <v>40</v>
      </c>
      <c r="F22" s="604" t="s">
        <v>566</v>
      </c>
      <c r="G22" s="604"/>
      <c r="H22" s="605"/>
      <c r="I22" s="705"/>
      <c r="J22" s="444" t="s">
        <v>724</v>
      </c>
      <c r="K22" s="442"/>
      <c r="L22" s="604" t="s">
        <v>567</v>
      </c>
      <c r="M22" s="604"/>
      <c r="N22" s="604"/>
      <c r="O22" s="604"/>
      <c r="P22" s="604"/>
      <c r="Q22" s="604"/>
      <c r="R22" s="605"/>
      <c r="S22" s="712"/>
      <c r="T22" s="713"/>
      <c r="U22" s="714"/>
      <c r="V22" s="607" t="s">
        <v>41</v>
      </c>
      <c r="W22" s="608"/>
      <c r="X22" s="609"/>
      <c r="Y22" s="1"/>
    </row>
    <row r="28" spans="1:25" x14ac:dyDescent="0.25">
      <c r="G28" s="2"/>
    </row>
  </sheetData>
  <mergeCells count="62">
    <mergeCell ref="J9:J10"/>
    <mergeCell ref="F20:H20"/>
    <mergeCell ref="V20:X20"/>
    <mergeCell ref="F21:H21"/>
    <mergeCell ref="V21:X21"/>
    <mergeCell ref="K18:K19"/>
    <mergeCell ref="L18:L19"/>
    <mergeCell ref="M18:M19"/>
    <mergeCell ref="N18:N19"/>
    <mergeCell ref="O18:O19"/>
    <mergeCell ref="Q18:Q19"/>
    <mergeCell ref="R18:R19"/>
    <mergeCell ref="F18:F19"/>
    <mergeCell ref="G18:G19"/>
    <mergeCell ref="H18:H19"/>
    <mergeCell ref="I18:I19"/>
    <mergeCell ref="J18:J19"/>
    <mergeCell ref="A11:A19"/>
    <mergeCell ref="B18:B19"/>
    <mergeCell ref="C18:C19"/>
    <mergeCell ref="D18:D19"/>
    <mergeCell ref="E18:E19"/>
    <mergeCell ref="B12:B13"/>
    <mergeCell ref="B14:B15"/>
    <mergeCell ref="B16:B17"/>
    <mergeCell ref="B7:X7"/>
    <mergeCell ref="A9:A10"/>
    <mergeCell ref="B9:B10"/>
    <mergeCell ref="C9:C10"/>
    <mergeCell ref="D9:D10"/>
    <mergeCell ref="E9:E10"/>
    <mergeCell ref="F9:F10"/>
    <mergeCell ref="G9:G10"/>
    <mergeCell ref="H9:H10"/>
    <mergeCell ref="I9:I10"/>
    <mergeCell ref="X9:X10"/>
    <mergeCell ref="K9:O9"/>
    <mergeCell ref="Q9:U9"/>
    <mergeCell ref="V9:V10"/>
    <mergeCell ref="W9:W10"/>
    <mergeCell ref="P9:P19"/>
    <mergeCell ref="A6:X6"/>
    <mergeCell ref="A1:V1"/>
    <mergeCell ref="A2:A5"/>
    <mergeCell ref="B2:W2"/>
    <mergeCell ref="B3:W3"/>
    <mergeCell ref="B4:W5"/>
    <mergeCell ref="S18:S19"/>
    <mergeCell ref="T18:T19"/>
    <mergeCell ref="U18:U19"/>
    <mergeCell ref="V18:V19"/>
    <mergeCell ref="W18:W19"/>
    <mergeCell ref="V22:X22"/>
    <mergeCell ref="A20:A22"/>
    <mergeCell ref="C20:D22"/>
    <mergeCell ref="I20:I22"/>
    <mergeCell ref="J20:R20"/>
    <mergeCell ref="S20:U22"/>
    <mergeCell ref="K21:R21"/>
    <mergeCell ref="F22:H22"/>
    <mergeCell ref="J22:K22"/>
    <mergeCell ref="L22:R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topLeftCell="H1" zoomScale="70" zoomScaleNormal="70" workbookViewId="0">
      <selection activeCell="U11" sqref="U11"/>
    </sheetView>
  </sheetViews>
  <sheetFormatPr baseColWidth="10" defaultRowHeight="15" x14ac:dyDescent="0.25"/>
  <cols>
    <col min="1" max="1" width="17.7109375" style="260" customWidth="1"/>
    <col min="2" max="2" width="23.5703125" style="260" customWidth="1"/>
    <col min="3" max="3" width="5.42578125" style="260" customWidth="1"/>
    <col min="4" max="4" width="32.28515625" style="260" customWidth="1"/>
    <col min="5" max="5" width="22.140625" style="271" customWidth="1"/>
    <col min="6" max="6" width="17.28515625" style="260" customWidth="1"/>
    <col min="7" max="7" width="28.5703125" style="260" customWidth="1"/>
    <col min="8" max="8" width="16" style="260" customWidth="1"/>
    <col min="9" max="9" width="13.42578125" style="260" customWidth="1"/>
    <col min="10" max="10" width="20.42578125" style="260" customWidth="1"/>
    <col min="11" max="11" width="5.7109375" style="260" customWidth="1"/>
    <col min="12" max="12" width="6.5703125" style="260" customWidth="1"/>
    <col min="13" max="14" width="5.7109375" style="260" customWidth="1"/>
    <col min="15" max="15" width="7.7109375" style="260" customWidth="1"/>
    <col min="16" max="16" width="1.42578125" style="272" customWidth="1"/>
    <col min="17" max="20" width="6.140625" style="260" customWidth="1"/>
    <col min="21" max="21" width="13.5703125" style="260" customWidth="1"/>
    <col min="22" max="22" width="71.7109375" style="260" customWidth="1"/>
    <col min="23" max="24" width="25.42578125" style="260" customWidth="1"/>
    <col min="25" max="256" width="11.42578125" style="260"/>
    <col min="257" max="257" width="17.7109375" style="260" customWidth="1"/>
    <col min="258" max="258" width="23.5703125" style="260" customWidth="1"/>
    <col min="259" max="259" width="5.42578125" style="260" customWidth="1"/>
    <col min="260" max="260" width="32.28515625" style="260" customWidth="1"/>
    <col min="261" max="261" width="22.140625" style="260" customWidth="1"/>
    <col min="262" max="262" width="17.28515625" style="260" customWidth="1"/>
    <col min="263" max="263" width="28.5703125" style="260" customWidth="1"/>
    <col min="264" max="264" width="16" style="260" customWidth="1"/>
    <col min="265" max="265" width="13.42578125" style="260" customWidth="1"/>
    <col min="266" max="266" width="20.42578125" style="260" customWidth="1"/>
    <col min="267" max="267" width="5.7109375" style="260" customWidth="1"/>
    <col min="268" max="268" width="6.5703125" style="260" customWidth="1"/>
    <col min="269" max="270" width="5.7109375" style="260" customWidth="1"/>
    <col min="271" max="271" width="7.7109375" style="260" customWidth="1"/>
    <col min="272" max="272" width="1.42578125" style="260" customWidth="1"/>
    <col min="273" max="276" width="6.140625" style="260" customWidth="1"/>
    <col min="277" max="277" width="13.5703125" style="260" customWidth="1"/>
    <col min="278" max="278" width="71.7109375" style="260" customWidth="1"/>
    <col min="279" max="280" width="25.42578125" style="260" customWidth="1"/>
    <col min="281" max="512" width="11.42578125" style="260"/>
    <col min="513" max="513" width="17.7109375" style="260" customWidth="1"/>
    <col min="514" max="514" width="23.5703125" style="260" customWidth="1"/>
    <col min="515" max="515" width="5.42578125" style="260" customWidth="1"/>
    <col min="516" max="516" width="32.28515625" style="260" customWidth="1"/>
    <col min="517" max="517" width="22.140625" style="260" customWidth="1"/>
    <col min="518" max="518" width="17.28515625" style="260" customWidth="1"/>
    <col min="519" max="519" width="28.5703125" style="260" customWidth="1"/>
    <col min="520" max="520" width="16" style="260" customWidth="1"/>
    <col min="521" max="521" width="13.42578125" style="260" customWidth="1"/>
    <col min="522" max="522" width="20.42578125" style="260" customWidth="1"/>
    <col min="523" max="523" width="5.7109375" style="260" customWidth="1"/>
    <col min="524" max="524" width="6.5703125" style="260" customWidth="1"/>
    <col min="525" max="526" width="5.7109375" style="260" customWidth="1"/>
    <col min="527" max="527" width="7.7109375" style="260" customWidth="1"/>
    <col min="528" max="528" width="1.42578125" style="260" customWidth="1"/>
    <col min="529" max="532" width="6.140625" style="260" customWidth="1"/>
    <col min="533" max="533" width="13.5703125" style="260" customWidth="1"/>
    <col min="534" max="534" width="71.7109375" style="260" customWidth="1"/>
    <col min="535" max="536" width="25.42578125" style="260" customWidth="1"/>
    <col min="537" max="768" width="11.42578125" style="260"/>
    <col min="769" max="769" width="17.7109375" style="260" customWidth="1"/>
    <col min="770" max="770" width="23.5703125" style="260" customWidth="1"/>
    <col min="771" max="771" width="5.42578125" style="260" customWidth="1"/>
    <col min="772" max="772" width="32.28515625" style="260" customWidth="1"/>
    <col min="773" max="773" width="22.140625" style="260" customWidth="1"/>
    <col min="774" max="774" width="17.28515625" style="260" customWidth="1"/>
    <col min="775" max="775" width="28.5703125" style="260" customWidth="1"/>
    <col min="776" max="776" width="16" style="260" customWidth="1"/>
    <col min="777" max="777" width="13.42578125" style="260" customWidth="1"/>
    <col min="778" max="778" width="20.42578125" style="260" customWidth="1"/>
    <col min="779" max="779" width="5.7109375" style="260" customWidth="1"/>
    <col min="780" max="780" width="6.5703125" style="260" customWidth="1"/>
    <col min="781" max="782" width="5.7109375" style="260" customWidth="1"/>
    <col min="783" max="783" width="7.7109375" style="260" customWidth="1"/>
    <col min="784" max="784" width="1.42578125" style="260" customWidth="1"/>
    <col min="785" max="788" width="6.140625" style="260" customWidth="1"/>
    <col min="789" max="789" width="13.5703125" style="260" customWidth="1"/>
    <col min="790" max="790" width="71.7109375" style="260" customWidth="1"/>
    <col min="791" max="792" width="25.42578125" style="260" customWidth="1"/>
    <col min="793" max="1024" width="11.42578125" style="260"/>
    <col min="1025" max="1025" width="17.7109375" style="260" customWidth="1"/>
    <col min="1026" max="1026" width="23.5703125" style="260" customWidth="1"/>
    <col min="1027" max="1027" width="5.42578125" style="260" customWidth="1"/>
    <col min="1028" max="1028" width="32.28515625" style="260" customWidth="1"/>
    <col min="1029" max="1029" width="22.140625" style="260" customWidth="1"/>
    <col min="1030" max="1030" width="17.28515625" style="260" customWidth="1"/>
    <col min="1031" max="1031" width="28.5703125" style="260" customWidth="1"/>
    <col min="1032" max="1032" width="16" style="260" customWidth="1"/>
    <col min="1033" max="1033" width="13.42578125" style="260" customWidth="1"/>
    <col min="1034" max="1034" width="20.42578125" style="260" customWidth="1"/>
    <col min="1035" max="1035" width="5.7109375" style="260" customWidth="1"/>
    <col min="1036" max="1036" width="6.5703125" style="260" customWidth="1"/>
    <col min="1037" max="1038" width="5.7109375" style="260" customWidth="1"/>
    <col min="1039" max="1039" width="7.7109375" style="260" customWidth="1"/>
    <col min="1040" max="1040" width="1.42578125" style="260" customWidth="1"/>
    <col min="1041" max="1044" width="6.140625" style="260" customWidth="1"/>
    <col min="1045" max="1045" width="13.5703125" style="260" customWidth="1"/>
    <col min="1046" max="1046" width="71.7109375" style="260" customWidth="1"/>
    <col min="1047" max="1048" width="25.42578125" style="260" customWidth="1"/>
    <col min="1049" max="1280" width="11.42578125" style="260"/>
    <col min="1281" max="1281" width="17.7109375" style="260" customWidth="1"/>
    <col min="1282" max="1282" width="23.5703125" style="260" customWidth="1"/>
    <col min="1283" max="1283" width="5.42578125" style="260" customWidth="1"/>
    <col min="1284" max="1284" width="32.28515625" style="260" customWidth="1"/>
    <col min="1285" max="1285" width="22.140625" style="260" customWidth="1"/>
    <col min="1286" max="1286" width="17.28515625" style="260" customWidth="1"/>
    <col min="1287" max="1287" width="28.5703125" style="260" customWidth="1"/>
    <col min="1288" max="1288" width="16" style="260" customWidth="1"/>
    <col min="1289" max="1289" width="13.42578125" style="260" customWidth="1"/>
    <col min="1290" max="1290" width="20.42578125" style="260" customWidth="1"/>
    <col min="1291" max="1291" width="5.7109375" style="260" customWidth="1"/>
    <col min="1292" max="1292" width="6.5703125" style="260" customWidth="1"/>
    <col min="1293" max="1294" width="5.7109375" style="260" customWidth="1"/>
    <col min="1295" max="1295" width="7.7109375" style="260" customWidth="1"/>
    <col min="1296" max="1296" width="1.42578125" style="260" customWidth="1"/>
    <col min="1297" max="1300" width="6.140625" style="260" customWidth="1"/>
    <col min="1301" max="1301" width="13.5703125" style="260" customWidth="1"/>
    <col min="1302" max="1302" width="71.7109375" style="260" customWidth="1"/>
    <col min="1303" max="1304" width="25.42578125" style="260" customWidth="1"/>
    <col min="1305" max="1536" width="11.42578125" style="260"/>
    <col min="1537" max="1537" width="17.7109375" style="260" customWidth="1"/>
    <col min="1538" max="1538" width="23.5703125" style="260" customWidth="1"/>
    <col min="1539" max="1539" width="5.42578125" style="260" customWidth="1"/>
    <col min="1540" max="1540" width="32.28515625" style="260" customWidth="1"/>
    <col min="1541" max="1541" width="22.140625" style="260" customWidth="1"/>
    <col min="1542" max="1542" width="17.28515625" style="260" customWidth="1"/>
    <col min="1543" max="1543" width="28.5703125" style="260" customWidth="1"/>
    <col min="1544" max="1544" width="16" style="260" customWidth="1"/>
    <col min="1545" max="1545" width="13.42578125" style="260" customWidth="1"/>
    <col min="1546" max="1546" width="20.42578125" style="260" customWidth="1"/>
    <col min="1547" max="1547" width="5.7109375" style="260" customWidth="1"/>
    <col min="1548" max="1548" width="6.5703125" style="260" customWidth="1"/>
    <col min="1549" max="1550" width="5.7109375" style="260" customWidth="1"/>
    <col min="1551" max="1551" width="7.7109375" style="260" customWidth="1"/>
    <col min="1552" max="1552" width="1.42578125" style="260" customWidth="1"/>
    <col min="1553" max="1556" width="6.140625" style="260" customWidth="1"/>
    <col min="1557" max="1557" width="13.5703125" style="260" customWidth="1"/>
    <col min="1558" max="1558" width="71.7109375" style="260" customWidth="1"/>
    <col min="1559" max="1560" width="25.42578125" style="260" customWidth="1"/>
    <col min="1561" max="1792" width="11.42578125" style="260"/>
    <col min="1793" max="1793" width="17.7109375" style="260" customWidth="1"/>
    <col min="1794" max="1794" width="23.5703125" style="260" customWidth="1"/>
    <col min="1795" max="1795" width="5.42578125" style="260" customWidth="1"/>
    <col min="1796" max="1796" width="32.28515625" style="260" customWidth="1"/>
    <col min="1797" max="1797" width="22.140625" style="260" customWidth="1"/>
    <col min="1798" max="1798" width="17.28515625" style="260" customWidth="1"/>
    <col min="1799" max="1799" width="28.5703125" style="260" customWidth="1"/>
    <col min="1800" max="1800" width="16" style="260" customWidth="1"/>
    <col min="1801" max="1801" width="13.42578125" style="260" customWidth="1"/>
    <col min="1802" max="1802" width="20.42578125" style="260" customWidth="1"/>
    <col min="1803" max="1803" width="5.7109375" style="260" customWidth="1"/>
    <col min="1804" max="1804" width="6.5703125" style="260" customWidth="1"/>
    <col min="1805" max="1806" width="5.7109375" style="260" customWidth="1"/>
    <col min="1807" max="1807" width="7.7109375" style="260" customWidth="1"/>
    <col min="1808" max="1808" width="1.42578125" style="260" customWidth="1"/>
    <col min="1809" max="1812" width="6.140625" style="260" customWidth="1"/>
    <col min="1813" max="1813" width="13.5703125" style="260" customWidth="1"/>
    <col min="1814" max="1814" width="71.7109375" style="260" customWidth="1"/>
    <col min="1815" max="1816" width="25.42578125" style="260" customWidth="1"/>
    <col min="1817" max="2048" width="11.42578125" style="260"/>
    <col min="2049" max="2049" width="17.7109375" style="260" customWidth="1"/>
    <col min="2050" max="2050" width="23.5703125" style="260" customWidth="1"/>
    <col min="2051" max="2051" width="5.42578125" style="260" customWidth="1"/>
    <col min="2052" max="2052" width="32.28515625" style="260" customWidth="1"/>
    <col min="2053" max="2053" width="22.140625" style="260" customWidth="1"/>
    <col min="2054" max="2054" width="17.28515625" style="260" customWidth="1"/>
    <col min="2055" max="2055" width="28.5703125" style="260" customWidth="1"/>
    <col min="2056" max="2056" width="16" style="260" customWidth="1"/>
    <col min="2057" max="2057" width="13.42578125" style="260" customWidth="1"/>
    <col min="2058" max="2058" width="20.42578125" style="260" customWidth="1"/>
    <col min="2059" max="2059" width="5.7109375" style="260" customWidth="1"/>
    <col min="2060" max="2060" width="6.5703125" style="260" customWidth="1"/>
    <col min="2061" max="2062" width="5.7109375" style="260" customWidth="1"/>
    <col min="2063" max="2063" width="7.7109375" style="260" customWidth="1"/>
    <col min="2064" max="2064" width="1.42578125" style="260" customWidth="1"/>
    <col min="2065" max="2068" width="6.140625" style="260" customWidth="1"/>
    <col min="2069" max="2069" width="13.5703125" style="260" customWidth="1"/>
    <col min="2070" max="2070" width="71.7109375" style="260" customWidth="1"/>
    <col min="2071" max="2072" width="25.42578125" style="260" customWidth="1"/>
    <col min="2073" max="2304" width="11.42578125" style="260"/>
    <col min="2305" max="2305" width="17.7109375" style="260" customWidth="1"/>
    <col min="2306" max="2306" width="23.5703125" style="260" customWidth="1"/>
    <col min="2307" max="2307" width="5.42578125" style="260" customWidth="1"/>
    <col min="2308" max="2308" width="32.28515625" style="260" customWidth="1"/>
    <col min="2309" max="2309" width="22.140625" style="260" customWidth="1"/>
    <col min="2310" max="2310" width="17.28515625" style="260" customWidth="1"/>
    <col min="2311" max="2311" width="28.5703125" style="260" customWidth="1"/>
    <col min="2312" max="2312" width="16" style="260" customWidth="1"/>
    <col min="2313" max="2313" width="13.42578125" style="260" customWidth="1"/>
    <col min="2314" max="2314" width="20.42578125" style="260" customWidth="1"/>
    <col min="2315" max="2315" width="5.7109375" style="260" customWidth="1"/>
    <col min="2316" max="2316" width="6.5703125" style="260" customWidth="1"/>
    <col min="2317" max="2318" width="5.7109375" style="260" customWidth="1"/>
    <col min="2319" max="2319" width="7.7109375" style="260" customWidth="1"/>
    <col min="2320" max="2320" width="1.42578125" style="260" customWidth="1"/>
    <col min="2321" max="2324" width="6.140625" style="260" customWidth="1"/>
    <col min="2325" max="2325" width="13.5703125" style="260" customWidth="1"/>
    <col min="2326" max="2326" width="71.7109375" style="260" customWidth="1"/>
    <col min="2327" max="2328" width="25.42578125" style="260" customWidth="1"/>
    <col min="2329" max="2560" width="11.42578125" style="260"/>
    <col min="2561" max="2561" width="17.7109375" style="260" customWidth="1"/>
    <col min="2562" max="2562" width="23.5703125" style="260" customWidth="1"/>
    <col min="2563" max="2563" width="5.42578125" style="260" customWidth="1"/>
    <col min="2564" max="2564" width="32.28515625" style="260" customWidth="1"/>
    <col min="2565" max="2565" width="22.140625" style="260" customWidth="1"/>
    <col min="2566" max="2566" width="17.28515625" style="260" customWidth="1"/>
    <col min="2567" max="2567" width="28.5703125" style="260" customWidth="1"/>
    <col min="2568" max="2568" width="16" style="260" customWidth="1"/>
    <col min="2569" max="2569" width="13.42578125" style="260" customWidth="1"/>
    <col min="2570" max="2570" width="20.42578125" style="260" customWidth="1"/>
    <col min="2571" max="2571" width="5.7109375" style="260" customWidth="1"/>
    <col min="2572" max="2572" width="6.5703125" style="260" customWidth="1"/>
    <col min="2573" max="2574" width="5.7109375" style="260" customWidth="1"/>
    <col min="2575" max="2575" width="7.7109375" style="260" customWidth="1"/>
    <col min="2576" max="2576" width="1.42578125" style="260" customWidth="1"/>
    <col min="2577" max="2580" width="6.140625" style="260" customWidth="1"/>
    <col min="2581" max="2581" width="13.5703125" style="260" customWidth="1"/>
    <col min="2582" max="2582" width="71.7109375" style="260" customWidth="1"/>
    <col min="2583" max="2584" width="25.42578125" style="260" customWidth="1"/>
    <col min="2585" max="2816" width="11.42578125" style="260"/>
    <col min="2817" max="2817" width="17.7109375" style="260" customWidth="1"/>
    <col min="2818" max="2818" width="23.5703125" style="260" customWidth="1"/>
    <col min="2819" max="2819" width="5.42578125" style="260" customWidth="1"/>
    <col min="2820" max="2820" width="32.28515625" style="260" customWidth="1"/>
    <col min="2821" max="2821" width="22.140625" style="260" customWidth="1"/>
    <col min="2822" max="2822" width="17.28515625" style="260" customWidth="1"/>
    <col min="2823" max="2823" width="28.5703125" style="260" customWidth="1"/>
    <col min="2824" max="2824" width="16" style="260" customWidth="1"/>
    <col min="2825" max="2825" width="13.42578125" style="260" customWidth="1"/>
    <col min="2826" max="2826" width="20.42578125" style="260" customWidth="1"/>
    <col min="2827" max="2827" width="5.7109375" style="260" customWidth="1"/>
    <col min="2828" max="2828" width="6.5703125" style="260" customWidth="1"/>
    <col min="2829" max="2830" width="5.7109375" style="260" customWidth="1"/>
    <col min="2831" max="2831" width="7.7109375" style="260" customWidth="1"/>
    <col min="2832" max="2832" width="1.42578125" style="260" customWidth="1"/>
    <col min="2833" max="2836" width="6.140625" style="260" customWidth="1"/>
    <col min="2837" max="2837" width="13.5703125" style="260" customWidth="1"/>
    <col min="2838" max="2838" width="71.7109375" style="260" customWidth="1"/>
    <col min="2839" max="2840" width="25.42578125" style="260" customWidth="1"/>
    <col min="2841" max="3072" width="11.42578125" style="260"/>
    <col min="3073" max="3073" width="17.7109375" style="260" customWidth="1"/>
    <col min="3074" max="3074" width="23.5703125" style="260" customWidth="1"/>
    <col min="3075" max="3075" width="5.42578125" style="260" customWidth="1"/>
    <col min="3076" max="3076" width="32.28515625" style="260" customWidth="1"/>
    <col min="3077" max="3077" width="22.140625" style="260" customWidth="1"/>
    <col min="3078" max="3078" width="17.28515625" style="260" customWidth="1"/>
    <col min="3079" max="3079" width="28.5703125" style="260" customWidth="1"/>
    <col min="3080" max="3080" width="16" style="260" customWidth="1"/>
    <col min="3081" max="3081" width="13.42578125" style="260" customWidth="1"/>
    <col min="3082" max="3082" width="20.42578125" style="260" customWidth="1"/>
    <col min="3083" max="3083" width="5.7109375" style="260" customWidth="1"/>
    <col min="3084" max="3084" width="6.5703125" style="260" customWidth="1"/>
    <col min="3085" max="3086" width="5.7109375" style="260" customWidth="1"/>
    <col min="3087" max="3087" width="7.7109375" style="260" customWidth="1"/>
    <col min="3088" max="3088" width="1.42578125" style="260" customWidth="1"/>
    <col min="3089" max="3092" width="6.140625" style="260" customWidth="1"/>
    <col min="3093" max="3093" width="13.5703125" style="260" customWidth="1"/>
    <col min="3094" max="3094" width="71.7109375" style="260" customWidth="1"/>
    <col min="3095" max="3096" width="25.42578125" style="260" customWidth="1"/>
    <col min="3097" max="3328" width="11.42578125" style="260"/>
    <col min="3329" max="3329" width="17.7109375" style="260" customWidth="1"/>
    <col min="3330" max="3330" width="23.5703125" style="260" customWidth="1"/>
    <col min="3331" max="3331" width="5.42578125" style="260" customWidth="1"/>
    <col min="3332" max="3332" width="32.28515625" style="260" customWidth="1"/>
    <col min="3333" max="3333" width="22.140625" style="260" customWidth="1"/>
    <col min="3334" max="3334" width="17.28515625" style="260" customWidth="1"/>
    <col min="3335" max="3335" width="28.5703125" style="260" customWidth="1"/>
    <col min="3336" max="3336" width="16" style="260" customWidth="1"/>
    <col min="3337" max="3337" width="13.42578125" style="260" customWidth="1"/>
    <col min="3338" max="3338" width="20.42578125" style="260" customWidth="1"/>
    <col min="3339" max="3339" width="5.7109375" style="260" customWidth="1"/>
    <col min="3340" max="3340" width="6.5703125" style="260" customWidth="1"/>
    <col min="3341" max="3342" width="5.7109375" style="260" customWidth="1"/>
    <col min="3343" max="3343" width="7.7109375" style="260" customWidth="1"/>
    <col min="3344" max="3344" width="1.42578125" style="260" customWidth="1"/>
    <col min="3345" max="3348" width="6.140625" style="260" customWidth="1"/>
    <col min="3349" max="3349" width="13.5703125" style="260" customWidth="1"/>
    <col min="3350" max="3350" width="71.7109375" style="260" customWidth="1"/>
    <col min="3351" max="3352" width="25.42578125" style="260" customWidth="1"/>
    <col min="3353" max="3584" width="11.42578125" style="260"/>
    <col min="3585" max="3585" width="17.7109375" style="260" customWidth="1"/>
    <col min="3586" max="3586" width="23.5703125" style="260" customWidth="1"/>
    <col min="3587" max="3587" width="5.42578125" style="260" customWidth="1"/>
    <col min="3588" max="3588" width="32.28515625" style="260" customWidth="1"/>
    <col min="3589" max="3589" width="22.140625" style="260" customWidth="1"/>
    <col min="3590" max="3590" width="17.28515625" style="260" customWidth="1"/>
    <col min="3591" max="3591" width="28.5703125" style="260" customWidth="1"/>
    <col min="3592" max="3592" width="16" style="260" customWidth="1"/>
    <col min="3593" max="3593" width="13.42578125" style="260" customWidth="1"/>
    <col min="3594" max="3594" width="20.42578125" style="260" customWidth="1"/>
    <col min="3595" max="3595" width="5.7109375" style="260" customWidth="1"/>
    <col min="3596" max="3596" width="6.5703125" style="260" customWidth="1"/>
    <col min="3597" max="3598" width="5.7109375" style="260" customWidth="1"/>
    <col min="3599" max="3599" width="7.7109375" style="260" customWidth="1"/>
    <col min="3600" max="3600" width="1.42578125" style="260" customWidth="1"/>
    <col min="3601" max="3604" width="6.140625" style="260" customWidth="1"/>
    <col min="3605" max="3605" width="13.5703125" style="260" customWidth="1"/>
    <col min="3606" max="3606" width="71.7109375" style="260" customWidth="1"/>
    <col min="3607" max="3608" width="25.42578125" style="260" customWidth="1"/>
    <col min="3609" max="3840" width="11.42578125" style="260"/>
    <col min="3841" max="3841" width="17.7109375" style="260" customWidth="1"/>
    <col min="3842" max="3842" width="23.5703125" style="260" customWidth="1"/>
    <col min="3843" max="3843" width="5.42578125" style="260" customWidth="1"/>
    <col min="3844" max="3844" width="32.28515625" style="260" customWidth="1"/>
    <col min="3845" max="3845" width="22.140625" style="260" customWidth="1"/>
    <col min="3846" max="3846" width="17.28515625" style="260" customWidth="1"/>
    <col min="3847" max="3847" width="28.5703125" style="260" customWidth="1"/>
    <col min="3848" max="3848" width="16" style="260" customWidth="1"/>
    <col min="3849" max="3849" width="13.42578125" style="260" customWidth="1"/>
    <col min="3850" max="3850" width="20.42578125" style="260" customWidth="1"/>
    <col min="3851" max="3851" width="5.7109375" style="260" customWidth="1"/>
    <col min="3852" max="3852" width="6.5703125" style="260" customWidth="1"/>
    <col min="3853" max="3854" width="5.7109375" style="260" customWidth="1"/>
    <col min="3855" max="3855" width="7.7109375" style="260" customWidth="1"/>
    <col min="3856" max="3856" width="1.42578125" style="260" customWidth="1"/>
    <col min="3857" max="3860" width="6.140625" style="260" customWidth="1"/>
    <col min="3861" max="3861" width="13.5703125" style="260" customWidth="1"/>
    <col min="3862" max="3862" width="71.7109375" style="260" customWidth="1"/>
    <col min="3863" max="3864" width="25.42578125" style="260" customWidth="1"/>
    <col min="3865" max="4096" width="11.42578125" style="260"/>
    <col min="4097" max="4097" width="17.7109375" style="260" customWidth="1"/>
    <col min="4098" max="4098" width="23.5703125" style="260" customWidth="1"/>
    <col min="4099" max="4099" width="5.42578125" style="260" customWidth="1"/>
    <col min="4100" max="4100" width="32.28515625" style="260" customWidth="1"/>
    <col min="4101" max="4101" width="22.140625" style="260" customWidth="1"/>
    <col min="4102" max="4102" width="17.28515625" style="260" customWidth="1"/>
    <col min="4103" max="4103" width="28.5703125" style="260" customWidth="1"/>
    <col min="4104" max="4104" width="16" style="260" customWidth="1"/>
    <col min="4105" max="4105" width="13.42578125" style="260" customWidth="1"/>
    <col min="4106" max="4106" width="20.42578125" style="260" customWidth="1"/>
    <col min="4107" max="4107" width="5.7109375" style="260" customWidth="1"/>
    <col min="4108" max="4108" width="6.5703125" style="260" customWidth="1"/>
    <col min="4109" max="4110" width="5.7109375" style="260" customWidth="1"/>
    <col min="4111" max="4111" width="7.7109375" style="260" customWidth="1"/>
    <col min="4112" max="4112" width="1.42578125" style="260" customWidth="1"/>
    <col min="4113" max="4116" width="6.140625" style="260" customWidth="1"/>
    <col min="4117" max="4117" width="13.5703125" style="260" customWidth="1"/>
    <col min="4118" max="4118" width="71.7109375" style="260" customWidth="1"/>
    <col min="4119" max="4120" width="25.42578125" style="260" customWidth="1"/>
    <col min="4121" max="4352" width="11.42578125" style="260"/>
    <col min="4353" max="4353" width="17.7109375" style="260" customWidth="1"/>
    <col min="4354" max="4354" width="23.5703125" style="260" customWidth="1"/>
    <col min="4355" max="4355" width="5.42578125" style="260" customWidth="1"/>
    <col min="4356" max="4356" width="32.28515625" style="260" customWidth="1"/>
    <col min="4357" max="4357" width="22.140625" style="260" customWidth="1"/>
    <col min="4358" max="4358" width="17.28515625" style="260" customWidth="1"/>
    <col min="4359" max="4359" width="28.5703125" style="260" customWidth="1"/>
    <col min="4360" max="4360" width="16" style="260" customWidth="1"/>
    <col min="4361" max="4361" width="13.42578125" style="260" customWidth="1"/>
    <col min="4362" max="4362" width="20.42578125" style="260" customWidth="1"/>
    <col min="4363" max="4363" width="5.7109375" style="260" customWidth="1"/>
    <col min="4364" max="4364" width="6.5703125" style="260" customWidth="1"/>
    <col min="4365" max="4366" width="5.7109375" style="260" customWidth="1"/>
    <col min="4367" max="4367" width="7.7109375" style="260" customWidth="1"/>
    <col min="4368" max="4368" width="1.42578125" style="260" customWidth="1"/>
    <col min="4369" max="4372" width="6.140625" style="260" customWidth="1"/>
    <col min="4373" max="4373" width="13.5703125" style="260" customWidth="1"/>
    <col min="4374" max="4374" width="71.7109375" style="260" customWidth="1"/>
    <col min="4375" max="4376" width="25.42578125" style="260" customWidth="1"/>
    <col min="4377" max="4608" width="11.42578125" style="260"/>
    <col min="4609" max="4609" width="17.7109375" style="260" customWidth="1"/>
    <col min="4610" max="4610" width="23.5703125" style="260" customWidth="1"/>
    <col min="4611" max="4611" width="5.42578125" style="260" customWidth="1"/>
    <col min="4612" max="4612" width="32.28515625" style="260" customWidth="1"/>
    <col min="4613" max="4613" width="22.140625" style="260" customWidth="1"/>
    <col min="4614" max="4614" width="17.28515625" style="260" customWidth="1"/>
    <col min="4615" max="4615" width="28.5703125" style="260" customWidth="1"/>
    <col min="4616" max="4616" width="16" style="260" customWidth="1"/>
    <col min="4617" max="4617" width="13.42578125" style="260" customWidth="1"/>
    <col min="4618" max="4618" width="20.42578125" style="260" customWidth="1"/>
    <col min="4619" max="4619" width="5.7109375" style="260" customWidth="1"/>
    <col min="4620" max="4620" width="6.5703125" style="260" customWidth="1"/>
    <col min="4621" max="4622" width="5.7109375" style="260" customWidth="1"/>
    <col min="4623" max="4623" width="7.7109375" style="260" customWidth="1"/>
    <col min="4624" max="4624" width="1.42578125" style="260" customWidth="1"/>
    <col min="4625" max="4628" width="6.140625" style="260" customWidth="1"/>
    <col min="4629" max="4629" width="13.5703125" style="260" customWidth="1"/>
    <col min="4630" max="4630" width="71.7109375" style="260" customWidth="1"/>
    <col min="4631" max="4632" width="25.42578125" style="260" customWidth="1"/>
    <col min="4633" max="4864" width="11.42578125" style="260"/>
    <col min="4865" max="4865" width="17.7109375" style="260" customWidth="1"/>
    <col min="4866" max="4866" width="23.5703125" style="260" customWidth="1"/>
    <col min="4867" max="4867" width="5.42578125" style="260" customWidth="1"/>
    <col min="4868" max="4868" width="32.28515625" style="260" customWidth="1"/>
    <col min="4869" max="4869" width="22.140625" style="260" customWidth="1"/>
    <col min="4870" max="4870" width="17.28515625" style="260" customWidth="1"/>
    <col min="4871" max="4871" width="28.5703125" style="260" customWidth="1"/>
    <col min="4872" max="4872" width="16" style="260" customWidth="1"/>
    <col min="4873" max="4873" width="13.42578125" style="260" customWidth="1"/>
    <col min="4874" max="4874" width="20.42578125" style="260" customWidth="1"/>
    <col min="4875" max="4875" width="5.7109375" style="260" customWidth="1"/>
    <col min="4876" max="4876" width="6.5703125" style="260" customWidth="1"/>
    <col min="4877" max="4878" width="5.7109375" style="260" customWidth="1"/>
    <col min="4879" max="4879" width="7.7109375" style="260" customWidth="1"/>
    <col min="4880" max="4880" width="1.42578125" style="260" customWidth="1"/>
    <col min="4881" max="4884" width="6.140625" style="260" customWidth="1"/>
    <col min="4885" max="4885" width="13.5703125" style="260" customWidth="1"/>
    <col min="4886" max="4886" width="71.7109375" style="260" customWidth="1"/>
    <col min="4887" max="4888" width="25.42578125" style="260" customWidth="1"/>
    <col min="4889" max="5120" width="11.42578125" style="260"/>
    <col min="5121" max="5121" width="17.7109375" style="260" customWidth="1"/>
    <col min="5122" max="5122" width="23.5703125" style="260" customWidth="1"/>
    <col min="5123" max="5123" width="5.42578125" style="260" customWidth="1"/>
    <col min="5124" max="5124" width="32.28515625" style="260" customWidth="1"/>
    <col min="5125" max="5125" width="22.140625" style="260" customWidth="1"/>
    <col min="5126" max="5126" width="17.28515625" style="260" customWidth="1"/>
    <col min="5127" max="5127" width="28.5703125" style="260" customWidth="1"/>
    <col min="5128" max="5128" width="16" style="260" customWidth="1"/>
    <col min="5129" max="5129" width="13.42578125" style="260" customWidth="1"/>
    <col min="5130" max="5130" width="20.42578125" style="260" customWidth="1"/>
    <col min="5131" max="5131" width="5.7109375" style="260" customWidth="1"/>
    <col min="5132" max="5132" width="6.5703125" style="260" customWidth="1"/>
    <col min="5133" max="5134" width="5.7109375" style="260" customWidth="1"/>
    <col min="5135" max="5135" width="7.7109375" style="260" customWidth="1"/>
    <col min="5136" max="5136" width="1.42578125" style="260" customWidth="1"/>
    <col min="5137" max="5140" width="6.140625" style="260" customWidth="1"/>
    <col min="5141" max="5141" width="13.5703125" style="260" customWidth="1"/>
    <col min="5142" max="5142" width="71.7109375" style="260" customWidth="1"/>
    <col min="5143" max="5144" width="25.42578125" style="260" customWidth="1"/>
    <col min="5145" max="5376" width="11.42578125" style="260"/>
    <col min="5377" max="5377" width="17.7109375" style="260" customWidth="1"/>
    <col min="5378" max="5378" width="23.5703125" style="260" customWidth="1"/>
    <col min="5379" max="5379" width="5.42578125" style="260" customWidth="1"/>
    <col min="5380" max="5380" width="32.28515625" style="260" customWidth="1"/>
    <col min="5381" max="5381" width="22.140625" style="260" customWidth="1"/>
    <col min="5382" max="5382" width="17.28515625" style="260" customWidth="1"/>
    <col min="5383" max="5383" width="28.5703125" style="260" customWidth="1"/>
    <col min="5384" max="5384" width="16" style="260" customWidth="1"/>
    <col min="5385" max="5385" width="13.42578125" style="260" customWidth="1"/>
    <col min="5386" max="5386" width="20.42578125" style="260" customWidth="1"/>
    <col min="5387" max="5387" width="5.7109375" style="260" customWidth="1"/>
    <col min="5388" max="5388" width="6.5703125" style="260" customWidth="1"/>
    <col min="5389" max="5390" width="5.7109375" style="260" customWidth="1"/>
    <col min="5391" max="5391" width="7.7109375" style="260" customWidth="1"/>
    <col min="5392" max="5392" width="1.42578125" style="260" customWidth="1"/>
    <col min="5393" max="5396" width="6.140625" style="260" customWidth="1"/>
    <col min="5397" max="5397" width="13.5703125" style="260" customWidth="1"/>
    <col min="5398" max="5398" width="71.7109375" style="260" customWidth="1"/>
    <col min="5399" max="5400" width="25.42578125" style="260" customWidth="1"/>
    <col min="5401" max="5632" width="11.42578125" style="260"/>
    <col min="5633" max="5633" width="17.7109375" style="260" customWidth="1"/>
    <col min="5634" max="5634" width="23.5703125" style="260" customWidth="1"/>
    <col min="5635" max="5635" width="5.42578125" style="260" customWidth="1"/>
    <col min="5636" max="5636" width="32.28515625" style="260" customWidth="1"/>
    <col min="5637" max="5637" width="22.140625" style="260" customWidth="1"/>
    <col min="5638" max="5638" width="17.28515625" style="260" customWidth="1"/>
    <col min="5639" max="5639" width="28.5703125" style="260" customWidth="1"/>
    <col min="5640" max="5640" width="16" style="260" customWidth="1"/>
    <col min="5641" max="5641" width="13.42578125" style="260" customWidth="1"/>
    <col min="5642" max="5642" width="20.42578125" style="260" customWidth="1"/>
    <col min="5643" max="5643" width="5.7109375" style="260" customWidth="1"/>
    <col min="5644" max="5644" width="6.5703125" style="260" customWidth="1"/>
    <col min="5645" max="5646" width="5.7109375" style="260" customWidth="1"/>
    <col min="5647" max="5647" width="7.7109375" style="260" customWidth="1"/>
    <col min="5648" max="5648" width="1.42578125" style="260" customWidth="1"/>
    <col min="5649" max="5652" width="6.140625" style="260" customWidth="1"/>
    <col min="5653" max="5653" width="13.5703125" style="260" customWidth="1"/>
    <col min="5654" max="5654" width="71.7109375" style="260" customWidth="1"/>
    <col min="5655" max="5656" width="25.42578125" style="260" customWidth="1"/>
    <col min="5657" max="5888" width="11.42578125" style="260"/>
    <col min="5889" max="5889" width="17.7109375" style="260" customWidth="1"/>
    <col min="5890" max="5890" width="23.5703125" style="260" customWidth="1"/>
    <col min="5891" max="5891" width="5.42578125" style="260" customWidth="1"/>
    <col min="5892" max="5892" width="32.28515625" style="260" customWidth="1"/>
    <col min="5893" max="5893" width="22.140625" style="260" customWidth="1"/>
    <col min="5894" max="5894" width="17.28515625" style="260" customWidth="1"/>
    <col min="5895" max="5895" width="28.5703125" style="260" customWidth="1"/>
    <col min="5896" max="5896" width="16" style="260" customWidth="1"/>
    <col min="5897" max="5897" width="13.42578125" style="260" customWidth="1"/>
    <col min="5898" max="5898" width="20.42578125" style="260" customWidth="1"/>
    <col min="5899" max="5899" width="5.7109375" style="260" customWidth="1"/>
    <col min="5900" max="5900" width="6.5703125" style="260" customWidth="1"/>
    <col min="5901" max="5902" width="5.7109375" style="260" customWidth="1"/>
    <col min="5903" max="5903" width="7.7109375" style="260" customWidth="1"/>
    <col min="5904" max="5904" width="1.42578125" style="260" customWidth="1"/>
    <col min="5905" max="5908" width="6.140625" style="260" customWidth="1"/>
    <col min="5909" max="5909" width="13.5703125" style="260" customWidth="1"/>
    <col min="5910" max="5910" width="71.7109375" style="260" customWidth="1"/>
    <col min="5911" max="5912" width="25.42578125" style="260" customWidth="1"/>
    <col min="5913" max="6144" width="11.42578125" style="260"/>
    <col min="6145" max="6145" width="17.7109375" style="260" customWidth="1"/>
    <col min="6146" max="6146" width="23.5703125" style="260" customWidth="1"/>
    <col min="6147" max="6147" width="5.42578125" style="260" customWidth="1"/>
    <col min="6148" max="6148" width="32.28515625" style="260" customWidth="1"/>
    <col min="6149" max="6149" width="22.140625" style="260" customWidth="1"/>
    <col min="6150" max="6150" width="17.28515625" style="260" customWidth="1"/>
    <col min="6151" max="6151" width="28.5703125" style="260" customWidth="1"/>
    <col min="6152" max="6152" width="16" style="260" customWidth="1"/>
    <col min="6153" max="6153" width="13.42578125" style="260" customWidth="1"/>
    <col min="6154" max="6154" width="20.42578125" style="260" customWidth="1"/>
    <col min="6155" max="6155" width="5.7109375" style="260" customWidth="1"/>
    <col min="6156" max="6156" width="6.5703125" style="260" customWidth="1"/>
    <col min="6157" max="6158" width="5.7109375" style="260" customWidth="1"/>
    <col min="6159" max="6159" width="7.7109375" style="260" customWidth="1"/>
    <col min="6160" max="6160" width="1.42578125" style="260" customWidth="1"/>
    <col min="6161" max="6164" width="6.140625" style="260" customWidth="1"/>
    <col min="6165" max="6165" width="13.5703125" style="260" customWidth="1"/>
    <col min="6166" max="6166" width="71.7109375" style="260" customWidth="1"/>
    <col min="6167" max="6168" width="25.42578125" style="260" customWidth="1"/>
    <col min="6169" max="6400" width="11.42578125" style="260"/>
    <col min="6401" max="6401" width="17.7109375" style="260" customWidth="1"/>
    <col min="6402" max="6402" width="23.5703125" style="260" customWidth="1"/>
    <col min="6403" max="6403" width="5.42578125" style="260" customWidth="1"/>
    <col min="6404" max="6404" width="32.28515625" style="260" customWidth="1"/>
    <col min="6405" max="6405" width="22.140625" style="260" customWidth="1"/>
    <col min="6406" max="6406" width="17.28515625" style="260" customWidth="1"/>
    <col min="6407" max="6407" width="28.5703125" style="260" customWidth="1"/>
    <col min="6408" max="6408" width="16" style="260" customWidth="1"/>
    <col min="6409" max="6409" width="13.42578125" style="260" customWidth="1"/>
    <col min="6410" max="6410" width="20.42578125" style="260" customWidth="1"/>
    <col min="6411" max="6411" width="5.7109375" style="260" customWidth="1"/>
    <col min="6412" max="6412" width="6.5703125" style="260" customWidth="1"/>
    <col min="6413" max="6414" width="5.7109375" style="260" customWidth="1"/>
    <col min="6415" max="6415" width="7.7109375" style="260" customWidth="1"/>
    <col min="6416" max="6416" width="1.42578125" style="260" customWidth="1"/>
    <col min="6417" max="6420" width="6.140625" style="260" customWidth="1"/>
    <col min="6421" max="6421" width="13.5703125" style="260" customWidth="1"/>
    <col min="6422" max="6422" width="71.7109375" style="260" customWidth="1"/>
    <col min="6423" max="6424" width="25.42578125" style="260" customWidth="1"/>
    <col min="6425" max="6656" width="11.42578125" style="260"/>
    <col min="6657" max="6657" width="17.7109375" style="260" customWidth="1"/>
    <col min="6658" max="6658" width="23.5703125" style="260" customWidth="1"/>
    <col min="6659" max="6659" width="5.42578125" style="260" customWidth="1"/>
    <col min="6660" max="6660" width="32.28515625" style="260" customWidth="1"/>
    <col min="6661" max="6661" width="22.140625" style="260" customWidth="1"/>
    <col min="6662" max="6662" width="17.28515625" style="260" customWidth="1"/>
    <col min="6663" max="6663" width="28.5703125" style="260" customWidth="1"/>
    <col min="6664" max="6664" width="16" style="260" customWidth="1"/>
    <col min="6665" max="6665" width="13.42578125" style="260" customWidth="1"/>
    <col min="6666" max="6666" width="20.42578125" style="260" customWidth="1"/>
    <col min="6667" max="6667" width="5.7109375" style="260" customWidth="1"/>
    <col min="6668" max="6668" width="6.5703125" style="260" customWidth="1"/>
    <col min="6669" max="6670" width="5.7109375" style="260" customWidth="1"/>
    <col min="6671" max="6671" width="7.7109375" style="260" customWidth="1"/>
    <col min="6672" max="6672" width="1.42578125" style="260" customWidth="1"/>
    <col min="6673" max="6676" width="6.140625" style="260" customWidth="1"/>
    <col min="6677" max="6677" width="13.5703125" style="260" customWidth="1"/>
    <col min="6678" max="6678" width="71.7109375" style="260" customWidth="1"/>
    <col min="6679" max="6680" width="25.42578125" style="260" customWidth="1"/>
    <col min="6681" max="6912" width="11.42578125" style="260"/>
    <col min="6913" max="6913" width="17.7109375" style="260" customWidth="1"/>
    <col min="6914" max="6914" width="23.5703125" style="260" customWidth="1"/>
    <col min="6915" max="6915" width="5.42578125" style="260" customWidth="1"/>
    <col min="6916" max="6916" width="32.28515625" style="260" customWidth="1"/>
    <col min="6917" max="6917" width="22.140625" style="260" customWidth="1"/>
    <col min="6918" max="6918" width="17.28515625" style="260" customWidth="1"/>
    <col min="6919" max="6919" width="28.5703125" style="260" customWidth="1"/>
    <col min="6920" max="6920" width="16" style="260" customWidth="1"/>
    <col min="6921" max="6921" width="13.42578125" style="260" customWidth="1"/>
    <col min="6922" max="6922" width="20.42578125" style="260" customWidth="1"/>
    <col min="6923" max="6923" width="5.7109375" style="260" customWidth="1"/>
    <col min="6924" max="6924" width="6.5703125" style="260" customWidth="1"/>
    <col min="6925" max="6926" width="5.7109375" style="260" customWidth="1"/>
    <col min="6927" max="6927" width="7.7109375" style="260" customWidth="1"/>
    <col min="6928" max="6928" width="1.42578125" style="260" customWidth="1"/>
    <col min="6929" max="6932" width="6.140625" style="260" customWidth="1"/>
    <col min="6933" max="6933" width="13.5703125" style="260" customWidth="1"/>
    <col min="6934" max="6934" width="71.7109375" style="260" customWidth="1"/>
    <col min="6935" max="6936" width="25.42578125" style="260" customWidth="1"/>
    <col min="6937" max="7168" width="11.42578125" style="260"/>
    <col min="7169" max="7169" width="17.7109375" style="260" customWidth="1"/>
    <col min="7170" max="7170" width="23.5703125" style="260" customWidth="1"/>
    <col min="7171" max="7171" width="5.42578125" style="260" customWidth="1"/>
    <col min="7172" max="7172" width="32.28515625" style="260" customWidth="1"/>
    <col min="7173" max="7173" width="22.140625" style="260" customWidth="1"/>
    <col min="7174" max="7174" width="17.28515625" style="260" customWidth="1"/>
    <col min="7175" max="7175" width="28.5703125" style="260" customWidth="1"/>
    <col min="7176" max="7176" width="16" style="260" customWidth="1"/>
    <col min="7177" max="7177" width="13.42578125" style="260" customWidth="1"/>
    <col min="7178" max="7178" width="20.42578125" style="260" customWidth="1"/>
    <col min="7179" max="7179" width="5.7109375" style="260" customWidth="1"/>
    <col min="7180" max="7180" width="6.5703125" style="260" customWidth="1"/>
    <col min="7181" max="7182" width="5.7109375" style="260" customWidth="1"/>
    <col min="7183" max="7183" width="7.7109375" style="260" customWidth="1"/>
    <col min="7184" max="7184" width="1.42578125" style="260" customWidth="1"/>
    <col min="7185" max="7188" width="6.140625" style="260" customWidth="1"/>
    <col min="7189" max="7189" width="13.5703125" style="260" customWidth="1"/>
    <col min="7190" max="7190" width="71.7109375" style="260" customWidth="1"/>
    <col min="7191" max="7192" width="25.42578125" style="260" customWidth="1"/>
    <col min="7193" max="7424" width="11.42578125" style="260"/>
    <col min="7425" max="7425" width="17.7109375" style="260" customWidth="1"/>
    <col min="7426" max="7426" width="23.5703125" style="260" customWidth="1"/>
    <col min="7427" max="7427" width="5.42578125" style="260" customWidth="1"/>
    <col min="7428" max="7428" width="32.28515625" style="260" customWidth="1"/>
    <col min="7429" max="7429" width="22.140625" style="260" customWidth="1"/>
    <col min="7430" max="7430" width="17.28515625" style="260" customWidth="1"/>
    <col min="7431" max="7431" width="28.5703125" style="260" customWidth="1"/>
    <col min="7432" max="7432" width="16" style="260" customWidth="1"/>
    <col min="7433" max="7433" width="13.42578125" style="260" customWidth="1"/>
    <col min="7434" max="7434" width="20.42578125" style="260" customWidth="1"/>
    <col min="7435" max="7435" width="5.7109375" style="260" customWidth="1"/>
    <col min="7436" max="7436" width="6.5703125" style="260" customWidth="1"/>
    <col min="7437" max="7438" width="5.7109375" style="260" customWidth="1"/>
    <col min="7439" max="7439" width="7.7109375" style="260" customWidth="1"/>
    <col min="7440" max="7440" width="1.42578125" style="260" customWidth="1"/>
    <col min="7441" max="7444" width="6.140625" style="260" customWidth="1"/>
    <col min="7445" max="7445" width="13.5703125" style="260" customWidth="1"/>
    <col min="7446" max="7446" width="71.7109375" style="260" customWidth="1"/>
    <col min="7447" max="7448" width="25.42578125" style="260" customWidth="1"/>
    <col min="7449" max="7680" width="11.42578125" style="260"/>
    <col min="7681" max="7681" width="17.7109375" style="260" customWidth="1"/>
    <col min="7682" max="7682" width="23.5703125" style="260" customWidth="1"/>
    <col min="7683" max="7683" width="5.42578125" style="260" customWidth="1"/>
    <col min="7684" max="7684" width="32.28515625" style="260" customWidth="1"/>
    <col min="7685" max="7685" width="22.140625" style="260" customWidth="1"/>
    <col min="7686" max="7686" width="17.28515625" style="260" customWidth="1"/>
    <col min="7687" max="7687" width="28.5703125" style="260" customWidth="1"/>
    <col min="7688" max="7688" width="16" style="260" customWidth="1"/>
    <col min="7689" max="7689" width="13.42578125" style="260" customWidth="1"/>
    <col min="7690" max="7690" width="20.42578125" style="260" customWidth="1"/>
    <col min="7691" max="7691" width="5.7109375" style="260" customWidth="1"/>
    <col min="7692" max="7692" width="6.5703125" style="260" customWidth="1"/>
    <col min="7693" max="7694" width="5.7109375" style="260" customWidth="1"/>
    <col min="7695" max="7695" width="7.7109375" style="260" customWidth="1"/>
    <col min="7696" max="7696" width="1.42578125" style="260" customWidth="1"/>
    <col min="7697" max="7700" width="6.140625" style="260" customWidth="1"/>
    <col min="7701" max="7701" width="13.5703125" style="260" customWidth="1"/>
    <col min="7702" max="7702" width="71.7109375" style="260" customWidth="1"/>
    <col min="7703" max="7704" width="25.42578125" style="260" customWidth="1"/>
    <col min="7705" max="7936" width="11.42578125" style="260"/>
    <col min="7937" max="7937" width="17.7109375" style="260" customWidth="1"/>
    <col min="7938" max="7938" width="23.5703125" style="260" customWidth="1"/>
    <col min="7939" max="7939" width="5.42578125" style="260" customWidth="1"/>
    <col min="7940" max="7940" width="32.28515625" style="260" customWidth="1"/>
    <col min="7941" max="7941" width="22.140625" style="260" customWidth="1"/>
    <col min="7942" max="7942" width="17.28515625" style="260" customWidth="1"/>
    <col min="7943" max="7943" width="28.5703125" style="260" customWidth="1"/>
    <col min="7944" max="7944" width="16" style="260" customWidth="1"/>
    <col min="7945" max="7945" width="13.42578125" style="260" customWidth="1"/>
    <col min="7946" max="7946" width="20.42578125" style="260" customWidth="1"/>
    <col min="7947" max="7947" width="5.7109375" style="260" customWidth="1"/>
    <col min="7948" max="7948" width="6.5703125" style="260" customWidth="1"/>
    <col min="7949" max="7950" width="5.7109375" style="260" customWidth="1"/>
    <col min="7951" max="7951" width="7.7109375" style="260" customWidth="1"/>
    <col min="7952" max="7952" width="1.42578125" style="260" customWidth="1"/>
    <col min="7953" max="7956" width="6.140625" style="260" customWidth="1"/>
    <col min="7957" max="7957" width="13.5703125" style="260" customWidth="1"/>
    <col min="7958" max="7958" width="71.7109375" style="260" customWidth="1"/>
    <col min="7959" max="7960" width="25.42578125" style="260" customWidth="1"/>
    <col min="7961" max="8192" width="11.42578125" style="260"/>
    <col min="8193" max="8193" width="17.7109375" style="260" customWidth="1"/>
    <col min="8194" max="8194" width="23.5703125" style="260" customWidth="1"/>
    <col min="8195" max="8195" width="5.42578125" style="260" customWidth="1"/>
    <col min="8196" max="8196" width="32.28515625" style="260" customWidth="1"/>
    <col min="8197" max="8197" width="22.140625" style="260" customWidth="1"/>
    <col min="8198" max="8198" width="17.28515625" style="260" customWidth="1"/>
    <col min="8199" max="8199" width="28.5703125" style="260" customWidth="1"/>
    <col min="8200" max="8200" width="16" style="260" customWidth="1"/>
    <col min="8201" max="8201" width="13.42578125" style="260" customWidth="1"/>
    <col min="8202" max="8202" width="20.42578125" style="260" customWidth="1"/>
    <col min="8203" max="8203" width="5.7109375" style="260" customWidth="1"/>
    <col min="8204" max="8204" width="6.5703125" style="260" customWidth="1"/>
    <col min="8205" max="8206" width="5.7109375" style="260" customWidth="1"/>
    <col min="8207" max="8207" width="7.7109375" style="260" customWidth="1"/>
    <col min="8208" max="8208" width="1.42578125" style="260" customWidth="1"/>
    <col min="8209" max="8212" width="6.140625" style="260" customWidth="1"/>
    <col min="8213" max="8213" width="13.5703125" style="260" customWidth="1"/>
    <col min="8214" max="8214" width="71.7109375" style="260" customWidth="1"/>
    <col min="8215" max="8216" width="25.42578125" style="260" customWidth="1"/>
    <col min="8217" max="8448" width="11.42578125" style="260"/>
    <col min="8449" max="8449" width="17.7109375" style="260" customWidth="1"/>
    <col min="8450" max="8450" width="23.5703125" style="260" customWidth="1"/>
    <col min="8451" max="8451" width="5.42578125" style="260" customWidth="1"/>
    <col min="8452" max="8452" width="32.28515625" style="260" customWidth="1"/>
    <col min="8453" max="8453" width="22.140625" style="260" customWidth="1"/>
    <col min="8454" max="8454" width="17.28515625" style="260" customWidth="1"/>
    <col min="8455" max="8455" width="28.5703125" style="260" customWidth="1"/>
    <col min="8456" max="8456" width="16" style="260" customWidth="1"/>
    <col min="8457" max="8457" width="13.42578125" style="260" customWidth="1"/>
    <col min="8458" max="8458" width="20.42578125" style="260" customWidth="1"/>
    <col min="8459" max="8459" width="5.7109375" style="260" customWidth="1"/>
    <col min="8460" max="8460" width="6.5703125" style="260" customWidth="1"/>
    <col min="8461" max="8462" width="5.7109375" style="260" customWidth="1"/>
    <col min="8463" max="8463" width="7.7109375" style="260" customWidth="1"/>
    <col min="8464" max="8464" width="1.42578125" style="260" customWidth="1"/>
    <col min="8465" max="8468" width="6.140625" style="260" customWidth="1"/>
    <col min="8469" max="8469" width="13.5703125" style="260" customWidth="1"/>
    <col min="8470" max="8470" width="71.7109375" style="260" customWidth="1"/>
    <col min="8471" max="8472" width="25.42578125" style="260" customWidth="1"/>
    <col min="8473" max="8704" width="11.42578125" style="260"/>
    <col min="8705" max="8705" width="17.7109375" style="260" customWidth="1"/>
    <col min="8706" max="8706" width="23.5703125" style="260" customWidth="1"/>
    <col min="8707" max="8707" width="5.42578125" style="260" customWidth="1"/>
    <col min="8708" max="8708" width="32.28515625" style="260" customWidth="1"/>
    <col min="8709" max="8709" width="22.140625" style="260" customWidth="1"/>
    <col min="8710" max="8710" width="17.28515625" style="260" customWidth="1"/>
    <col min="8711" max="8711" width="28.5703125" style="260" customWidth="1"/>
    <col min="8712" max="8712" width="16" style="260" customWidth="1"/>
    <col min="8713" max="8713" width="13.42578125" style="260" customWidth="1"/>
    <col min="8714" max="8714" width="20.42578125" style="260" customWidth="1"/>
    <col min="8715" max="8715" width="5.7109375" style="260" customWidth="1"/>
    <col min="8716" max="8716" width="6.5703125" style="260" customWidth="1"/>
    <col min="8717" max="8718" width="5.7109375" style="260" customWidth="1"/>
    <col min="8719" max="8719" width="7.7109375" style="260" customWidth="1"/>
    <col min="8720" max="8720" width="1.42578125" style="260" customWidth="1"/>
    <col min="8721" max="8724" width="6.140625" style="260" customWidth="1"/>
    <col min="8725" max="8725" width="13.5703125" style="260" customWidth="1"/>
    <col min="8726" max="8726" width="71.7109375" style="260" customWidth="1"/>
    <col min="8727" max="8728" width="25.42578125" style="260" customWidth="1"/>
    <col min="8729" max="8960" width="11.42578125" style="260"/>
    <col min="8961" max="8961" width="17.7109375" style="260" customWidth="1"/>
    <col min="8962" max="8962" width="23.5703125" style="260" customWidth="1"/>
    <col min="8963" max="8963" width="5.42578125" style="260" customWidth="1"/>
    <col min="8964" max="8964" width="32.28515625" style="260" customWidth="1"/>
    <col min="8965" max="8965" width="22.140625" style="260" customWidth="1"/>
    <col min="8966" max="8966" width="17.28515625" style="260" customWidth="1"/>
    <col min="8967" max="8967" width="28.5703125" style="260" customWidth="1"/>
    <col min="8968" max="8968" width="16" style="260" customWidth="1"/>
    <col min="8969" max="8969" width="13.42578125" style="260" customWidth="1"/>
    <col min="8970" max="8970" width="20.42578125" style="260" customWidth="1"/>
    <col min="8971" max="8971" width="5.7109375" style="260" customWidth="1"/>
    <col min="8972" max="8972" width="6.5703125" style="260" customWidth="1"/>
    <col min="8973" max="8974" width="5.7109375" style="260" customWidth="1"/>
    <col min="8975" max="8975" width="7.7109375" style="260" customWidth="1"/>
    <col min="8976" max="8976" width="1.42578125" style="260" customWidth="1"/>
    <col min="8977" max="8980" width="6.140625" style="260" customWidth="1"/>
    <col min="8981" max="8981" width="13.5703125" style="260" customWidth="1"/>
    <col min="8982" max="8982" width="71.7109375" style="260" customWidth="1"/>
    <col min="8983" max="8984" width="25.42578125" style="260" customWidth="1"/>
    <col min="8985" max="9216" width="11.42578125" style="260"/>
    <col min="9217" max="9217" width="17.7109375" style="260" customWidth="1"/>
    <col min="9218" max="9218" width="23.5703125" style="260" customWidth="1"/>
    <col min="9219" max="9219" width="5.42578125" style="260" customWidth="1"/>
    <col min="9220" max="9220" width="32.28515625" style="260" customWidth="1"/>
    <col min="9221" max="9221" width="22.140625" style="260" customWidth="1"/>
    <col min="9222" max="9222" width="17.28515625" style="260" customWidth="1"/>
    <col min="9223" max="9223" width="28.5703125" style="260" customWidth="1"/>
    <col min="9224" max="9224" width="16" style="260" customWidth="1"/>
    <col min="9225" max="9225" width="13.42578125" style="260" customWidth="1"/>
    <col min="9226" max="9226" width="20.42578125" style="260" customWidth="1"/>
    <col min="9227" max="9227" width="5.7109375" style="260" customWidth="1"/>
    <col min="9228" max="9228" width="6.5703125" style="260" customWidth="1"/>
    <col min="9229" max="9230" width="5.7109375" style="260" customWidth="1"/>
    <col min="9231" max="9231" width="7.7109375" style="260" customWidth="1"/>
    <col min="9232" max="9232" width="1.42578125" style="260" customWidth="1"/>
    <col min="9233" max="9236" width="6.140625" style="260" customWidth="1"/>
    <col min="9237" max="9237" width="13.5703125" style="260" customWidth="1"/>
    <col min="9238" max="9238" width="71.7109375" style="260" customWidth="1"/>
    <col min="9239" max="9240" width="25.42578125" style="260" customWidth="1"/>
    <col min="9241" max="9472" width="11.42578125" style="260"/>
    <col min="9473" max="9473" width="17.7109375" style="260" customWidth="1"/>
    <col min="9474" max="9474" width="23.5703125" style="260" customWidth="1"/>
    <col min="9475" max="9475" width="5.42578125" style="260" customWidth="1"/>
    <col min="9476" max="9476" width="32.28515625" style="260" customWidth="1"/>
    <col min="9477" max="9477" width="22.140625" style="260" customWidth="1"/>
    <col min="9478" max="9478" width="17.28515625" style="260" customWidth="1"/>
    <col min="9479" max="9479" width="28.5703125" style="260" customWidth="1"/>
    <col min="9480" max="9480" width="16" style="260" customWidth="1"/>
    <col min="9481" max="9481" width="13.42578125" style="260" customWidth="1"/>
    <col min="9482" max="9482" width="20.42578125" style="260" customWidth="1"/>
    <col min="9483" max="9483" width="5.7109375" style="260" customWidth="1"/>
    <col min="9484" max="9484" width="6.5703125" style="260" customWidth="1"/>
    <col min="9485" max="9486" width="5.7109375" style="260" customWidth="1"/>
    <col min="9487" max="9487" width="7.7109375" style="260" customWidth="1"/>
    <col min="9488" max="9488" width="1.42578125" style="260" customWidth="1"/>
    <col min="9489" max="9492" width="6.140625" style="260" customWidth="1"/>
    <col min="9493" max="9493" width="13.5703125" style="260" customWidth="1"/>
    <col min="9494" max="9494" width="71.7109375" style="260" customWidth="1"/>
    <col min="9495" max="9496" width="25.42578125" style="260" customWidth="1"/>
    <col min="9497" max="9728" width="11.42578125" style="260"/>
    <col min="9729" max="9729" width="17.7109375" style="260" customWidth="1"/>
    <col min="9730" max="9730" width="23.5703125" style="260" customWidth="1"/>
    <col min="9731" max="9731" width="5.42578125" style="260" customWidth="1"/>
    <col min="9732" max="9732" width="32.28515625" style="260" customWidth="1"/>
    <col min="9733" max="9733" width="22.140625" style="260" customWidth="1"/>
    <col min="9734" max="9734" width="17.28515625" style="260" customWidth="1"/>
    <col min="9735" max="9735" width="28.5703125" style="260" customWidth="1"/>
    <col min="9736" max="9736" width="16" style="260" customWidth="1"/>
    <col min="9737" max="9737" width="13.42578125" style="260" customWidth="1"/>
    <col min="9738" max="9738" width="20.42578125" style="260" customWidth="1"/>
    <col min="9739" max="9739" width="5.7109375" style="260" customWidth="1"/>
    <col min="9740" max="9740" width="6.5703125" style="260" customWidth="1"/>
    <col min="9741" max="9742" width="5.7109375" style="260" customWidth="1"/>
    <col min="9743" max="9743" width="7.7109375" style="260" customWidth="1"/>
    <col min="9744" max="9744" width="1.42578125" style="260" customWidth="1"/>
    <col min="9745" max="9748" width="6.140625" style="260" customWidth="1"/>
    <col min="9749" max="9749" width="13.5703125" style="260" customWidth="1"/>
    <col min="9750" max="9750" width="71.7109375" style="260" customWidth="1"/>
    <col min="9751" max="9752" width="25.42578125" style="260" customWidth="1"/>
    <col min="9753" max="9984" width="11.42578125" style="260"/>
    <col min="9985" max="9985" width="17.7109375" style="260" customWidth="1"/>
    <col min="9986" max="9986" width="23.5703125" style="260" customWidth="1"/>
    <col min="9987" max="9987" width="5.42578125" style="260" customWidth="1"/>
    <col min="9988" max="9988" width="32.28515625" style="260" customWidth="1"/>
    <col min="9989" max="9989" width="22.140625" style="260" customWidth="1"/>
    <col min="9990" max="9990" width="17.28515625" style="260" customWidth="1"/>
    <col min="9991" max="9991" width="28.5703125" style="260" customWidth="1"/>
    <col min="9992" max="9992" width="16" style="260" customWidth="1"/>
    <col min="9993" max="9993" width="13.42578125" style="260" customWidth="1"/>
    <col min="9994" max="9994" width="20.42578125" style="260" customWidth="1"/>
    <col min="9995" max="9995" width="5.7109375" style="260" customWidth="1"/>
    <col min="9996" max="9996" width="6.5703125" style="260" customWidth="1"/>
    <col min="9997" max="9998" width="5.7109375" style="260" customWidth="1"/>
    <col min="9999" max="9999" width="7.7109375" style="260" customWidth="1"/>
    <col min="10000" max="10000" width="1.42578125" style="260" customWidth="1"/>
    <col min="10001" max="10004" width="6.140625" style="260" customWidth="1"/>
    <col min="10005" max="10005" width="13.5703125" style="260" customWidth="1"/>
    <col min="10006" max="10006" width="71.7109375" style="260" customWidth="1"/>
    <col min="10007" max="10008" width="25.42578125" style="260" customWidth="1"/>
    <col min="10009" max="10240" width="11.42578125" style="260"/>
    <col min="10241" max="10241" width="17.7109375" style="260" customWidth="1"/>
    <col min="10242" max="10242" width="23.5703125" style="260" customWidth="1"/>
    <col min="10243" max="10243" width="5.42578125" style="260" customWidth="1"/>
    <col min="10244" max="10244" width="32.28515625" style="260" customWidth="1"/>
    <col min="10245" max="10245" width="22.140625" style="260" customWidth="1"/>
    <col min="10246" max="10246" width="17.28515625" style="260" customWidth="1"/>
    <col min="10247" max="10247" width="28.5703125" style="260" customWidth="1"/>
    <col min="10248" max="10248" width="16" style="260" customWidth="1"/>
    <col min="10249" max="10249" width="13.42578125" style="260" customWidth="1"/>
    <col min="10250" max="10250" width="20.42578125" style="260" customWidth="1"/>
    <col min="10251" max="10251" width="5.7109375" style="260" customWidth="1"/>
    <col min="10252" max="10252" width="6.5703125" style="260" customWidth="1"/>
    <col min="10253" max="10254" width="5.7109375" style="260" customWidth="1"/>
    <col min="10255" max="10255" width="7.7109375" style="260" customWidth="1"/>
    <col min="10256" max="10256" width="1.42578125" style="260" customWidth="1"/>
    <col min="10257" max="10260" width="6.140625" style="260" customWidth="1"/>
    <col min="10261" max="10261" width="13.5703125" style="260" customWidth="1"/>
    <col min="10262" max="10262" width="71.7109375" style="260" customWidth="1"/>
    <col min="10263" max="10264" width="25.42578125" style="260" customWidth="1"/>
    <col min="10265" max="10496" width="11.42578125" style="260"/>
    <col min="10497" max="10497" width="17.7109375" style="260" customWidth="1"/>
    <col min="10498" max="10498" width="23.5703125" style="260" customWidth="1"/>
    <col min="10499" max="10499" width="5.42578125" style="260" customWidth="1"/>
    <col min="10500" max="10500" width="32.28515625" style="260" customWidth="1"/>
    <col min="10501" max="10501" width="22.140625" style="260" customWidth="1"/>
    <col min="10502" max="10502" width="17.28515625" style="260" customWidth="1"/>
    <col min="10503" max="10503" width="28.5703125" style="260" customWidth="1"/>
    <col min="10504" max="10504" width="16" style="260" customWidth="1"/>
    <col min="10505" max="10505" width="13.42578125" style="260" customWidth="1"/>
    <col min="10506" max="10506" width="20.42578125" style="260" customWidth="1"/>
    <col min="10507" max="10507" width="5.7109375" style="260" customWidth="1"/>
    <col min="10508" max="10508" width="6.5703125" style="260" customWidth="1"/>
    <col min="10509" max="10510" width="5.7109375" style="260" customWidth="1"/>
    <col min="10511" max="10511" width="7.7109375" style="260" customWidth="1"/>
    <col min="10512" max="10512" width="1.42578125" style="260" customWidth="1"/>
    <col min="10513" max="10516" width="6.140625" style="260" customWidth="1"/>
    <col min="10517" max="10517" width="13.5703125" style="260" customWidth="1"/>
    <col min="10518" max="10518" width="71.7109375" style="260" customWidth="1"/>
    <col min="10519" max="10520" width="25.42578125" style="260" customWidth="1"/>
    <col min="10521" max="10752" width="11.42578125" style="260"/>
    <col min="10753" max="10753" width="17.7109375" style="260" customWidth="1"/>
    <col min="10754" max="10754" width="23.5703125" style="260" customWidth="1"/>
    <col min="10755" max="10755" width="5.42578125" style="260" customWidth="1"/>
    <col min="10756" max="10756" width="32.28515625" style="260" customWidth="1"/>
    <col min="10757" max="10757" width="22.140625" style="260" customWidth="1"/>
    <col min="10758" max="10758" width="17.28515625" style="260" customWidth="1"/>
    <col min="10759" max="10759" width="28.5703125" style="260" customWidth="1"/>
    <col min="10760" max="10760" width="16" style="260" customWidth="1"/>
    <col min="10761" max="10761" width="13.42578125" style="260" customWidth="1"/>
    <col min="10762" max="10762" width="20.42578125" style="260" customWidth="1"/>
    <col min="10763" max="10763" width="5.7109375" style="260" customWidth="1"/>
    <col min="10764" max="10764" width="6.5703125" style="260" customWidth="1"/>
    <col min="10765" max="10766" width="5.7109375" style="260" customWidth="1"/>
    <col min="10767" max="10767" width="7.7109375" style="260" customWidth="1"/>
    <col min="10768" max="10768" width="1.42578125" style="260" customWidth="1"/>
    <col min="10769" max="10772" width="6.140625" style="260" customWidth="1"/>
    <col min="10773" max="10773" width="13.5703125" style="260" customWidth="1"/>
    <col min="10774" max="10774" width="71.7109375" style="260" customWidth="1"/>
    <col min="10775" max="10776" width="25.42578125" style="260" customWidth="1"/>
    <col min="10777" max="11008" width="11.42578125" style="260"/>
    <col min="11009" max="11009" width="17.7109375" style="260" customWidth="1"/>
    <col min="11010" max="11010" width="23.5703125" style="260" customWidth="1"/>
    <col min="11011" max="11011" width="5.42578125" style="260" customWidth="1"/>
    <col min="11012" max="11012" width="32.28515625" style="260" customWidth="1"/>
    <col min="11013" max="11013" width="22.140625" style="260" customWidth="1"/>
    <col min="11014" max="11014" width="17.28515625" style="260" customWidth="1"/>
    <col min="11015" max="11015" width="28.5703125" style="260" customWidth="1"/>
    <col min="11016" max="11016" width="16" style="260" customWidth="1"/>
    <col min="11017" max="11017" width="13.42578125" style="260" customWidth="1"/>
    <col min="11018" max="11018" width="20.42578125" style="260" customWidth="1"/>
    <col min="11019" max="11019" width="5.7109375" style="260" customWidth="1"/>
    <col min="11020" max="11020" width="6.5703125" style="260" customWidth="1"/>
    <col min="11021" max="11022" width="5.7109375" style="260" customWidth="1"/>
    <col min="11023" max="11023" width="7.7109375" style="260" customWidth="1"/>
    <col min="11024" max="11024" width="1.42578125" style="260" customWidth="1"/>
    <col min="11025" max="11028" width="6.140625" style="260" customWidth="1"/>
    <col min="11029" max="11029" width="13.5703125" style="260" customWidth="1"/>
    <col min="11030" max="11030" width="71.7109375" style="260" customWidth="1"/>
    <col min="11031" max="11032" width="25.42578125" style="260" customWidth="1"/>
    <col min="11033" max="11264" width="11.42578125" style="260"/>
    <col min="11265" max="11265" width="17.7109375" style="260" customWidth="1"/>
    <col min="11266" max="11266" width="23.5703125" style="260" customWidth="1"/>
    <col min="11267" max="11267" width="5.42578125" style="260" customWidth="1"/>
    <col min="11268" max="11268" width="32.28515625" style="260" customWidth="1"/>
    <col min="11269" max="11269" width="22.140625" style="260" customWidth="1"/>
    <col min="11270" max="11270" width="17.28515625" style="260" customWidth="1"/>
    <col min="11271" max="11271" width="28.5703125" style="260" customWidth="1"/>
    <col min="11272" max="11272" width="16" style="260" customWidth="1"/>
    <col min="11273" max="11273" width="13.42578125" style="260" customWidth="1"/>
    <col min="11274" max="11274" width="20.42578125" style="260" customWidth="1"/>
    <col min="11275" max="11275" width="5.7109375" style="260" customWidth="1"/>
    <col min="11276" max="11276" width="6.5703125" style="260" customWidth="1"/>
    <col min="11277" max="11278" width="5.7109375" style="260" customWidth="1"/>
    <col min="11279" max="11279" width="7.7109375" style="260" customWidth="1"/>
    <col min="11280" max="11280" width="1.42578125" style="260" customWidth="1"/>
    <col min="11281" max="11284" width="6.140625" style="260" customWidth="1"/>
    <col min="11285" max="11285" width="13.5703125" style="260" customWidth="1"/>
    <col min="11286" max="11286" width="71.7109375" style="260" customWidth="1"/>
    <col min="11287" max="11288" width="25.42578125" style="260" customWidth="1"/>
    <col min="11289" max="11520" width="11.42578125" style="260"/>
    <col min="11521" max="11521" width="17.7109375" style="260" customWidth="1"/>
    <col min="11522" max="11522" width="23.5703125" style="260" customWidth="1"/>
    <col min="11523" max="11523" width="5.42578125" style="260" customWidth="1"/>
    <col min="11524" max="11524" width="32.28515625" style="260" customWidth="1"/>
    <col min="11525" max="11525" width="22.140625" style="260" customWidth="1"/>
    <col min="11526" max="11526" width="17.28515625" style="260" customWidth="1"/>
    <col min="11527" max="11527" width="28.5703125" style="260" customWidth="1"/>
    <col min="11528" max="11528" width="16" style="260" customWidth="1"/>
    <col min="11529" max="11529" width="13.42578125" style="260" customWidth="1"/>
    <col min="11530" max="11530" width="20.42578125" style="260" customWidth="1"/>
    <col min="11531" max="11531" width="5.7109375" style="260" customWidth="1"/>
    <col min="11532" max="11532" width="6.5703125" style="260" customWidth="1"/>
    <col min="11533" max="11534" width="5.7109375" style="260" customWidth="1"/>
    <col min="11535" max="11535" width="7.7109375" style="260" customWidth="1"/>
    <col min="11536" max="11536" width="1.42578125" style="260" customWidth="1"/>
    <col min="11537" max="11540" width="6.140625" style="260" customWidth="1"/>
    <col min="11541" max="11541" width="13.5703125" style="260" customWidth="1"/>
    <col min="11542" max="11542" width="71.7109375" style="260" customWidth="1"/>
    <col min="11543" max="11544" width="25.42578125" style="260" customWidth="1"/>
    <col min="11545" max="11776" width="11.42578125" style="260"/>
    <col min="11777" max="11777" width="17.7109375" style="260" customWidth="1"/>
    <col min="11778" max="11778" width="23.5703125" style="260" customWidth="1"/>
    <col min="11779" max="11779" width="5.42578125" style="260" customWidth="1"/>
    <col min="11780" max="11780" width="32.28515625" style="260" customWidth="1"/>
    <col min="11781" max="11781" width="22.140625" style="260" customWidth="1"/>
    <col min="11782" max="11782" width="17.28515625" style="260" customWidth="1"/>
    <col min="11783" max="11783" width="28.5703125" style="260" customWidth="1"/>
    <col min="11784" max="11784" width="16" style="260" customWidth="1"/>
    <col min="11785" max="11785" width="13.42578125" style="260" customWidth="1"/>
    <col min="11786" max="11786" width="20.42578125" style="260" customWidth="1"/>
    <col min="11787" max="11787" width="5.7109375" style="260" customWidth="1"/>
    <col min="11788" max="11788" width="6.5703125" style="260" customWidth="1"/>
    <col min="11789" max="11790" width="5.7109375" style="260" customWidth="1"/>
    <col min="11791" max="11791" width="7.7109375" style="260" customWidth="1"/>
    <col min="11792" max="11792" width="1.42578125" style="260" customWidth="1"/>
    <col min="11793" max="11796" width="6.140625" style="260" customWidth="1"/>
    <col min="11797" max="11797" width="13.5703125" style="260" customWidth="1"/>
    <col min="11798" max="11798" width="71.7109375" style="260" customWidth="1"/>
    <col min="11799" max="11800" width="25.42578125" style="260" customWidth="1"/>
    <col min="11801" max="12032" width="11.42578125" style="260"/>
    <col min="12033" max="12033" width="17.7109375" style="260" customWidth="1"/>
    <col min="12034" max="12034" width="23.5703125" style="260" customWidth="1"/>
    <col min="12035" max="12035" width="5.42578125" style="260" customWidth="1"/>
    <col min="12036" max="12036" width="32.28515625" style="260" customWidth="1"/>
    <col min="12037" max="12037" width="22.140625" style="260" customWidth="1"/>
    <col min="12038" max="12038" width="17.28515625" style="260" customWidth="1"/>
    <col min="12039" max="12039" width="28.5703125" style="260" customWidth="1"/>
    <col min="12040" max="12040" width="16" style="260" customWidth="1"/>
    <col min="12041" max="12041" width="13.42578125" style="260" customWidth="1"/>
    <col min="12042" max="12042" width="20.42578125" style="260" customWidth="1"/>
    <col min="12043" max="12043" width="5.7109375" style="260" customWidth="1"/>
    <col min="12044" max="12044" width="6.5703125" style="260" customWidth="1"/>
    <col min="12045" max="12046" width="5.7109375" style="260" customWidth="1"/>
    <col min="12047" max="12047" width="7.7109375" style="260" customWidth="1"/>
    <col min="12048" max="12048" width="1.42578125" style="260" customWidth="1"/>
    <col min="12049" max="12052" width="6.140625" style="260" customWidth="1"/>
    <col min="12053" max="12053" width="13.5703125" style="260" customWidth="1"/>
    <col min="12054" max="12054" width="71.7109375" style="260" customWidth="1"/>
    <col min="12055" max="12056" width="25.42578125" style="260" customWidth="1"/>
    <col min="12057" max="12288" width="11.42578125" style="260"/>
    <col min="12289" max="12289" width="17.7109375" style="260" customWidth="1"/>
    <col min="12290" max="12290" width="23.5703125" style="260" customWidth="1"/>
    <col min="12291" max="12291" width="5.42578125" style="260" customWidth="1"/>
    <col min="12292" max="12292" width="32.28515625" style="260" customWidth="1"/>
    <col min="12293" max="12293" width="22.140625" style="260" customWidth="1"/>
    <col min="12294" max="12294" width="17.28515625" style="260" customWidth="1"/>
    <col min="12295" max="12295" width="28.5703125" style="260" customWidth="1"/>
    <col min="12296" max="12296" width="16" style="260" customWidth="1"/>
    <col min="12297" max="12297" width="13.42578125" style="260" customWidth="1"/>
    <col min="12298" max="12298" width="20.42578125" style="260" customWidth="1"/>
    <col min="12299" max="12299" width="5.7109375" style="260" customWidth="1"/>
    <col min="12300" max="12300" width="6.5703125" style="260" customWidth="1"/>
    <col min="12301" max="12302" width="5.7109375" style="260" customWidth="1"/>
    <col min="12303" max="12303" width="7.7109375" style="260" customWidth="1"/>
    <col min="12304" max="12304" width="1.42578125" style="260" customWidth="1"/>
    <col min="12305" max="12308" width="6.140625" style="260" customWidth="1"/>
    <col min="12309" max="12309" width="13.5703125" style="260" customWidth="1"/>
    <col min="12310" max="12310" width="71.7109375" style="260" customWidth="1"/>
    <col min="12311" max="12312" width="25.42578125" style="260" customWidth="1"/>
    <col min="12313" max="12544" width="11.42578125" style="260"/>
    <col min="12545" max="12545" width="17.7109375" style="260" customWidth="1"/>
    <col min="12546" max="12546" width="23.5703125" style="260" customWidth="1"/>
    <col min="12547" max="12547" width="5.42578125" style="260" customWidth="1"/>
    <col min="12548" max="12548" width="32.28515625" style="260" customWidth="1"/>
    <col min="12549" max="12549" width="22.140625" style="260" customWidth="1"/>
    <col min="12550" max="12550" width="17.28515625" style="260" customWidth="1"/>
    <col min="12551" max="12551" width="28.5703125" style="260" customWidth="1"/>
    <col min="12552" max="12552" width="16" style="260" customWidth="1"/>
    <col min="12553" max="12553" width="13.42578125" style="260" customWidth="1"/>
    <col min="12554" max="12554" width="20.42578125" style="260" customWidth="1"/>
    <col min="12555" max="12555" width="5.7109375" style="260" customWidth="1"/>
    <col min="12556" max="12556" width="6.5703125" style="260" customWidth="1"/>
    <col min="12557" max="12558" width="5.7109375" style="260" customWidth="1"/>
    <col min="12559" max="12559" width="7.7109375" style="260" customWidth="1"/>
    <col min="12560" max="12560" width="1.42578125" style="260" customWidth="1"/>
    <col min="12561" max="12564" width="6.140625" style="260" customWidth="1"/>
    <col min="12565" max="12565" width="13.5703125" style="260" customWidth="1"/>
    <col min="12566" max="12566" width="71.7109375" style="260" customWidth="1"/>
    <col min="12567" max="12568" width="25.42578125" style="260" customWidth="1"/>
    <col min="12569" max="12800" width="11.42578125" style="260"/>
    <col min="12801" max="12801" width="17.7109375" style="260" customWidth="1"/>
    <col min="12802" max="12802" width="23.5703125" style="260" customWidth="1"/>
    <col min="12803" max="12803" width="5.42578125" style="260" customWidth="1"/>
    <col min="12804" max="12804" width="32.28515625" style="260" customWidth="1"/>
    <col min="12805" max="12805" width="22.140625" style="260" customWidth="1"/>
    <col min="12806" max="12806" width="17.28515625" style="260" customWidth="1"/>
    <col min="12807" max="12807" width="28.5703125" style="260" customWidth="1"/>
    <col min="12808" max="12808" width="16" style="260" customWidth="1"/>
    <col min="12809" max="12809" width="13.42578125" style="260" customWidth="1"/>
    <col min="12810" max="12810" width="20.42578125" style="260" customWidth="1"/>
    <col min="12811" max="12811" width="5.7109375" style="260" customWidth="1"/>
    <col min="12812" max="12812" width="6.5703125" style="260" customWidth="1"/>
    <col min="12813" max="12814" width="5.7109375" style="260" customWidth="1"/>
    <col min="12815" max="12815" width="7.7109375" style="260" customWidth="1"/>
    <col min="12816" max="12816" width="1.42578125" style="260" customWidth="1"/>
    <col min="12817" max="12820" width="6.140625" style="260" customWidth="1"/>
    <col min="12821" max="12821" width="13.5703125" style="260" customWidth="1"/>
    <col min="12822" max="12822" width="71.7109375" style="260" customWidth="1"/>
    <col min="12823" max="12824" width="25.42578125" style="260" customWidth="1"/>
    <col min="12825" max="13056" width="11.42578125" style="260"/>
    <col min="13057" max="13057" width="17.7109375" style="260" customWidth="1"/>
    <col min="13058" max="13058" width="23.5703125" style="260" customWidth="1"/>
    <col min="13059" max="13059" width="5.42578125" style="260" customWidth="1"/>
    <col min="13060" max="13060" width="32.28515625" style="260" customWidth="1"/>
    <col min="13061" max="13061" width="22.140625" style="260" customWidth="1"/>
    <col min="13062" max="13062" width="17.28515625" style="260" customWidth="1"/>
    <col min="13063" max="13063" width="28.5703125" style="260" customWidth="1"/>
    <col min="13064" max="13064" width="16" style="260" customWidth="1"/>
    <col min="13065" max="13065" width="13.42578125" style="260" customWidth="1"/>
    <col min="13066" max="13066" width="20.42578125" style="260" customWidth="1"/>
    <col min="13067" max="13067" width="5.7109375" style="260" customWidth="1"/>
    <col min="13068" max="13068" width="6.5703125" style="260" customWidth="1"/>
    <col min="13069" max="13070" width="5.7109375" style="260" customWidth="1"/>
    <col min="13071" max="13071" width="7.7109375" style="260" customWidth="1"/>
    <col min="13072" max="13072" width="1.42578125" style="260" customWidth="1"/>
    <col min="13073" max="13076" width="6.140625" style="260" customWidth="1"/>
    <col min="13077" max="13077" width="13.5703125" style="260" customWidth="1"/>
    <col min="13078" max="13078" width="71.7109375" style="260" customWidth="1"/>
    <col min="13079" max="13080" width="25.42578125" style="260" customWidth="1"/>
    <col min="13081" max="13312" width="11.42578125" style="260"/>
    <col min="13313" max="13313" width="17.7109375" style="260" customWidth="1"/>
    <col min="13314" max="13314" width="23.5703125" style="260" customWidth="1"/>
    <col min="13315" max="13315" width="5.42578125" style="260" customWidth="1"/>
    <col min="13316" max="13316" width="32.28515625" style="260" customWidth="1"/>
    <col min="13317" max="13317" width="22.140625" style="260" customWidth="1"/>
    <col min="13318" max="13318" width="17.28515625" style="260" customWidth="1"/>
    <col min="13319" max="13319" width="28.5703125" style="260" customWidth="1"/>
    <col min="13320" max="13320" width="16" style="260" customWidth="1"/>
    <col min="13321" max="13321" width="13.42578125" style="260" customWidth="1"/>
    <col min="13322" max="13322" width="20.42578125" style="260" customWidth="1"/>
    <col min="13323" max="13323" width="5.7109375" style="260" customWidth="1"/>
    <col min="13324" max="13324" width="6.5703125" style="260" customWidth="1"/>
    <col min="13325" max="13326" width="5.7109375" style="260" customWidth="1"/>
    <col min="13327" max="13327" width="7.7109375" style="260" customWidth="1"/>
    <col min="13328" max="13328" width="1.42578125" style="260" customWidth="1"/>
    <col min="13329" max="13332" width="6.140625" style="260" customWidth="1"/>
    <col min="13333" max="13333" width="13.5703125" style="260" customWidth="1"/>
    <col min="13334" max="13334" width="71.7109375" style="260" customWidth="1"/>
    <col min="13335" max="13336" width="25.42578125" style="260" customWidth="1"/>
    <col min="13337" max="13568" width="11.42578125" style="260"/>
    <col min="13569" max="13569" width="17.7109375" style="260" customWidth="1"/>
    <col min="13570" max="13570" width="23.5703125" style="260" customWidth="1"/>
    <col min="13571" max="13571" width="5.42578125" style="260" customWidth="1"/>
    <col min="13572" max="13572" width="32.28515625" style="260" customWidth="1"/>
    <col min="13573" max="13573" width="22.140625" style="260" customWidth="1"/>
    <col min="13574" max="13574" width="17.28515625" style="260" customWidth="1"/>
    <col min="13575" max="13575" width="28.5703125" style="260" customWidth="1"/>
    <col min="13576" max="13576" width="16" style="260" customWidth="1"/>
    <col min="13577" max="13577" width="13.42578125" style="260" customWidth="1"/>
    <col min="13578" max="13578" width="20.42578125" style="260" customWidth="1"/>
    <col min="13579" max="13579" width="5.7109375" style="260" customWidth="1"/>
    <col min="13580" max="13580" width="6.5703125" style="260" customWidth="1"/>
    <col min="13581" max="13582" width="5.7109375" style="260" customWidth="1"/>
    <col min="13583" max="13583" width="7.7109375" style="260" customWidth="1"/>
    <col min="13584" max="13584" width="1.42578125" style="260" customWidth="1"/>
    <col min="13585" max="13588" width="6.140625" style="260" customWidth="1"/>
    <col min="13589" max="13589" width="13.5703125" style="260" customWidth="1"/>
    <col min="13590" max="13590" width="71.7109375" style="260" customWidth="1"/>
    <col min="13591" max="13592" width="25.42578125" style="260" customWidth="1"/>
    <col min="13593" max="13824" width="11.42578125" style="260"/>
    <col min="13825" max="13825" width="17.7109375" style="260" customWidth="1"/>
    <col min="13826" max="13826" width="23.5703125" style="260" customWidth="1"/>
    <col min="13827" max="13827" width="5.42578125" style="260" customWidth="1"/>
    <col min="13828" max="13828" width="32.28515625" style="260" customWidth="1"/>
    <col min="13829" max="13829" width="22.140625" style="260" customWidth="1"/>
    <col min="13830" max="13830" width="17.28515625" style="260" customWidth="1"/>
    <col min="13831" max="13831" width="28.5703125" style="260" customWidth="1"/>
    <col min="13832" max="13832" width="16" style="260" customWidth="1"/>
    <col min="13833" max="13833" width="13.42578125" style="260" customWidth="1"/>
    <col min="13834" max="13834" width="20.42578125" style="260" customWidth="1"/>
    <col min="13835" max="13835" width="5.7109375" style="260" customWidth="1"/>
    <col min="13836" max="13836" width="6.5703125" style="260" customWidth="1"/>
    <col min="13837" max="13838" width="5.7109375" style="260" customWidth="1"/>
    <col min="13839" max="13839" width="7.7109375" style="260" customWidth="1"/>
    <col min="13840" max="13840" width="1.42578125" style="260" customWidth="1"/>
    <col min="13841" max="13844" width="6.140625" style="260" customWidth="1"/>
    <col min="13845" max="13845" width="13.5703125" style="260" customWidth="1"/>
    <col min="13846" max="13846" width="71.7109375" style="260" customWidth="1"/>
    <col min="13847" max="13848" width="25.42578125" style="260" customWidth="1"/>
    <col min="13849" max="14080" width="11.42578125" style="260"/>
    <col min="14081" max="14081" width="17.7109375" style="260" customWidth="1"/>
    <col min="14082" max="14082" width="23.5703125" style="260" customWidth="1"/>
    <col min="14083" max="14083" width="5.42578125" style="260" customWidth="1"/>
    <col min="14084" max="14084" width="32.28515625" style="260" customWidth="1"/>
    <col min="14085" max="14085" width="22.140625" style="260" customWidth="1"/>
    <col min="14086" max="14086" width="17.28515625" style="260" customWidth="1"/>
    <col min="14087" max="14087" width="28.5703125" style="260" customWidth="1"/>
    <col min="14088" max="14088" width="16" style="260" customWidth="1"/>
    <col min="14089" max="14089" width="13.42578125" style="260" customWidth="1"/>
    <col min="14090" max="14090" width="20.42578125" style="260" customWidth="1"/>
    <col min="14091" max="14091" width="5.7109375" style="260" customWidth="1"/>
    <col min="14092" max="14092" width="6.5703125" style="260" customWidth="1"/>
    <col min="14093" max="14094" width="5.7109375" style="260" customWidth="1"/>
    <col min="14095" max="14095" width="7.7109375" style="260" customWidth="1"/>
    <col min="14096" max="14096" width="1.42578125" style="260" customWidth="1"/>
    <col min="14097" max="14100" width="6.140625" style="260" customWidth="1"/>
    <col min="14101" max="14101" width="13.5703125" style="260" customWidth="1"/>
    <col min="14102" max="14102" width="71.7109375" style="260" customWidth="1"/>
    <col min="14103" max="14104" width="25.42578125" style="260" customWidth="1"/>
    <col min="14105" max="14336" width="11.42578125" style="260"/>
    <col min="14337" max="14337" width="17.7109375" style="260" customWidth="1"/>
    <col min="14338" max="14338" width="23.5703125" style="260" customWidth="1"/>
    <col min="14339" max="14339" width="5.42578125" style="260" customWidth="1"/>
    <col min="14340" max="14340" width="32.28515625" style="260" customWidth="1"/>
    <col min="14341" max="14341" width="22.140625" style="260" customWidth="1"/>
    <col min="14342" max="14342" width="17.28515625" style="260" customWidth="1"/>
    <col min="14343" max="14343" width="28.5703125" style="260" customWidth="1"/>
    <col min="14344" max="14344" width="16" style="260" customWidth="1"/>
    <col min="14345" max="14345" width="13.42578125" style="260" customWidth="1"/>
    <col min="14346" max="14346" width="20.42578125" style="260" customWidth="1"/>
    <col min="14347" max="14347" width="5.7109375" style="260" customWidth="1"/>
    <col min="14348" max="14348" width="6.5703125" style="260" customWidth="1"/>
    <col min="14349" max="14350" width="5.7109375" style="260" customWidth="1"/>
    <col min="14351" max="14351" width="7.7109375" style="260" customWidth="1"/>
    <col min="14352" max="14352" width="1.42578125" style="260" customWidth="1"/>
    <col min="14353" max="14356" width="6.140625" style="260" customWidth="1"/>
    <col min="14357" max="14357" width="13.5703125" style="260" customWidth="1"/>
    <col min="14358" max="14358" width="71.7109375" style="260" customWidth="1"/>
    <col min="14359" max="14360" width="25.42578125" style="260" customWidth="1"/>
    <col min="14361" max="14592" width="11.42578125" style="260"/>
    <col min="14593" max="14593" width="17.7109375" style="260" customWidth="1"/>
    <col min="14594" max="14594" width="23.5703125" style="260" customWidth="1"/>
    <col min="14595" max="14595" width="5.42578125" style="260" customWidth="1"/>
    <col min="14596" max="14596" width="32.28515625" style="260" customWidth="1"/>
    <col min="14597" max="14597" width="22.140625" style="260" customWidth="1"/>
    <col min="14598" max="14598" width="17.28515625" style="260" customWidth="1"/>
    <col min="14599" max="14599" width="28.5703125" style="260" customWidth="1"/>
    <col min="14600" max="14600" width="16" style="260" customWidth="1"/>
    <col min="14601" max="14601" width="13.42578125" style="260" customWidth="1"/>
    <col min="14602" max="14602" width="20.42578125" style="260" customWidth="1"/>
    <col min="14603" max="14603" width="5.7109375" style="260" customWidth="1"/>
    <col min="14604" max="14604" width="6.5703125" style="260" customWidth="1"/>
    <col min="14605" max="14606" width="5.7109375" style="260" customWidth="1"/>
    <col min="14607" max="14607" width="7.7109375" style="260" customWidth="1"/>
    <col min="14608" max="14608" width="1.42578125" style="260" customWidth="1"/>
    <col min="14609" max="14612" width="6.140625" style="260" customWidth="1"/>
    <col min="14613" max="14613" width="13.5703125" style="260" customWidth="1"/>
    <col min="14614" max="14614" width="71.7109375" style="260" customWidth="1"/>
    <col min="14615" max="14616" width="25.42578125" style="260" customWidth="1"/>
    <col min="14617" max="14848" width="11.42578125" style="260"/>
    <col min="14849" max="14849" width="17.7109375" style="260" customWidth="1"/>
    <col min="14850" max="14850" width="23.5703125" style="260" customWidth="1"/>
    <col min="14851" max="14851" width="5.42578125" style="260" customWidth="1"/>
    <col min="14852" max="14852" width="32.28515625" style="260" customWidth="1"/>
    <col min="14853" max="14853" width="22.140625" style="260" customWidth="1"/>
    <col min="14854" max="14854" width="17.28515625" style="260" customWidth="1"/>
    <col min="14855" max="14855" width="28.5703125" style="260" customWidth="1"/>
    <col min="14856" max="14856" width="16" style="260" customWidth="1"/>
    <col min="14857" max="14857" width="13.42578125" style="260" customWidth="1"/>
    <col min="14858" max="14858" width="20.42578125" style="260" customWidth="1"/>
    <col min="14859" max="14859" width="5.7109375" style="260" customWidth="1"/>
    <col min="14860" max="14860" width="6.5703125" style="260" customWidth="1"/>
    <col min="14861" max="14862" width="5.7109375" style="260" customWidth="1"/>
    <col min="14863" max="14863" width="7.7109375" style="260" customWidth="1"/>
    <col min="14864" max="14864" width="1.42578125" style="260" customWidth="1"/>
    <col min="14865" max="14868" width="6.140625" style="260" customWidth="1"/>
    <col min="14869" max="14869" width="13.5703125" style="260" customWidth="1"/>
    <col min="14870" max="14870" width="71.7109375" style="260" customWidth="1"/>
    <col min="14871" max="14872" width="25.42578125" style="260" customWidth="1"/>
    <col min="14873" max="15104" width="11.42578125" style="260"/>
    <col min="15105" max="15105" width="17.7109375" style="260" customWidth="1"/>
    <col min="15106" max="15106" width="23.5703125" style="260" customWidth="1"/>
    <col min="15107" max="15107" width="5.42578125" style="260" customWidth="1"/>
    <col min="15108" max="15108" width="32.28515625" style="260" customWidth="1"/>
    <col min="15109" max="15109" width="22.140625" style="260" customWidth="1"/>
    <col min="15110" max="15110" width="17.28515625" style="260" customWidth="1"/>
    <col min="15111" max="15111" width="28.5703125" style="260" customWidth="1"/>
    <col min="15112" max="15112" width="16" style="260" customWidth="1"/>
    <col min="15113" max="15113" width="13.42578125" style="260" customWidth="1"/>
    <col min="15114" max="15114" width="20.42578125" style="260" customWidth="1"/>
    <col min="15115" max="15115" width="5.7109375" style="260" customWidth="1"/>
    <col min="15116" max="15116" width="6.5703125" style="260" customWidth="1"/>
    <col min="15117" max="15118" width="5.7109375" style="260" customWidth="1"/>
    <col min="15119" max="15119" width="7.7109375" style="260" customWidth="1"/>
    <col min="15120" max="15120" width="1.42578125" style="260" customWidth="1"/>
    <col min="15121" max="15124" width="6.140625" style="260" customWidth="1"/>
    <col min="15125" max="15125" width="13.5703125" style="260" customWidth="1"/>
    <col min="15126" max="15126" width="71.7109375" style="260" customWidth="1"/>
    <col min="15127" max="15128" width="25.42578125" style="260" customWidth="1"/>
    <col min="15129" max="15360" width="11.42578125" style="260"/>
    <col min="15361" max="15361" width="17.7109375" style="260" customWidth="1"/>
    <col min="15362" max="15362" width="23.5703125" style="260" customWidth="1"/>
    <col min="15363" max="15363" width="5.42578125" style="260" customWidth="1"/>
    <col min="15364" max="15364" width="32.28515625" style="260" customWidth="1"/>
    <col min="15365" max="15365" width="22.140625" style="260" customWidth="1"/>
    <col min="15366" max="15366" width="17.28515625" style="260" customWidth="1"/>
    <col min="15367" max="15367" width="28.5703125" style="260" customWidth="1"/>
    <col min="15368" max="15368" width="16" style="260" customWidth="1"/>
    <col min="15369" max="15369" width="13.42578125" style="260" customWidth="1"/>
    <col min="15370" max="15370" width="20.42578125" style="260" customWidth="1"/>
    <col min="15371" max="15371" width="5.7109375" style="260" customWidth="1"/>
    <col min="15372" max="15372" width="6.5703125" style="260" customWidth="1"/>
    <col min="15373" max="15374" width="5.7109375" style="260" customWidth="1"/>
    <col min="15375" max="15375" width="7.7109375" style="260" customWidth="1"/>
    <col min="15376" max="15376" width="1.42578125" style="260" customWidth="1"/>
    <col min="15377" max="15380" width="6.140625" style="260" customWidth="1"/>
    <col min="15381" max="15381" width="13.5703125" style="260" customWidth="1"/>
    <col min="15382" max="15382" width="71.7109375" style="260" customWidth="1"/>
    <col min="15383" max="15384" width="25.42578125" style="260" customWidth="1"/>
    <col min="15385" max="15616" width="11.42578125" style="260"/>
    <col min="15617" max="15617" width="17.7109375" style="260" customWidth="1"/>
    <col min="15618" max="15618" width="23.5703125" style="260" customWidth="1"/>
    <col min="15619" max="15619" width="5.42578125" style="260" customWidth="1"/>
    <col min="15620" max="15620" width="32.28515625" style="260" customWidth="1"/>
    <col min="15621" max="15621" width="22.140625" style="260" customWidth="1"/>
    <col min="15622" max="15622" width="17.28515625" style="260" customWidth="1"/>
    <col min="15623" max="15623" width="28.5703125" style="260" customWidth="1"/>
    <col min="15624" max="15624" width="16" style="260" customWidth="1"/>
    <col min="15625" max="15625" width="13.42578125" style="260" customWidth="1"/>
    <col min="15626" max="15626" width="20.42578125" style="260" customWidth="1"/>
    <col min="15627" max="15627" width="5.7109375" style="260" customWidth="1"/>
    <col min="15628" max="15628" width="6.5703125" style="260" customWidth="1"/>
    <col min="15629" max="15630" width="5.7109375" style="260" customWidth="1"/>
    <col min="15631" max="15631" width="7.7109375" style="260" customWidth="1"/>
    <col min="15632" max="15632" width="1.42578125" style="260" customWidth="1"/>
    <col min="15633" max="15636" width="6.140625" style="260" customWidth="1"/>
    <col min="15637" max="15637" width="13.5703125" style="260" customWidth="1"/>
    <col min="15638" max="15638" width="71.7109375" style="260" customWidth="1"/>
    <col min="15639" max="15640" width="25.42578125" style="260" customWidth="1"/>
    <col min="15641" max="15872" width="11.42578125" style="260"/>
    <col min="15873" max="15873" width="17.7109375" style="260" customWidth="1"/>
    <col min="15874" max="15874" width="23.5703125" style="260" customWidth="1"/>
    <col min="15875" max="15875" width="5.42578125" style="260" customWidth="1"/>
    <col min="15876" max="15876" width="32.28515625" style="260" customWidth="1"/>
    <col min="15877" max="15877" width="22.140625" style="260" customWidth="1"/>
    <col min="15878" max="15878" width="17.28515625" style="260" customWidth="1"/>
    <col min="15879" max="15879" width="28.5703125" style="260" customWidth="1"/>
    <col min="15880" max="15880" width="16" style="260" customWidth="1"/>
    <col min="15881" max="15881" width="13.42578125" style="260" customWidth="1"/>
    <col min="15882" max="15882" width="20.42578125" style="260" customWidth="1"/>
    <col min="15883" max="15883" width="5.7109375" style="260" customWidth="1"/>
    <col min="15884" max="15884" width="6.5703125" style="260" customWidth="1"/>
    <col min="15885" max="15886" width="5.7109375" style="260" customWidth="1"/>
    <col min="15887" max="15887" width="7.7109375" style="260" customWidth="1"/>
    <col min="15888" max="15888" width="1.42578125" style="260" customWidth="1"/>
    <col min="15889" max="15892" width="6.140625" style="260" customWidth="1"/>
    <col min="15893" max="15893" width="13.5703125" style="260" customWidth="1"/>
    <col min="15894" max="15894" width="71.7109375" style="260" customWidth="1"/>
    <col min="15895" max="15896" width="25.42578125" style="260" customWidth="1"/>
    <col min="15897" max="16128" width="11.42578125" style="260"/>
    <col min="16129" max="16129" width="17.7109375" style="260" customWidth="1"/>
    <col min="16130" max="16130" width="23.5703125" style="260" customWidth="1"/>
    <col min="16131" max="16131" width="5.42578125" style="260" customWidth="1"/>
    <col min="16132" max="16132" width="32.28515625" style="260" customWidth="1"/>
    <col min="16133" max="16133" width="22.140625" style="260" customWidth="1"/>
    <col min="16134" max="16134" width="17.28515625" style="260" customWidth="1"/>
    <col min="16135" max="16135" width="28.5703125" style="260" customWidth="1"/>
    <col min="16136" max="16136" width="16" style="260" customWidth="1"/>
    <col min="16137" max="16137" width="13.42578125" style="260" customWidth="1"/>
    <col min="16138" max="16138" width="20.42578125" style="260" customWidth="1"/>
    <col min="16139" max="16139" width="5.7109375" style="260" customWidth="1"/>
    <col min="16140" max="16140" width="6.5703125" style="260" customWidth="1"/>
    <col min="16141" max="16142" width="5.7109375" style="260" customWidth="1"/>
    <col min="16143" max="16143" width="7.7109375" style="260" customWidth="1"/>
    <col min="16144" max="16144" width="1.42578125" style="260" customWidth="1"/>
    <col min="16145" max="16148" width="6.140625" style="260" customWidth="1"/>
    <col min="16149" max="16149" width="13.5703125" style="260" customWidth="1"/>
    <col min="16150" max="16150" width="71.7109375" style="260" customWidth="1"/>
    <col min="16151" max="16152" width="25.42578125" style="260" customWidth="1"/>
    <col min="16153" max="16384" width="11.42578125" style="260"/>
  </cols>
  <sheetData>
    <row r="1" spans="1:24"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4"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4"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4" ht="21" x14ac:dyDescent="0.25">
      <c r="A4" s="412"/>
      <c r="B4" s="418" t="s">
        <v>42</v>
      </c>
      <c r="C4" s="418"/>
      <c r="D4" s="418"/>
      <c r="E4" s="418"/>
      <c r="F4" s="418"/>
      <c r="G4" s="418"/>
      <c r="H4" s="418"/>
      <c r="I4" s="418"/>
      <c r="J4" s="418"/>
      <c r="K4" s="418"/>
      <c r="L4" s="418"/>
      <c r="M4" s="418"/>
      <c r="N4" s="418"/>
      <c r="O4" s="418"/>
      <c r="P4" s="418"/>
      <c r="Q4" s="418"/>
      <c r="R4" s="418"/>
      <c r="S4" s="418"/>
      <c r="T4" s="418"/>
      <c r="U4" s="418"/>
      <c r="V4" s="418"/>
      <c r="W4" s="419"/>
      <c r="X4" s="81" t="s">
        <v>43</v>
      </c>
    </row>
    <row r="5" spans="1:24"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4"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4" ht="15.75" thickBot="1" x14ac:dyDescent="0.3">
      <c r="A7" s="261" t="s">
        <v>7</v>
      </c>
      <c r="B7" s="422" t="s">
        <v>733</v>
      </c>
      <c r="C7" s="423"/>
      <c r="D7" s="423"/>
      <c r="E7" s="423"/>
      <c r="F7" s="423"/>
      <c r="G7" s="423"/>
      <c r="H7" s="423"/>
      <c r="I7" s="423"/>
      <c r="J7" s="423"/>
      <c r="K7" s="423"/>
      <c r="L7" s="423"/>
      <c r="M7" s="423"/>
      <c r="N7" s="423"/>
      <c r="O7" s="423"/>
      <c r="P7" s="423"/>
      <c r="Q7" s="423"/>
      <c r="R7" s="423"/>
      <c r="S7" s="423"/>
      <c r="T7" s="423"/>
      <c r="U7" s="423"/>
      <c r="V7" s="423"/>
      <c r="W7" s="423"/>
      <c r="X7" s="424"/>
    </row>
    <row r="8" spans="1:24" x14ac:dyDescent="0.25">
      <c r="A8" s="262"/>
      <c r="B8" s="262"/>
      <c r="C8" s="262"/>
      <c r="D8" s="262"/>
      <c r="E8" s="262"/>
      <c r="F8" s="262"/>
      <c r="G8" s="262"/>
      <c r="H8" s="262"/>
      <c r="I8" s="262"/>
      <c r="J8" s="262"/>
      <c r="K8" s="262"/>
      <c r="L8" s="262"/>
      <c r="M8" s="262"/>
      <c r="N8" s="262"/>
      <c r="O8" s="262"/>
      <c r="P8" s="262"/>
      <c r="Q8" s="262"/>
      <c r="R8" s="262"/>
      <c r="S8" s="262"/>
      <c r="T8" s="262"/>
      <c r="U8" s="262"/>
      <c r="V8" s="262"/>
      <c r="W8" s="100"/>
      <c r="X8" s="100"/>
    </row>
    <row r="9" spans="1:24" x14ac:dyDescent="0.25">
      <c r="A9" s="425" t="s">
        <v>8</v>
      </c>
      <c r="B9" s="425" t="s">
        <v>9</v>
      </c>
      <c r="C9" s="425" t="s">
        <v>10</v>
      </c>
      <c r="D9" s="425" t="s">
        <v>11</v>
      </c>
      <c r="E9" s="425" t="s">
        <v>12</v>
      </c>
      <c r="F9" s="425" t="s">
        <v>13</v>
      </c>
      <c r="G9" s="425" t="s">
        <v>14</v>
      </c>
      <c r="H9" s="425" t="s">
        <v>15</v>
      </c>
      <c r="I9" s="425" t="s">
        <v>16</v>
      </c>
      <c r="J9" s="425" t="s">
        <v>17</v>
      </c>
      <c r="K9" s="443" t="s">
        <v>18</v>
      </c>
      <c r="L9" s="443"/>
      <c r="M9" s="443"/>
      <c r="N9" s="443"/>
      <c r="O9" s="443"/>
      <c r="P9" s="425"/>
      <c r="Q9" s="425" t="s">
        <v>19</v>
      </c>
      <c r="R9" s="425"/>
      <c r="S9" s="425"/>
      <c r="T9" s="425"/>
      <c r="U9" s="425"/>
      <c r="V9" s="425" t="s">
        <v>20</v>
      </c>
      <c r="W9" s="425" t="s">
        <v>21</v>
      </c>
      <c r="X9" s="425" t="s">
        <v>22</v>
      </c>
    </row>
    <row r="10" spans="1:24" ht="25.5" x14ac:dyDescent="0.25">
      <c r="A10" s="425"/>
      <c r="B10" s="425"/>
      <c r="C10" s="425"/>
      <c r="D10" s="425"/>
      <c r="E10" s="425"/>
      <c r="F10" s="425"/>
      <c r="G10" s="425"/>
      <c r="H10" s="425"/>
      <c r="I10" s="425"/>
      <c r="J10" s="425"/>
      <c r="K10" s="184" t="s">
        <v>23</v>
      </c>
      <c r="L10" s="184" t="s">
        <v>24</v>
      </c>
      <c r="M10" s="184" t="s">
        <v>25</v>
      </c>
      <c r="N10" s="184" t="s">
        <v>26</v>
      </c>
      <c r="O10" s="184" t="s">
        <v>27</v>
      </c>
      <c r="P10" s="425"/>
      <c r="Q10" s="184" t="s">
        <v>28</v>
      </c>
      <c r="R10" s="184" t="s">
        <v>24</v>
      </c>
      <c r="S10" s="184" t="s">
        <v>25</v>
      </c>
      <c r="T10" s="184" t="s">
        <v>26</v>
      </c>
      <c r="U10" s="184" t="s">
        <v>27</v>
      </c>
      <c r="V10" s="425"/>
      <c r="W10" s="425"/>
      <c r="X10" s="425"/>
    </row>
    <row r="11" spans="1:24" ht="280.5" x14ac:dyDescent="0.25">
      <c r="A11" s="426" t="s">
        <v>734</v>
      </c>
      <c r="B11" s="434" t="s">
        <v>735</v>
      </c>
      <c r="C11" s="263">
        <v>1</v>
      </c>
      <c r="D11" s="182" t="s">
        <v>44</v>
      </c>
      <c r="E11" s="179" t="s">
        <v>45</v>
      </c>
      <c r="F11" s="179" t="s">
        <v>46</v>
      </c>
      <c r="G11" s="185" t="s">
        <v>47</v>
      </c>
      <c r="H11" s="74">
        <v>1</v>
      </c>
      <c r="I11" s="179" t="s">
        <v>48</v>
      </c>
      <c r="J11" s="179" t="s">
        <v>736</v>
      </c>
      <c r="K11" s="264">
        <v>0.25</v>
      </c>
      <c r="L11" s="264">
        <v>0.25</v>
      </c>
      <c r="M11" s="264">
        <v>0.25</v>
      </c>
      <c r="N11" s="264">
        <v>0.25</v>
      </c>
      <c r="O11" s="264">
        <f t="shared" ref="O11:O20" si="0">SUM(K11:N11)</f>
        <v>1</v>
      </c>
      <c r="P11" s="425"/>
      <c r="Q11" s="264">
        <v>0.25</v>
      </c>
      <c r="R11" s="264">
        <v>0.25</v>
      </c>
      <c r="S11" s="264">
        <v>0.25</v>
      </c>
      <c r="T11" s="263"/>
      <c r="U11" s="264">
        <f>SUM(Q11:T11)</f>
        <v>0.75</v>
      </c>
      <c r="V11" s="86" t="s">
        <v>807</v>
      </c>
      <c r="W11" s="97"/>
      <c r="X11" s="97"/>
    </row>
    <row r="12" spans="1:24" ht="216.75" x14ac:dyDescent="0.25">
      <c r="A12" s="426"/>
      <c r="B12" s="435"/>
      <c r="C12" s="263">
        <v>2</v>
      </c>
      <c r="D12" s="83" t="s">
        <v>49</v>
      </c>
      <c r="E12" s="181" t="s">
        <v>50</v>
      </c>
      <c r="F12" s="181" t="s">
        <v>51</v>
      </c>
      <c r="G12" s="83" t="s">
        <v>52</v>
      </c>
      <c r="H12" s="77">
        <v>1</v>
      </c>
      <c r="I12" s="179" t="s">
        <v>48</v>
      </c>
      <c r="J12" s="181" t="s">
        <v>53</v>
      </c>
      <c r="K12" s="264">
        <v>0.25</v>
      </c>
      <c r="L12" s="264">
        <v>0.25</v>
      </c>
      <c r="M12" s="264">
        <v>0.25</v>
      </c>
      <c r="N12" s="264">
        <v>0.25</v>
      </c>
      <c r="O12" s="264">
        <f t="shared" si="0"/>
        <v>1</v>
      </c>
      <c r="P12" s="425"/>
      <c r="Q12" s="264">
        <v>0.25</v>
      </c>
      <c r="R12" s="264">
        <v>0.25</v>
      </c>
      <c r="S12" s="264">
        <v>0.25</v>
      </c>
      <c r="T12" s="263"/>
      <c r="U12" s="264">
        <f t="shared" ref="U12:U20" si="1">SUM(Q12:T12)</f>
        <v>0.75</v>
      </c>
      <c r="V12" s="87" t="s">
        <v>808</v>
      </c>
      <c r="W12" s="97"/>
      <c r="X12" s="97"/>
    </row>
    <row r="13" spans="1:24" ht="178.5" x14ac:dyDescent="0.25">
      <c r="A13" s="426"/>
      <c r="B13" s="435"/>
      <c r="C13" s="263">
        <v>3</v>
      </c>
      <c r="D13" s="83" t="s">
        <v>54</v>
      </c>
      <c r="E13" s="181" t="s">
        <v>55</v>
      </c>
      <c r="F13" s="181" t="s">
        <v>56</v>
      </c>
      <c r="G13" s="83" t="s">
        <v>57</v>
      </c>
      <c r="H13" s="77">
        <v>1</v>
      </c>
      <c r="I13" s="179" t="s">
        <v>48</v>
      </c>
      <c r="J13" s="181" t="s">
        <v>58</v>
      </c>
      <c r="K13" s="264">
        <v>0.25</v>
      </c>
      <c r="L13" s="264">
        <v>0.25</v>
      </c>
      <c r="M13" s="264">
        <v>0.25</v>
      </c>
      <c r="N13" s="264">
        <v>0.25</v>
      </c>
      <c r="O13" s="264">
        <f t="shared" si="0"/>
        <v>1</v>
      </c>
      <c r="P13" s="425"/>
      <c r="Q13" s="264">
        <v>0.25</v>
      </c>
      <c r="R13" s="264">
        <v>0.25</v>
      </c>
      <c r="S13" s="264">
        <v>0.25</v>
      </c>
      <c r="T13" s="263"/>
      <c r="U13" s="264">
        <f t="shared" si="1"/>
        <v>0.75</v>
      </c>
      <c r="V13" s="87" t="s">
        <v>809</v>
      </c>
      <c r="W13" s="97"/>
      <c r="X13" s="97"/>
    </row>
    <row r="14" spans="1:24" ht="216.75" x14ac:dyDescent="0.25">
      <c r="A14" s="426"/>
      <c r="B14" s="426" t="s">
        <v>737</v>
      </c>
      <c r="C14" s="263">
        <v>4</v>
      </c>
      <c r="D14" s="83" t="s">
        <v>59</v>
      </c>
      <c r="E14" s="181" t="s">
        <v>60</v>
      </c>
      <c r="F14" s="181" t="s">
        <v>59</v>
      </c>
      <c r="G14" s="83" t="s">
        <v>61</v>
      </c>
      <c r="H14" s="77">
        <v>1</v>
      </c>
      <c r="I14" s="179" t="s">
        <v>48</v>
      </c>
      <c r="J14" s="181" t="s">
        <v>62</v>
      </c>
      <c r="K14" s="264">
        <v>0.25</v>
      </c>
      <c r="L14" s="264">
        <v>0.25</v>
      </c>
      <c r="M14" s="264">
        <v>0.25</v>
      </c>
      <c r="N14" s="264">
        <v>0.25</v>
      </c>
      <c r="O14" s="264">
        <f t="shared" si="0"/>
        <v>1</v>
      </c>
      <c r="P14" s="425"/>
      <c r="Q14" s="264">
        <v>0.25</v>
      </c>
      <c r="R14" s="264">
        <v>0.25</v>
      </c>
      <c r="S14" s="264">
        <v>0.25</v>
      </c>
      <c r="T14" s="263"/>
      <c r="U14" s="264">
        <f t="shared" si="1"/>
        <v>0.75</v>
      </c>
      <c r="V14" s="87" t="s">
        <v>810</v>
      </c>
      <c r="W14" s="97"/>
      <c r="X14" s="97"/>
    </row>
    <row r="15" spans="1:24" ht="102" x14ac:dyDescent="0.25">
      <c r="A15" s="426"/>
      <c r="B15" s="426"/>
      <c r="C15" s="263">
        <v>5</v>
      </c>
      <c r="D15" s="83" t="s">
        <v>63</v>
      </c>
      <c r="E15" s="181" t="s">
        <v>64</v>
      </c>
      <c r="F15" s="181" t="s">
        <v>65</v>
      </c>
      <c r="G15" s="83" t="s">
        <v>66</v>
      </c>
      <c r="H15" s="77">
        <v>1</v>
      </c>
      <c r="I15" s="179" t="s">
        <v>48</v>
      </c>
      <c r="J15" s="181" t="s">
        <v>67</v>
      </c>
      <c r="K15" s="264">
        <v>0.25</v>
      </c>
      <c r="L15" s="264">
        <v>0.25</v>
      </c>
      <c r="M15" s="264">
        <v>0.25</v>
      </c>
      <c r="N15" s="264">
        <v>0.25</v>
      </c>
      <c r="O15" s="264">
        <f t="shared" si="0"/>
        <v>1</v>
      </c>
      <c r="P15" s="425"/>
      <c r="Q15" s="264">
        <v>0.25</v>
      </c>
      <c r="R15" s="264">
        <v>0.25</v>
      </c>
      <c r="S15" s="264">
        <v>0.25</v>
      </c>
      <c r="T15" s="263"/>
      <c r="U15" s="264">
        <f t="shared" si="1"/>
        <v>0.75</v>
      </c>
      <c r="V15" s="87" t="s">
        <v>811</v>
      </c>
      <c r="W15" s="97"/>
      <c r="X15" s="97"/>
    </row>
    <row r="16" spans="1:24" ht="102" x14ac:dyDescent="0.25">
      <c r="A16" s="426"/>
      <c r="B16" s="426"/>
      <c r="C16" s="263">
        <v>6</v>
      </c>
      <c r="D16" s="83" t="s">
        <v>68</v>
      </c>
      <c r="E16" s="181" t="s">
        <v>69</v>
      </c>
      <c r="F16" s="181" t="s">
        <v>70</v>
      </c>
      <c r="G16" s="83" t="s">
        <v>71</v>
      </c>
      <c r="H16" s="77">
        <v>1</v>
      </c>
      <c r="I16" s="179" t="s">
        <v>48</v>
      </c>
      <c r="J16" s="181" t="s">
        <v>72</v>
      </c>
      <c r="K16" s="264">
        <v>0.25</v>
      </c>
      <c r="L16" s="264">
        <v>0.25</v>
      </c>
      <c r="M16" s="264">
        <v>0.25</v>
      </c>
      <c r="N16" s="264">
        <v>0.25</v>
      </c>
      <c r="O16" s="264">
        <f t="shared" si="0"/>
        <v>1</v>
      </c>
      <c r="P16" s="425"/>
      <c r="Q16" s="264">
        <v>0.25</v>
      </c>
      <c r="R16" s="264">
        <v>0.25</v>
      </c>
      <c r="S16" s="264">
        <v>0.25</v>
      </c>
      <c r="T16" s="263"/>
      <c r="U16" s="264">
        <f t="shared" si="1"/>
        <v>0.75</v>
      </c>
      <c r="V16" s="87" t="s">
        <v>812</v>
      </c>
      <c r="W16" s="97"/>
      <c r="X16" s="97"/>
    </row>
    <row r="17" spans="1:25" ht="216.75" x14ac:dyDescent="0.25">
      <c r="A17" s="426"/>
      <c r="B17" s="426"/>
      <c r="C17" s="263">
        <v>7</v>
      </c>
      <c r="D17" s="83" t="s">
        <v>73</v>
      </c>
      <c r="E17" s="181" t="s">
        <v>74</v>
      </c>
      <c r="F17" s="181" t="s">
        <v>75</v>
      </c>
      <c r="G17" s="83" t="s">
        <v>76</v>
      </c>
      <c r="H17" s="77">
        <v>1</v>
      </c>
      <c r="I17" s="179" t="s">
        <v>48</v>
      </c>
      <c r="J17" s="181" t="s">
        <v>77</v>
      </c>
      <c r="K17" s="93">
        <v>0.25</v>
      </c>
      <c r="L17" s="264">
        <v>0.25</v>
      </c>
      <c r="M17" s="264">
        <v>0.25</v>
      </c>
      <c r="N17" s="264">
        <v>0.25</v>
      </c>
      <c r="O17" s="264">
        <f t="shared" si="0"/>
        <v>1</v>
      </c>
      <c r="P17" s="425"/>
      <c r="Q17" s="264">
        <v>0.25</v>
      </c>
      <c r="R17" s="264">
        <v>0.25</v>
      </c>
      <c r="S17" s="264">
        <v>0.25</v>
      </c>
      <c r="T17" s="263"/>
      <c r="U17" s="264">
        <f t="shared" si="1"/>
        <v>0.75</v>
      </c>
      <c r="V17" s="87" t="s">
        <v>813</v>
      </c>
      <c r="W17" s="97"/>
      <c r="X17" s="97"/>
    </row>
    <row r="18" spans="1:25" s="267" customFormat="1" ht="178.5" x14ac:dyDescent="0.25">
      <c r="A18" s="426"/>
      <c r="B18" s="434"/>
      <c r="C18" s="263">
        <v>8</v>
      </c>
      <c r="D18" s="265" t="s">
        <v>78</v>
      </c>
      <c r="E18" s="263" t="s">
        <v>79</v>
      </c>
      <c r="F18" s="263" t="s">
        <v>80</v>
      </c>
      <c r="G18" s="265" t="s">
        <v>81</v>
      </c>
      <c r="H18" s="264">
        <v>1</v>
      </c>
      <c r="I18" s="266" t="s">
        <v>48</v>
      </c>
      <c r="J18" s="263" t="s">
        <v>82</v>
      </c>
      <c r="K18" s="264">
        <v>0</v>
      </c>
      <c r="L18" s="264">
        <v>0.5</v>
      </c>
      <c r="M18" s="264">
        <v>0</v>
      </c>
      <c r="N18" s="264">
        <v>0.5</v>
      </c>
      <c r="O18" s="264">
        <f t="shared" si="0"/>
        <v>1</v>
      </c>
      <c r="P18" s="425"/>
      <c r="Q18" s="264">
        <v>0</v>
      </c>
      <c r="R18" s="264">
        <v>0</v>
      </c>
      <c r="S18" s="264">
        <v>0.5</v>
      </c>
      <c r="T18" s="263"/>
      <c r="U18" s="264">
        <v>0.5</v>
      </c>
      <c r="V18" s="87" t="s">
        <v>814</v>
      </c>
      <c r="W18" s="97"/>
      <c r="X18" s="97"/>
    </row>
    <row r="19" spans="1:25" s="267" customFormat="1" ht="242.25" x14ac:dyDescent="0.25">
      <c r="A19" s="426"/>
      <c r="B19" s="435"/>
      <c r="C19" s="263">
        <v>9</v>
      </c>
      <c r="D19" s="268" t="s">
        <v>83</v>
      </c>
      <c r="E19" s="263" t="s">
        <v>84</v>
      </c>
      <c r="F19" s="263" t="s">
        <v>85</v>
      </c>
      <c r="G19" s="265" t="s">
        <v>86</v>
      </c>
      <c r="H19" s="264">
        <v>1</v>
      </c>
      <c r="I19" s="266" t="s">
        <v>48</v>
      </c>
      <c r="J19" s="263" t="s">
        <v>82</v>
      </c>
      <c r="K19" s="93">
        <v>0.25</v>
      </c>
      <c r="L19" s="264">
        <v>0.25</v>
      </c>
      <c r="M19" s="264">
        <v>0.25</v>
      </c>
      <c r="N19" s="264">
        <v>0.25</v>
      </c>
      <c r="O19" s="264">
        <f t="shared" si="0"/>
        <v>1</v>
      </c>
      <c r="P19" s="425"/>
      <c r="Q19" s="264">
        <v>0.25</v>
      </c>
      <c r="R19" s="264">
        <v>0.25</v>
      </c>
      <c r="S19" s="264">
        <v>0.25</v>
      </c>
      <c r="T19" s="263"/>
      <c r="U19" s="264">
        <f t="shared" si="1"/>
        <v>0.75</v>
      </c>
      <c r="V19" s="87" t="s">
        <v>815</v>
      </c>
      <c r="W19" s="97"/>
      <c r="X19" s="97"/>
    </row>
    <row r="20" spans="1:25" s="267" customFormat="1" ht="127.5" x14ac:dyDescent="0.25">
      <c r="A20" s="426"/>
      <c r="B20" s="436"/>
      <c r="C20" s="263">
        <v>10</v>
      </c>
      <c r="D20" s="265" t="s">
        <v>738</v>
      </c>
      <c r="E20" s="263" t="s">
        <v>84</v>
      </c>
      <c r="F20" s="263" t="s">
        <v>87</v>
      </c>
      <c r="G20" s="265" t="s">
        <v>88</v>
      </c>
      <c r="H20" s="264">
        <v>1</v>
      </c>
      <c r="I20" s="266" t="s">
        <v>48</v>
      </c>
      <c r="J20" s="263" t="s">
        <v>89</v>
      </c>
      <c r="K20" s="264">
        <v>0.25</v>
      </c>
      <c r="L20" s="264">
        <v>0.25</v>
      </c>
      <c r="M20" s="264">
        <v>0.25</v>
      </c>
      <c r="N20" s="264">
        <v>0.25</v>
      </c>
      <c r="O20" s="264">
        <f t="shared" si="0"/>
        <v>1</v>
      </c>
      <c r="P20" s="425"/>
      <c r="Q20" s="264">
        <v>0.25</v>
      </c>
      <c r="R20" s="264">
        <v>0.25</v>
      </c>
      <c r="S20" s="264">
        <v>0.25</v>
      </c>
      <c r="T20" s="263"/>
      <c r="U20" s="264">
        <f t="shared" si="1"/>
        <v>0.75</v>
      </c>
      <c r="V20" s="87" t="s">
        <v>816</v>
      </c>
      <c r="W20" s="97"/>
      <c r="X20" s="97"/>
    </row>
    <row r="21" spans="1:25" customFormat="1" ht="25.5" x14ac:dyDescent="0.25">
      <c r="A21" s="425" t="s">
        <v>31</v>
      </c>
      <c r="B21" s="186" t="s">
        <v>739</v>
      </c>
      <c r="C21" s="427" t="s">
        <v>32</v>
      </c>
      <c r="D21" s="428"/>
      <c r="E21" s="270" t="s">
        <v>33</v>
      </c>
      <c r="F21" s="239"/>
      <c r="G21" s="239"/>
      <c r="H21" s="239"/>
      <c r="I21" s="433" t="s">
        <v>34</v>
      </c>
      <c r="J21" s="437" t="s">
        <v>33</v>
      </c>
      <c r="K21" s="438"/>
      <c r="L21" s="438"/>
      <c r="M21" s="438"/>
      <c r="N21" s="438"/>
      <c r="O21" s="438"/>
      <c r="P21" s="438"/>
      <c r="Q21" s="438"/>
      <c r="R21" s="439"/>
      <c r="S21" s="440" t="s">
        <v>35</v>
      </c>
      <c r="T21" s="440"/>
      <c r="U21" s="440"/>
      <c r="V21" s="441" t="s">
        <v>36</v>
      </c>
      <c r="W21" s="441"/>
      <c r="X21" s="441"/>
      <c r="Y21" s="260"/>
    </row>
    <row r="22" spans="1:25" customFormat="1" x14ac:dyDescent="0.25">
      <c r="A22" s="425"/>
      <c r="B22" s="186" t="s">
        <v>37</v>
      </c>
      <c r="C22" s="429"/>
      <c r="D22" s="430"/>
      <c r="E22" s="270" t="s">
        <v>38</v>
      </c>
      <c r="F22" s="442" t="s">
        <v>90</v>
      </c>
      <c r="G22" s="442"/>
      <c r="H22" s="151"/>
      <c r="I22" s="433"/>
      <c r="J22" s="444" t="s">
        <v>91</v>
      </c>
      <c r="K22" s="442"/>
      <c r="L22" s="442"/>
      <c r="M22" s="442"/>
      <c r="N22" s="442"/>
      <c r="O22" s="442"/>
      <c r="P22" s="442"/>
      <c r="Q22" s="442"/>
      <c r="R22" s="445"/>
      <c r="S22" s="440"/>
      <c r="T22" s="440"/>
      <c r="U22" s="440"/>
      <c r="V22" s="441" t="s">
        <v>740</v>
      </c>
      <c r="W22" s="441"/>
      <c r="X22" s="441"/>
      <c r="Y22" s="260"/>
    </row>
    <row r="23" spans="1:25" customFormat="1" x14ac:dyDescent="0.25">
      <c r="A23" s="425"/>
      <c r="B23" s="186" t="s">
        <v>728</v>
      </c>
      <c r="C23" s="431"/>
      <c r="D23" s="432"/>
      <c r="E23" s="270" t="s">
        <v>40</v>
      </c>
      <c r="F23" s="446" t="s">
        <v>741</v>
      </c>
      <c r="G23" s="446"/>
      <c r="H23" s="239"/>
      <c r="I23" s="433"/>
      <c r="J23" s="444" t="s">
        <v>742</v>
      </c>
      <c r="K23" s="442"/>
      <c r="L23" s="442"/>
      <c r="M23" s="442"/>
      <c r="N23" s="442"/>
      <c r="O23" s="442"/>
      <c r="P23" s="442"/>
      <c r="Q23" s="442"/>
      <c r="R23" s="445"/>
      <c r="S23" s="440"/>
      <c r="T23" s="440"/>
      <c r="U23" s="440"/>
      <c r="V23" s="447" t="s">
        <v>41</v>
      </c>
      <c r="W23" s="447"/>
      <c r="X23" s="447"/>
      <c r="Y23" s="260"/>
    </row>
  </sheetData>
  <mergeCells count="39">
    <mergeCell ref="J21:R21"/>
    <mergeCell ref="S21:U23"/>
    <mergeCell ref="V21:X21"/>
    <mergeCell ref="F22:G22"/>
    <mergeCell ref="J9:J10"/>
    <mergeCell ref="K9:O9"/>
    <mergeCell ref="P9:P20"/>
    <mergeCell ref="Q9:U9"/>
    <mergeCell ref="V9:V10"/>
    <mergeCell ref="W9:W10"/>
    <mergeCell ref="J22:R22"/>
    <mergeCell ref="V22:X22"/>
    <mergeCell ref="F23:G23"/>
    <mergeCell ref="J23:R23"/>
    <mergeCell ref="V23:X23"/>
    <mergeCell ref="A11:A20"/>
    <mergeCell ref="A21:A23"/>
    <mergeCell ref="C21:D23"/>
    <mergeCell ref="I21:I23"/>
    <mergeCell ref="B11:B13"/>
    <mergeCell ref="B14:B17"/>
    <mergeCell ref="B18:B20"/>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topLeftCell="B1" zoomScale="70" zoomScaleNormal="70" workbookViewId="0">
      <selection activeCell="B4" sqref="B4:W5"/>
    </sheetView>
  </sheetViews>
  <sheetFormatPr baseColWidth="10" defaultColWidth="10.28515625" defaultRowHeight="15" x14ac:dyDescent="0.25"/>
  <cols>
    <col min="1" max="1" width="17.85546875" style="1" customWidth="1"/>
    <col min="2" max="2" width="18.85546875" style="1" customWidth="1"/>
    <col min="3" max="3" width="5.42578125" style="1" customWidth="1"/>
    <col min="4" max="4" width="40.28515625" style="1" customWidth="1"/>
    <col min="5" max="5" width="21.42578125" style="1" customWidth="1"/>
    <col min="6" max="6" width="28.5703125" style="1" customWidth="1"/>
    <col min="7" max="7" width="37.140625" style="1" customWidth="1"/>
    <col min="8" max="8" width="16.140625" style="1" customWidth="1"/>
    <col min="9" max="9" width="11.42578125" style="1" customWidth="1"/>
    <col min="10" max="10" width="28.5703125" style="1" customWidth="1"/>
    <col min="11" max="14" width="5.85546875" style="1" customWidth="1"/>
    <col min="15" max="15" width="7.7109375" style="1" customWidth="1"/>
    <col min="16" max="16" width="1.42578125" style="3" customWidth="1"/>
    <col min="17" max="20" width="6.140625" style="1" customWidth="1"/>
    <col min="21" max="21" width="7.85546875" style="1" customWidth="1"/>
    <col min="22" max="22" width="88.85546875" style="1" customWidth="1"/>
    <col min="23" max="23" width="31.140625" style="1" customWidth="1"/>
    <col min="24" max="24" width="34.7109375" style="1" customWidth="1"/>
    <col min="25" max="16384" width="10.28515625" style="1"/>
  </cols>
  <sheetData>
    <row r="1" spans="1:24"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24"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4" t="s">
        <v>1</v>
      </c>
    </row>
    <row r="3" spans="1:24" x14ac:dyDescent="0.25">
      <c r="A3" s="581"/>
      <c r="B3" s="466" t="s">
        <v>568</v>
      </c>
      <c r="C3" s="466"/>
      <c r="D3" s="466"/>
      <c r="E3" s="466"/>
      <c r="F3" s="466"/>
      <c r="G3" s="466"/>
      <c r="H3" s="466"/>
      <c r="I3" s="466"/>
      <c r="J3" s="466"/>
      <c r="K3" s="466"/>
      <c r="L3" s="466"/>
      <c r="M3" s="466"/>
      <c r="N3" s="466"/>
      <c r="O3" s="466"/>
      <c r="P3" s="466"/>
      <c r="Q3" s="466"/>
      <c r="R3" s="466"/>
      <c r="S3" s="466"/>
      <c r="T3" s="466"/>
      <c r="U3" s="466"/>
      <c r="V3" s="466"/>
      <c r="W3" s="467"/>
      <c r="X3" s="5" t="s">
        <v>3</v>
      </c>
    </row>
    <row r="4" spans="1:24"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6" t="s">
        <v>5</v>
      </c>
    </row>
    <row r="5" spans="1:24"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7" t="s">
        <v>6</v>
      </c>
    </row>
    <row r="6" spans="1:24"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4" ht="15.75" thickBot="1" x14ac:dyDescent="0.3">
      <c r="A7" s="8" t="s">
        <v>7</v>
      </c>
      <c r="B7" s="585" t="s">
        <v>569</v>
      </c>
      <c r="C7" s="586"/>
      <c r="D7" s="586"/>
      <c r="E7" s="586"/>
      <c r="F7" s="586"/>
      <c r="G7" s="586"/>
      <c r="H7" s="586"/>
      <c r="I7" s="586"/>
      <c r="J7" s="586"/>
      <c r="K7" s="586"/>
      <c r="L7" s="586"/>
      <c r="M7" s="586"/>
      <c r="N7" s="586"/>
      <c r="O7" s="586"/>
      <c r="P7" s="586"/>
      <c r="Q7" s="586"/>
      <c r="R7" s="586"/>
      <c r="S7" s="586"/>
      <c r="T7" s="586"/>
      <c r="U7" s="586"/>
      <c r="V7" s="586"/>
      <c r="W7" s="586"/>
      <c r="X7" s="587"/>
    </row>
    <row r="8" spans="1:24" x14ac:dyDescent="0.25">
      <c r="A8" s="9"/>
      <c r="B8" s="9"/>
      <c r="C8" s="9"/>
      <c r="D8" s="9"/>
      <c r="E8" s="9"/>
      <c r="F8" s="9"/>
      <c r="G8" s="9"/>
      <c r="H8" s="9"/>
      <c r="I8" s="9"/>
      <c r="J8" s="9"/>
      <c r="K8" s="9"/>
      <c r="L8" s="9"/>
      <c r="M8" s="9"/>
      <c r="N8" s="9"/>
      <c r="O8" s="9"/>
      <c r="P8" s="9"/>
      <c r="Q8" s="9"/>
      <c r="R8" s="9"/>
      <c r="S8" s="9"/>
      <c r="T8" s="9"/>
      <c r="U8" s="9"/>
      <c r="V8" s="9"/>
    </row>
    <row r="9" spans="1:24" x14ac:dyDescent="0.25">
      <c r="A9" s="588" t="s">
        <v>8</v>
      </c>
      <c r="B9" s="588" t="s">
        <v>9</v>
      </c>
      <c r="C9" s="588" t="s">
        <v>10</v>
      </c>
      <c r="D9" s="588" t="s">
        <v>11</v>
      </c>
      <c r="E9" s="588" t="s">
        <v>12</v>
      </c>
      <c r="F9" s="588" t="s">
        <v>13</v>
      </c>
      <c r="G9" s="588" t="s">
        <v>14</v>
      </c>
      <c r="H9" s="588" t="s">
        <v>15</v>
      </c>
      <c r="I9" s="588" t="s">
        <v>16</v>
      </c>
      <c r="J9" s="588" t="s">
        <v>17</v>
      </c>
      <c r="K9" s="606" t="s">
        <v>18</v>
      </c>
      <c r="L9" s="606"/>
      <c r="M9" s="606"/>
      <c r="N9" s="606"/>
      <c r="O9" s="606"/>
      <c r="P9" s="588"/>
      <c r="Q9" s="588" t="s">
        <v>19</v>
      </c>
      <c r="R9" s="588"/>
      <c r="S9" s="588"/>
      <c r="T9" s="588"/>
      <c r="U9" s="588"/>
      <c r="V9" s="449" t="s">
        <v>20</v>
      </c>
      <c r="W9" s="588" t="s">
        <v>21</v>
      </c>
      <c r="X9" s="588" t="s">
        <v>22</v>
      </c>
    </row>
    <row r="10" spans="1:24" ht="42.75" x14ac:dyDescent="0.25">
      <c r="A10" s="588"/>
      <c r="B10" s="588"/>
      <c r="C10" s="588"/>
      <c r="D10" s="588"/>
      <c r="E10" s="588"/>
      <c r="F10" s="588"/>
      <c r="G10" s="588"/>
      <c r="H10" s="588"/>
      <c r="I10" s="588"/>
      <c r="J10" s="588"/>
      <c r="K10" s="241" t="s">
        <v>23</v>
      </c>
      <c r="L10" s="241" t="s">
        <v>24</v>
      </c>
      <c r="M10" s="241" t="s">
        <v>25</v>
      </c>
      <c r="N10" s="241" t="s">
        <v>26</v>
      </c>
      <c r="O10" s="241" t="s">
        <v>27</v>
      </c>
      <c r="P10" s="588"/>
      <c r="Q10" s="241" t="s">
        <v>23</v>
      </c>
      <c r="R10" s="241" t="s">
        <v>24</v>
      </c>
      <c r="S10" s="241" t="s">
        <v>25</v>
      </c>
      <c r="T10" s="241" t="s">
        <v>26</v>
      </c>
      <c r="U10" s="241" t="s">
        <v>27</v>
      </c>
      <c r="V10" s="449"/>
      <c r="W10" s="588"/>
      <c r="X10" s="588"/>
    </row>
    <row r="11" spans="1:24" ht="178.5" x14ac:dyDescent="0.25">
      <c r="A11" s="619" t="s">
        <v>427</v>
      </c>
      <c r="B11" s="619" t="s">
        <v>570</v>
      </c>
      <c r="C11" s="242">
        <v>1</v>
      </c>
      <c r="D11" s="242" t="s">
        <v>571</v>
      </c>
      <c r="E11" s="242" t="s">
        <v>572</v>
      </c>
      <c r="F11" s="243" t="s">
        <v>573</v>
      </c>
      <c r="G11" s="68" t="s">
        <v>574</v>
      </c>
      <c r="H11" s="20" t="s">
        <v>575</v>
      </c>
      <c r="I11" s="242" t="s">
        <v>94</v>
      </c>
      <c r="J11" s="242" t="s">
        <v>576</v>
      </c>
      <c r="K11" s="17">
        <v>0.25</v>
      </c>
      <c r="L11" s="17">
        <v>0.25</v>
      </c>
      <c r="M11" s="17">
        <v>0.25</v>
      </c>
      <c r="N11" s="17">
        <v>0.25</v>
      </c>
      <c r="O11" s="17">
        <f>SUM(K11:N11)</f>
        <v>1</v>
      </c>
      <c r="P11" s="588"/>
      <c r="Q11" s="22">
        <v>0.25</v>
      </c>
      <c r="R11" s="22">
        <v>0.25</v>
      </c>
      <c r="S11" s="22">
        <v>0.25</v>
      </c>
      <c r="T11" s="22"/>
      <c r="U11" s="22">
        <f>SUM(Q11:T11)</f>
        <v>0.75</v>
      </c>
      <c r="V11" s="94" t="s">
        <v>969</v>
      </c>
      <c r="W11" s="68"/>
      <c r="X11" s="90"/>
    </row>
    <row r="12" spans="1:24" ht="89.25" x14ac:dyDescent="0.25">
      <c r="A12" s="619"/>
      <c r="B12" s="619"/>
      <c r="C12" s="242">
        <v>2</v>
      </c>
      <c r="D12" s="242" t="s">
        <v>577</v>
      </c>
      <c r="E12" s="232" t="s">
        <v>572</v>
      </c>
      <c r="F12" s="243" t="s">
        <v>578</v>
      </c>
      <c r="G12" s="233" t="s">
        <v>579</v>
      </c>
      <c r="H12" s="242" t="s">
        <v>575</v>
      </c>
      <c r="I12" s="242" t="s">
        <v>94</v>
      </c>
      <c r="J12" s="242" t="s">
        <v>580</v>
      </c>
      <c r="K12" s="10">
        <v>0.25</v>
      </c>
      <c r="L12" s="10">
        <v>0.25</v>
      </c>
      <c r="M12" s="10">
        <v>0.25</v>
      </c>
      <c r="N12" s="10">
        <v>0.25</v>
      </c>
      <c r="O12" s="17">
        <f t="shared" ref="O12:O17" si="0">SUM(K12:N12)</f>
        <v>1</v>
      </c>
      <c r="P12" s="588"/>
      <c r="Q12" s="10">
        <v>0</v>
      </c>
      <c r="R12" s="22">
        <v>0</v>
      </c>
      <c r="S12" s="22">
        <v>0.5</v>
      </c>
      <c r="T12" s="22"/>
      <c r="U12" s="22">
        <f>SUM(Q12:T12)</f>
        <v>0.5</v>
      </c>
      <c r="V12" s="94" t="s">
        <v>970</v>
      </c>
      <c r="W12" s="94"/>
      <c r="X12" s="94"/>
    </row>
    <row r="13" spans="1:24" ht="127.5" x14ac:dyDescent="0.25">
      <c r="A13" s="619"/>
      <c r="B13" s="619"/>
      <c r="C13" s="242">
        <v>3</v>
      </c>
      <c r="D13" s="242" t="s">
        <v>581</v>
      </c>
      <c r="E13" s="232" t="s">
        <v>572</v>
      </c>
      <c r="F13" s="243" t="s">
        <v>582</v>
      </c>
      <c r="G13" s="233" t="s">
        <v>583</v>
      </c>
      <c r="H13" s="242" t="s">
        <v>575</v>
      </c>
      <c r="I13" s="242" t="s">
        <v>94</v>
      </c>
      <c r="J13" s="242" t="s">
        <v>584</v>
      </c>
      <c r="K13" s="10">
        <v>0.25</v>
      </c>
      <c r="L13" s="10">
        <v>0.25</v>
      </c>
      <c r="M13" s="10">
        <v>0.25</v>
      </c>
      <c r="N13" s="10">
        <v>0.25</v>
      </c>
      <c r="O13" s="17">
        <f t="shared" si="0"/>
        <v>1</v>
      </c>
      <c r="P13" s="588"/>
      <c r="Q13" s="22">
        <v>0.25</v>
      </c>
      <c r="R13" s="22">
        <v>0.25</v>
      </c>
      <c r="S13" s="22">
        <v>0.25</v>
      </c>
      <c r="T13" s="22"/>
      <c r="U13" s="22">
        <f t="shared" ref="U13:U21" si="1">SUM(Q13:T13)</f>
        <v>0.75</v>
      </c>
      <c r="V13" s="94" t="s">
        <v>971</v>
      </c>
      <c r="W13" s="252"/>
      <c r="X13" s="90"/>
    </row>
    <row r="14" spans="1:24" ht="153" x14ac:dyDescent="0.25">
      <c r="A14" s="619"/>
      <c r="B14" s="619"/>
      <c r="C14" s="242">
        <v>4</v>
      </c>
      <c r="D14" s="242" t="s">
        <v>585</v>
      </c>
      <c r="E14" s="232" t="s">
        <v>572</v>
      </c>
      <c r="F14" s="243" t="s">
        <v>586</v>
      </c>
      <c r="G14" s="233" t="s">
        <v>587</v>
      </c>
      <c r="H14" s="242" t="s">
        <v>575</v>
      </c>
      <c r="I14" s="242" t="s">
        <v>94</v>
      </c>
      <c r="J14" s="242" t="s">
        <v>588</v>
      </c>
      <c r="K14" s="10">
        <v>0.25</v>
      </c>
      <c r="L14" s="10">
        <v>0.25</v>
      </c>
      <c r="M14" s="10">
        <v>0.25</v>
      </c>
      <c r="N14" s="10">
        <v>0.25</v>
      </c>
      <c r="O14" s="17">
        <f t="shared" si="0"/>
        <v>1</v>
      </c>
      <c r="P14" s="588"/>
      <c r="Q14" s="22">
        <v>0.25</v>
      </c>
      <c r="R14" s="22">
        <v>0.25</v>
      </c>
      <c r="S14" s="22">
        <v>0.25</v>
      </c>
      <c r="T14" s="22"/>
      <c r="U14" s="22">
        <f t="shared" si="1"/>
        <v>0.75</v>
      </c>
      <c r="V14" s="94" t="s">
        <v>972</v>
      </c>
      <c r="W14" s="68"/>
      <c r="X14" s="90"/>
    </row>
    <row r="15" spans="1:24" ht="102" x14ac:dyDescent="0.25">
      <c r="A15" s="619"/>
      <c r="B15" s="619"/>
      <c r="C15" s="242">
        <v>5</v>
      </c>
      <c r="D15" s="242" t="s">
        <v>589</v>
      </c>
      <c r="E15" s="232" t="s">
        <v>572</v>
      </c>
      <c r="F15" s="243" t="s">
        <v>590</v>
      </c>
      <c r="G15" s="233" t="s">
        <v>591</v>
      </c>
      <c r="H15" s="242" t="s">
        <v>575</v>
      </c>
      <c r="I15" s="242" t="s">
        <v>94</v>
      </c>
      <c r="J15" s="242" t="s">
        <v>592</v>
      </c>
      <c r="K15" s="10">
        <v>0.25</v>
      </c>
      <c r="L15" s="10">
        <v>0.25</v>
      </c>
      <c r="M15" s="10">
        <v>0.25</v>
      </c>
      <c r="N15" s="10">
        <v>0.25</v>
      </c>
      <c r="O15" s="17">
        <f>SUM(K15:N15)</f>
        <v>1</v>
      </c>
      <c r="P15" s="588"/>
      <c r="Q15" s="22">
        <v>0.25</v>
      </c>
      <c r="R15" s="22">
        <v>0.25</v>
      </c>
      <c r="S15" s="22">
        <v>0.25</v>
      </c>
      <c r="T15" s="22"/>
      <c r="U15" s="22">
        <f t="shared" si="1"/>
        <v>0.75</v>
      </c>
      <c r="V15" s="94" t="s">
        <v>973</v>
      </c>
      <c r="W15" s="68"/>
      <c r="X15" s="90"/>
    </row>
    <row r="16" spans="1:24" ht="90" x14ac:dyDescent="0.25">
      <c r="A16" s="619"/>
      <c r="B16" s="619"/>
      <c r="C16" s="242">
        <v>6</v>
      </c>
      <c r="D16" s="242" t="s">
        <v>593</v>
      </c>
      <c r="E16" s="242" t="s">
        <v>572</v>
      </c>
      <c r="F16" s="243" t="s">
        <v>594</v>
      </c>
      <c r="G16" s="68" t="s">
        <v>595</v>
      </c>
      <c r="H16" s="242" t="s">
        <v>575</v>
      </c>
      <c r="I16" s="242" t="s">
        <v>94</v>
      </c>
      <c r="J16" s="242" t="s">
        <v>596</v>
      </c>
      <c r="K16" s="10">
        <v>0.25</v>
      </c>
      <c r="L16" s="10">
        <v>0.25</v>
      </c>
      <c r="M16" s="10">
        <v>0.25</v>
      </c>
      <c r="N16" s="10">
        <v>0.25</v>
      </c>
      <c r="O16" s="17">
        <f>SUM(K16:N16)</f>
        <v>1</v>
      </c>
      <c r="P16" s="588"/>
      <c r="Q16" s="22">
        <v>0.25</v>
      </c>
      <c r="R16" s="22">
        <v>0.25</v>
      </c>
      <c r="S16" s="22">
        <v>0.25</v>
      </c>
      <c r="T16" s="22"/>
      <c r="U16" s="22">
        <f t="shared" si="1"/>
        <v>0.75</v>
      </c>
      <c r="V16" s="94" t="s">
        <v>974</v>
      </c>
      <c r="W16" s="68"/>
      <c r="X16" s="90"/>
    </row>
    <row r="17" spans="1:24" ht="89.25" x14ac:dyDescent="0.25">
      <c r="A17" s="619"/>
      <c r="B17" s="619"/>
      <c r="C17" s="242">
        <v>7</v>
      </c>
      <c r="D17" s="242" t="s">
        <v>597</v>
      </c>
      <c r="E17" s="242" t="s">
        <v>572</v>
      </c>
      <c r="F17" s="242" t="s">
        <v>598</v>
      </c>
      <c r="G17" s="242" t="s">
        <v>599</v>
      </c>
      <c r="H17" s="242" t="s">
        <v>575</v>
      </c>
      <c r="I17" s="242" t="s">
        <v>94</v>
      </c>
      <c r="J17" s="242" t="s">
        <v>600</v>
      </c>
      <c r="K17" s="10">
        <v>0.25</v>
      </c>
      <c r="L17" s="10">
        <v>0.25</v>
      </c>
      <c r="M17" s="10">
        <v>0.25</v>
      </c>
      <c r="N17" s="10">
        <v>0.25</v>
      </c>
      <c r="O17" s="17">
        <f t="shared" si="0"/>
        <v>1</v>
      </c>
      <c r="P17" s="588"/>
      <c r="Q17" s="22">
        <v>0.25</v>
      </c>
      <c r="R17" s="22">
        <v>0.25</v>
      </c>
      <c r="S17" s="22">
        <v>0.25</v>
      </c>
      <c r="T17" s="22"/>
      <c r="U17" s="22">
        <f t="shared" si="1"/>
        <v>0.75</v>
      </c>
      <c r="V17" s="94" t="s">
        <v>975</v>
      </c>
      <c r="W17" s="68"/>
      <c r="X17" s="90"/>
    </row>
    <row r="18" spans="1:24" ht="204" x14ac:dyDescent="0.25">
      <c r="A18" s="619"/>
      <c r="B18" s="619"/>
      <c r="C18" s="242">
        <v>8</v>
      </c>
      <c r="D18" s="242" t="s">
        <v>601</v>
      </c>
      <c r="E18" s="232" t="s">
        <v>572</v>
      </c>
      <c r="F18" s="243" t="s">
        <v>602</v>
      </c>
      <c r="G18" s="233" t="s">
        <v>603</v>
      </c>
      <c r="H18" s="242" t="s">
        <v>575</v>
      </c>
      <c r="I18" s="242" t="s">
        <v>94</v>
      </c>
      <c r="J18" s="242" t="s">
        <v>604</v>
      </c>
      <c r="K18" s="10">
        <v>0.25</v>
      </c>
      <c r="L18" s="10">
        <v>0.25</v>
      </c>
      <c r="M18" s="10">
        <v>0.25</v>
      </c>
      <c r="N18" s="10">
        <v>0.25</v>
      </c>
      <c r="O18" s="17">
        <f>SUM(K18:N18)</f>
        <v>1</v>
      </c>
      <c r="P18" s="588"/>
      <c r="Q18" s="22">
        <v>0.25</v>
      </c>
      <c r="R18" s="22">
        <v>0.25</v>
      </c>
      <c r="S18" s="22">
        <v>0.25</v>
      </c>
      <c r="T18" s="22"/>
      <c r="U18" s="22">
        <f t="shared" si="1"/>
        <v>0.75</v>
      </c>
      <c r="V18" s="94" t="s">
        <v>976</v>
      </c>
      <c r="W18" s="68"/>
      <c r="X18" s="90"/>
    </row>
    <row r="19" spans="1:24" ht="153" x14ac:dyDescent="0.25">
      <c r="A19" s="619"/>
      <c r="B19" s="619"/>
      <c r="C19" s="242">
        <v>9</v>
      </c>
      <c r="D19" s="242" t="s">
        <v>605</v>
      </c>
      <c r="E19" s="232" t="s">
        <v>572</v>
      </c>
      <c r="F19" s="243" t="s">
        <v>606</v>
      </c>
      <c r="G19" s="68" t="s">
        <v>607</v>
      </c>
      <c r="H19" s="242" t="s">
        <v>575</v>
      </c>
      <c r="I19" s="242" t="s">
        <v>94</v>
      </c>
      <c r="J19" s="242" t="s">
        <v>608</v>
      </c>
      <c r="K19" s="10">
        <v>0.25</v>
      </c>
      <c r="L19" s="10">
        <v>0.25</v>
      </c>
      <c r="M19" s="10">
        <v>0.25</v>
      </c>
      <c r="N19" s="10">
        <v>0.25</v>
      </c>
      <c r="O19" s="17">
        <f>SUM(K19:N19)</f>
        <v>1</v>
      </c>
      <c r="P19" s="588"/>
      <c r="Q19" s="22">
        <v>0.25</v>
      </c>
      <c r="R19" s="22">
        <v>0.25</v>
      </c>
      <c r="S19" s="22">
        <v>0.25</v>
      </c>
      <c r="T19" s="22"/>
      <c r="U19" s="22">
        <f t="shared" si="1"/>
        <v>0.75</v>
      </c>
      <c r="V19" s="94" t="s">
        <v>977</v>
      </c>
      <c r="W19" s="68"/>
      <c r="X19" s="90"/>
    </row>
    <row r="20" spans="1:24" ht="140.25" x14ac:dyDescent="0.25">
      <c r="A20" s="619"/>
      <c r="B20" s="619"/>
      <c r="C20" s="242">
        <v>10</v>
      </c>
      <c r="D20" s="242" t="s">
        <v>609</v>
      </c>
      <c r="E20" s="232" t="s">
        <v>572</v>
      </c>
      <c r="F20" s="243" t="s">
        <v>610</v>
      </c>
      <c r="G20" s="233" t="s">
        <v>611</v>
      </c>
      <c r="H20" s="242" t="s">
        <v>575</v>
      </c>
      <c r="I20" s="242" t="s">
        <v>94</v>
      </c>
      <c r="J20" s="242" t="s">
        <v>612</v>
      </c>
      <c r="K20" s="10">
        <v>0.25</v>
      </c>
      <c r="L20" s="10">
        <v>0.25</v>
      </c>
      <c r="M20" s="10">
        <v>0.25</v>
      </c>
      <c r="N20" s="10">
        <v>0.25</v>
      </c>
      <c r="O20" s="17">
        <f>SUM(K20:N20)</f>
        <v>1</v>
      </c>
      <c r="P20" s="588"/>
      <c r="Q20" s="22">
        <v>0.25</v>
      </c>
      <c r="R20" s="22">
        <v>0.25</v>
      </c>
      <c r="S20" s="22">
        <v>0.25</v>
      </c>
      <c r="T20" s="22"/>
      <c r="U20" s="22">
        <f t="shared" si="1"/>
        <v>0.75</v>
      </c>
      <c r="V20" s="94" t="s">
        <v>978</v>
      </c>
      <c r="W20" s="68"/>
      <c r="X20" s="90"/>
    </row>
    <row r="21" spans="1:24" ht="127.5" x14ac:dyDescent="0.25">
      <c r="A21" s="619"/>
      <c r="B21" s="619"/>
      <c r="C21" s="242">
        <v>11</v>
      </c>
      <c r="D21" s="242" t="s">
        <v>613</v>
      </c>
      <c r="E21" s="242" t="s">
        <v>572</v>
      </c>
      <c r="F21" s="243" t="s">
        <v>614</v>
      </c>
      <c r="G21" s="233" t="s">
        <v>615</v>
      </c>
      <c r="H21" s="242" t="s">
        <v>575</v>
      </c>
      <c r="I21" s="242" t="s">
        <v>94</v>
      </c>
      <c r="J21" s="242" t="s">
        <v>616</v>
      </c>
      <c r="K21" s="10">
        <v>0</v>
      </c>
      <c r="L21" s="10">
        <v>0.5</v>
      </c>
      <c r="M21" s="10">
        <v>0</v>
      </c>
      <c r="N21" s="10">
        <v>0.5</v>
      </c>
      <c r="O21" s="17">
        <f>SUM(K21:N21)</f>
        <v>1</v>
      </c>
      <c r="P21" s="588"/>
      <c r="Q21" s="22">
        <v>0</v>
      </c>
      <c r="R21" s="22">
        <v>0.5</v>
      </c>
      <c r="S21" s="22">
        <v>0.25</v>
      </c>
      <c r="T21" s="22"/>
      <c r="U21" s="22">
        <f t="shared" si="1"/>
        <v>0.75</v>
      </c>
      <c r="V21" s="94" t="s">
        <v>979</v>
      </c>
      <c r="W21" s="68"/>
      <c r="X21" s="90"/>
    </row>
    <row r="22" spans="1:24" s="2" customFormat="1" x14ac:dyDescent="0.25">
      <c r="A22" s="620" t="s">
        <v>31</v>
      </c>
      <c r="B22" s="12" t="s">
        <v>798</v>
      </c>
      <c r="C22" s="621" t="s">
        <v>32</v>
      </c>
      <c r="D22" s="622"/>
      <c r="E22" s="210" t="s">
        <v>33</v>
      </c>
      <c r="F22" s="211"/>
      <c r="G22" s="211"/>
      <c r="H22" s="211"/>
      <c r="I22" s="610" t="s">
        <v>34</v>
      </c>
      <c r="J22" s="599" t="s">
        <v>799</v>
      </c>
      <c r="K22" s="600"/>
      <c r="L22" s="600"/>
      <c r="M22" s="600"/>
      <c r="N22" s="600"/>
      <c r="O22" s="600"/>
      <c r="P22" s="600"/>
      <c r="Q22" s="600"/>
      <c r="R22" s="601"/>
      <c r="S22" s="611" t="s">
        <v>35</v>
      </c>
      <c r="T22" s="611"/>
      <c r="U22" s="611"/>
      <c r="V22" s="612" t="s">
        <v>36</v>
      </c>
      <c r="W22" s="612"/>
      <c r="X22" s="612"/>
    </row>
    <row r="23" spans="1:24" s="2" customFormat="1" ht="28.5" x14ac:dyDescent="0.25">
      <c r="A23" s="620"/>
      <c r="B23" s="12" t="s">
        <v>37</v>
      </c>
      <c r="C23" s="623"/>
      <c r="D23" s="624"/>
      <c r="E23" s="234" t="s">
        <v>800</v>
      </c>
      <c r="F23" s="211"/>
      <c r="G23" s="211"/>
      <c r="H23" s="211"/>
      <c r="I23" s="610"/>
      <c r="J23" s="615" t="s">
        <v>980</v>
      </c>
      <c r="K23" s="616"/>
      <c r="L23" s="616"/>
      <c r="M23" s="616"/>
      <c r="N23" s="616"/>
      <c r="O23" s="616"/>
      <c r="P23" s="616"/>
      <c r="Q23" s="616"/>
      <c r="R23" s="617"/>
      <c r="S23" s="611"/>
      <c r="T23" s="611"/>
      <c r="U23" s="611"/>
      <c r="V23" s="612" t="s">
        <v>928</v>
      </c>
      <c r="W23" s="612"/>
      <c r="X23" s="612"/>
    </row>
    <row r="24" spans="1:24" s="2" customFormat="1" ht="28.5" x14ac:dyDescent="0.25">
      <c r="A24" s="620"/>
      <c r="B24" s="12" t="s">
        <v>793</v>
      </c>
      <c r="C24" s="625"/>
      <c r="D24" s="626"/>
      <c r="E24" s="234" t="s">
        <v>801</v>
      </c>
      <c r="F24" s="211"/>
      <c r="G24" s="211"/>
      <c r="H24" s="211"/>
      <c r="I24" s="610"/>
      <c r="J24" s="615" t="s">
        <v>981</v>
      </c>
      <c r="K24" s="616"/>
      <c r="L24" s="616"/>
      <c r="M24" s="616"/>
      <c r="N24" s="616"/>
      <c r="O24" s="616"/>
      <c r="P24" s="616"/>
      <c r="Q24" s="616"/>
      <c r="R24" s="617"/>
      <c r="S24" s="611"/>
      <c r="T24" s="611"/>
      <c r="U24" s="611"/>
      <c r="V24" s="612" t="s">
        <v>649</v>
      </c>
      <c r="W24" s="612"/>
      <c r="X24" s="612"/>
    </row>
  </sheetData>
  <mergeCells count="35">
    <mergeCell ref="V23:X23"/>
    <mergeCell ref="J24:R24"/>
    <mergeCell ref="V24:X24"/>
    <mergeCell ref="X9:X10"/>
    <mergeCell ref="A11:A21"/>
    <mergeCell ref="B11:B21"/>
    <mergeCell ref="A22:A24"/>
    <mergeCell ref="C22:D24"/>
    <mergeCell ref="I22:I24"/>
    <mergeCell ref="J22:R22"/>
    <mergeCell ref="S22:U24"/>
    <mergeCell ref="V22:X22"/>
    <mergeCell ref="J23:R23"/>
    <mergeCell ref="J9:J10"/>
    <mergeCell ref="K9:O9"/>
    <mergeCell ref="P9:P21"/>
    <mergeCell ref="Q9:U9"/>
    <mergeCell ref="V9:V10"/>
    <mergeCell ref="W9:W10"/>
    <mergeCell ref="B7:X7"/>
    <mergeCell ref="A9:A10"/>
    <mergeCell ref="B9:B10"/>
    <mergeCell ref="C9:C10"/>
    <mergeCell ref="D9:D10"/>
    <mergeCell ref="E9:E10"/>
    <mergeCell ref="F9:F10"/>
    <mergeCell ref="G9:G10"/>
    <mergeCell ref="H9:H10"/>
    <mergeCell ref="I9:I10"/>
    <mergeCell ref="A6:X6"/>
    <mergeCell ref="A1:V1"/>
    <mergeCell ref="A2:A5"/>
    <mergeCell ref="B2:W2"/>
    <mergeCell ref="B3:W3"/>
    <mergeCell ref="B4:W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
  <sheetViews>
    <sheetView showGridLines="0" zoomScale="70" zoomScaleNormal="70" workbookViewId="0">
      <selection activeCell="F9" sqref="F9"/>
    </sheetView>
  </sheetViews>
  <sheetFormatPr baseColWidth="10" defaultRowHeight="15" x14ac:dyDescent="0.25"/>
  <cols>
    <col min="1" max="1" width="17.85546875" style="1" customWidth="1"/>
    <col min="2" max="2" width="20.140625" style="1" customWidth="1"/>
    <col min="3" max="3" width="5.42578125" style="1" customWidth="1"/>
    <col min="4" max="4" width="33.42578125" style="1" customWidth="1"/>
    <col min="5" max="5" width="14.42578125" style="1" customWidth="1"/>
    <col min="6" max="6" width="17.42578125" style="1" customWidth="1"/>
    <col min="7" max="7" width="28.42578125" style="1" customWidth="1"/>
    <col min="8" max="8" width="10.42578125" style="1" customWidth="1"/>
    <col min="9" max="9" width="14.42578125" style="1" customWidth="1"/>
    <col min="10" max="10" width="28.5703125" style="1" customWidth="1"/>
    <col min="11" max="11" width="7.5703125" style="1" customWidth="1"/>
    <col min="12" max="12" width="9.140625" style="1" customWidth="1"/>
    <col min="13" max="13" width="7.42578125" style="1" customWidth="1"/>
    <col min="14" max="14" width="6.5703125" style="1" customWidth="1"/>
    <col min="15" max="15" width="7.5703125" style="1" customWidth="1"/>
    <col min="16" max="16" width="1.42578125" style="3" customWidth="1"/>
    <col min="17" max="20" width="6.140625" style="1" customWidth="1"/>
    <col min="21" max="21" width="8.5703125" style="1" customWidth="1"/>
    <col min="22" max="22" width="99.85546875" style="1" customWidth="1"/>
    <col min="23" max="24" width="25.5703125" style="240" customWidth="1"/>
    <col min="25" max="256" width="11.42578125" style="1"/>
    <col min="257" max="257" width="17.85546875" style="1" customWidth="1"/>
    <col min="258" max="258" width="18.85546875" style="1" customWidth="1"/>
    <col min="259" max="259" width="5.42578125" style="1" customWidth="1"/>
    <col min="260" max="260" width="25.85546875" style="1" customWidth="1"/>
    <col min="261" max="261" width="15.5703125" style="1" customWidth="1"/>
    <col min="262" max="262" width="17.42578125" style="1" customWidth="1"/>
    <col min="263" max="263" width="28.5703125" style="1" customWidth="1"/>
    <col min="264" max="264" width="16.140625" style="1" customWidth="1"/>
    <col min="265" max="265" width="10.85546875" style="1" customWidth="1"/>
    <col min="266" max="266" width="18.85546875" style="1" customWidth="1"/>
    <col min="267" max="270" width="5.85546875" style="1" customWidth="1"/>
    <col min="271" max="271" width="7.5703125" style="1" customWidth="1"/>
    <col min="272" max="272" width="1.42578125" style="1" customWidth="1"/>
    <col min="273" max="276" width="6.140625" style="1" customWidth="1"/>
    <col min="277" max="277" width="7.85546875" style="1" customWidth="1"/>
    <col min="278" max="278" width="34.140625" style="1" customWidth="1"/>
    <col min="279" max="280" width="25.5703125" style="1" customWidth="1"/>
    <col min="281" max="512" width="11.42578125" style="1"/>
    <col min="513" max="513" width="17.85546875" style="1" customWidth="1"/>
    <col min="514" max="514" width="18.85546875" style="1" customWidth="1"/>
    <col min="515" max="515" width="5.42578125" style="1" customWidth="1"/>
    <col min="516" max="516" width="25.85546875" style="1" customWidth="1"/>
    <col min="517" max="517" width="15.5703125" style="1" customWidth="1"/>
    <col min="518" max="518" width="17.42578125" style="1" customWidth="1"/>
    <col min="519" max="519" width="28.5703125" style="1" customWidth="1"/>
    <col min="520" max="520" width="16.140625" style="1" customWidth="1"/>
    <col min="521" max="521" width="10.85546875" style="1" customWidth="1"/>
    <col min="522" max="522" width="18.85546875" style="1" customWidth="1"/>
    <col min="523" max="526" width="5.85546875" style="1" customWidth="1"/>
    <col min="527" max="527" width="7.5703125" style="1" customWidth="1"/>
    <col min="528" max="528" width="1.42578125" style="1" customWidth="1"/>
    <col min="529" max="532" width="6.140625" style="1" customWidth="1"/>
    <col min="533" max="533" width="7.85546875" style="1" customWidth="1"/>
    <col min="534" max="534" width="34.140625" style="1" customWidth="1"/>
    <col min="535" max="536" width="25.5703125" style="1" customWidth="1"/>
    <col min="537" max="768" width="11.42578125" style="1"/>
    <col min="769" max="769" width="17.85546875" style="1" customWidth="1"/>
    <col min="770" max="770" width="18.85546875" style="1" customWidth="1"/>
    <col min="771" max="771" width="5.42578125" style="1" customWidth="1"/>
    <col min="772" max="772" width="25.85546875" style="1" customWidth="1"/>
    <col min="773" max="773" width="15.5703125" style="1" customWidth="1"/>
    <col min="774" max="774" width="17.42578125" style="1" customWidth="1"/>
    <col min="775" max="775" width="28.5703125" style="1" customWidth="1"/>
    <col min="776" max="776" width="16.140625" style="1" customWidth="1"/>
    <col min="777" max="777" width="10.85546875" style="1" customWidth="1"/>
    <col min="778" max="778" width="18.85546875" style="1" customWidth="1"/>
    <col min="779" max="782" width="5.85546875" style="1" customWidth="1"/>
    <col min="783" max="783" width="7.5703125" style="1" customWidth="1"/>
    <col min="784" max="784" width="1.42578125" style="1" customWidth="1"/>
    <col min="785" max="788" width="6.140625" style="1" customWidth="1"/>
    <col min="789" max="789" width="7.85546875" style="1" customWidth="1"/>
    <col min="790" max="790" width="34.140625" style="1" customWidth="1"/>
    <col min="791" max="792" width="25.5703125" style="1" customWidth="1"/>
    <col min="793" max="1024" width="11.42578125" style="1"/>
    <col min="1025" max="1025" width="17.85546875" style="1" customWidth="1"/>
    <col min="1026" max="1026" width="18.85546875" style="1" customWidth="1"/>
    <col min="1027" max="1027" width="5.42578125" style="1" customWidth="1"/>
    <col min="1028" max="1028" width="25.85546875" style="1" customWidth="1"/>
    <col min="1029" max="1029" width="15.5703125" style="1" customWidth="1"/>
    <col min="1030" max="1030" width="17.42578125" style="1" customWidth="1"/>
    <col min="1031" max="1031" width="28.5703125" style="1" customWidth="1"/>
    <col min="1032" max="1032" width="16.140625" style="1" customWidth="1"/>
    <col min="1033" max="1033" width="10.85546875" style="1" customWidth="1"/>
    <col min="1034" max="1034" width="18.85546875" style="1" customWidth="1"/>
    <col min="1035" max="1038" width="5.85546875" style="1" customWidth="1"/>
    <col min="1039" max="1039" width="7.5703125" style="1" customWidth="1"/>
    <col min="1040" max="1040" width="1.42578125" style="1" customWidth="1"/>
    <col min="1041" max="1044" width="6.140625" style="1" customWidth="1"/>
    <col min="1045" max="1045" width="7.85546875" style="1" customWidth="1"/>
    <col min="1046" max="1046" width="34.140625" style="1" customWidth="1"/>
    <col min="1047" max="1048" width="25.5703125" style="1" customWidth="1"/>
    <col min="1049" max="1280" width="11.42578125" style="1"/>
    <col min="1281" max="1281" width="17.85546875" style="1" customWidth="1"/>
    <col min="1282" max="1282" width="18.85546875" style="1" customWidth="1"/>
    <col min="1283" max="1283" width="5.42578125" style="1" customWidth="1"/>
    <col min="1284" max="1284" width="25.85546875" style="1" customWidth="1"/>
    <col min="1285" max="1285" width="15.5703125" style="1" customWidth="1"/>
    <col min="1286" max="1286" width="17.42578125" style="1" customWidth="1"/>
    <col min="1287" max="1287" width="28.5703125" style="1" customWidth="1"/>
    <col min="1288" max="1288" width="16.140625" style="1" customWidth="1"/>
    <col min="1289" max="1289" width="10.85546875" style="1" customWidth="1"/>
    <col min="1290" max="1290" width="18.85546875" style="1" customWidth="1"/>
    <col min="1291" max="1294" width="5.85546875" style="1" customWidth="1"/>
    <col min="1295" max="1295" width="7.5703125" style="1" customWidth="1"/>
    <col min="1296" max="1296" width="1.42578125" style="1" customWidth="1"/>
    <col min="1297" max="1300" width="6.140625" style="1" customWidth="1"/>
    <col min="1301" max="1301" width="7.85546875" style="1" customWidth="1"/>
    <col min="1302" max="1302" width="34.140625" style="1" customWidth="1"/>
    <col min="1303" max="1304" width="25.5703125" style="1" customWidth="1"/>
    <col min="1305" max="1536" width="11.42578125" style="1"/>
    <col min="1537" max="1537" width="17.85546875" style="1" customWidth="1"/>
    <col min="1538" max="1538" width="18.85546875" style="1" customWidth="1"/>
    <col min="1539" max="1539" width="5.42578125" style="1" customWidth="1"/>
    <col min="1540" max="1540" width="25.85546875" style="1" customWidth="1"/>
    <col min="1541" max="1541" width="15.5703125" style="1" customWidth="1"/>
    <col min="1542" max="1542" width="17.42578125" style="1" customWidth="1"/>
    <col min="1543" max="1543" width="28.5703125" style="1" customWidth="1"/>
    <col min="1544" max="1544" width="16.140625" style="1" customWidth="1"/>
    <col min="1545" max="1545" width="10.85546875" style="1" customWidth="1"/>
    <col min="1546" max="1546" width="18.85546875" style="1" customWidth="1"/>
    <col min="1547" max="1550" width="5.85546875" style="1" customWidth="1"/>
    <col min="1551" max="1551" width="7.5703125" style="1" customWidth="1"/>
    <col min="1552" max="1552" width="1.42578125" style="1" customWidth="1"/>
    <col min="1553" max="1556" width="6.140625" style="1" customWidth="1"/>
    <col min="1557" max="1557" width="7.85546875" style="1" customWidth="1"/>
    <col min="1558" max="1558" width="34.140625" style="1" customWidth="1"/>
    <col min="1559" max="1560" width="25.5703125" style="1" customWidth="1"/>
    <col min="1561" max="1792" width="11.42578125" style="1"/>
    <col min="1793" max="1793" width="17.85546875" style="1" customWidth="1"/>
    <col min="1794" max="1794" width="18.85546875" style="1" customWidth="1"/>
    <col min="1795" max="1795" width="5.42578125" style="1" customWidth="1"/>
    <col min="1796" max="1796" width="25.85546875" style="1" customWidth="1"/>
    <col min="1797" max="1797" width="15.5703125" style="1" customWidth="1"/>
    <col min="1798" max="1798" width="17.42578125" style="1" customWidth="1"/>
    <col min="1799" max="1799" width="28.5703125" style="1" customWidth="1"/>
    <col min="1800" max="1800" width="16.140625" style="1" customWidth="1"/>
    <col min="1801" max="1801" width="10.85546875" style="1" customWidth="1"/>
    <col min="1802" max="1802" width="18.85546875" style="1" customWidth="1"/>
    <col min="1803" max="1806" width="5.85546875" style="1" customWidth="1"/>
    <col min="1807" max="1807" width="7.5703125" style="1" customWidth="1"/>
    <col min="1808" max="1808" width="1.42578125" style="1" customWidth="1"/>
    <col min="1809" max="1812" width="6.140625" style="1" customWidth="1"/>
    <col min="1813" max="1813" width="7.85546875" style="1" customWidth="1"/>
    <col min="1814" max="1814" width="34.140625" style="1" customWidth="1"/>
    <col min="1815" max="1816" width="25.5703125" style="1" customWidth="1"/>
    <col min="1817" max="2048" width="11.42578125" style="1"/>
    <col min="2049" max="2049" width="17.85546875" style="1" customWidth="1"/>
    <col min="2050" max="2050" width="18.85546875" style="1" customWidth="1"/>
    <col min="2051" max="2051" width="5.42578125" style="1" customWidth="1"/>
    <col min="2052" max="2052" width="25.85546875" style="1" customWidth="1"/>
    <col min="2053" max="2053" width="15.5703125" style="1" customWidth="1"/>
    <col min="2054" max="2054" width="17.42578125" style="1" customWidth="1"/>
    <col min="2055" max="2055" width="28.5703125" style="1" customWidth="1"/>
    <col min="2056" max="2056" width="16.140625" style="1" customWidth="1"/>
    <col min="2057" max="2057" width="10.85546875" style="1" customWidth="1"/>
    <col min="2058" max="2058" width="18.85546875" style="1" customWidth="1"/>
    <col min="2059" max="2062" width="5.85546875" style="1" customWidth="1"/>
    <col min="2063" max="2063" width="7.5703125" style="1" customWidth="1"/>
    <col min="2064" max="2064" width="1.42578125" style="1" customWidth="1"/>
    <col min="2065" max="2068" width="6.140625" style="1" customWidth="1"/>
    <col min="2069" max="2069" width="7.85546875" style="1" customWidth="1"/>
    <col min="2070" max="2070" width="34.140625" style="1" customWidth="1"/>
    <col min="2071" max="2072" width="25.5703125" style="1" customWidth="1"/>
    <col min="2073" max="2304" width="11.42578125" style="1"/>
    <col min="2305" max="2305" width="17.85546875" style="1" customWidth="1"/>
    <col min="2306" max="2306" width="18.85546875" style="1" customWidth="1"/>
    <col min="2307" max="2307" width="5.42578125" style="1" customWidth="1"/>
    <col min="2308" max="2308" width="25.85546875" style="1" customWidth="1"/>
    <col min="2309" max="2309" width="15.5703125" style="1" customWidth="1"/>
    <col min="2310" max="2310" width="17.42578125" style="1" customWidth="1"/>
    <col min="2311" max="2311" width="28.5703125" style="1" customWidth="1"/>
    <col min="2312" max="2312" width="16.140625" style="1" customWidth="1"/>
    <col min="2313" max="2313" width="10.85546875" style="1" customWidth="1"/>
    <col min="2314" max="2314" width="18.85546875" style="1" customWidth="1"/>
    <col min="2315" max="2318" width="5.85546875" style="1" customWidth="1"/>
    <col min="2319" max="2319" width="7.5703125" style="1" customWidth="1"/>
    <col min="2320" max="2320" width="1.42578125" style="1" customWidth="1"/>
    <col min="2321" max="2324" width="6.140625" style="1" customWidth="1"/>
    <col min="2325" max="2325" width="7.85546875" style="1" customWidth="1"/>
    <col min="2326" max="2326" width="34.140625" style="1" customWidth="1"/>
    <col min="2327" max="2328" width="25.5703125" style="1" customWidth="1"/>
    <col min="2329" max="2560" width="11.42578125" style="1"/>
    <col min="2561" max="2561" width="17.85546875" style="1" customWidth="1"/>
    <col min="2562" max="2562" width="18.85546875" style="1" customWidth="1"/>
    <col min="2563" max="2563" width="5.42578125" style="1" customWidth="1"/>
    <col min="2564" max="2564" width="25.85546875" style="1" customWidth="1"/>
    <col min="2565" max="2565" width="15.5703125" style="1" customWidth="1"/>
    <col min="2566" max="2566" width="17.42578125" style="1" customWidth="1"/>
    <col min="2567" max="2567" width="28.5703125" style="1" customWidth="1"/>
    <col min="2568" max="2568" width="16.140625" style="1" customWidth="1"/>
    <col min="2569" max="2569" width="10.85546875" style="1" customWidth="1"/>
    <col min="2570" max="2570" width="18.85546875" style="1" customWidth="1"/>
    <col min="2571" max="2574" width="5.85546875" style="1" customWidth="1"/>
    <col min="2575" max="2575" width="7.5703125" style="1" customWidth="1"/>
    <col min="2576" max="2576" width="1.42578125" style="1" customWidth="1"/>
    <col min="2577" max="2580" width="6.140625" style="1" customWidth="1"/>
    <col min="2581" max="2581" width="7.85546875" style="1" customWidth="1"/>
    <col min="2582" max="2582" width="34.140625" style="1" customWidth="1"/>
    <col min="2583" max="2584" width="25.5703125" style="1" customWidth="1"/>
    <col min="2585" max="2816" width="11.42578125" style="1"/>
    <col min="2817" max="2817" width="17.85546875" style="1" customWidth="1"/>
    <col min="2818" max="2818" width="18.85546875" style="1" customWidth="1"/>
    <col min="2819" max="2819" width="5.42578125" style="1" customWidth="1"/>
    <col min="2820" max="2820" width="25.85546875" style="1" customWidth="1"/>
    <col min="2821" max="2821" width="15.5703125" style="1" customWidth="1"/>
    <col min="2822" max="2822" width="17.42578125" style="1" customWidth="1"/>
    <col min="2823" max="2823" width="28.5703125" style="1" customWidth="1"/>
    <col min="2824" max="2824" width="16.140625" style="1" customWidth="1"/>
    <col min="2825" max="2825" width="10.85546875" style="1" customWidth="1"/>
    <col min="2826" max="2826" width="18.85546875" style="1" customWidth="1"/>
    <col min="2827" max="2830" width="5.85546875" style="1" customWidth="1"/>
    <col min="2831" max="2831" width="7.5703125" style="1" customWidth="1"/>
    <col min="2832" max="2832" width="1.42578125" style="1" customWidth="1"/>
    <col min="2833" max="2836" width="6.140625" style="1" customWidth="1"/>
    <col min="2837" max="2837" width="7.85546875" style="1" customWidth="1"/>
    <col min="2838" max="2838" width="34.140625" style="1" customWidth="1"/>
    <col min="2839" max="2840" width="25.5703125" style="1" customWidth="1"/>
    <col min="2841" max="3072" width="11.42578125" style="1"/>
    <col min="3073" max="3073" width="17.85546875" style="1" customWidth="1"/>
    <col min="3074" max="3074" width="18.85546875" style="1" customWidth="1"/>
    <col min="3075" max="3075" width="5.42578125" style="1" customWidth="1"/>
    <col min="3076" max="3076" width="25.85546875" style="1" customWidth="1"/>
    <col min="3077" max="3077" width="15.5703125" style="1" customWidth="1"/>
    <col min="3078" max="3078" width="17.42578125" style="1" customWidth="1"/>
    <col min="3079" max="3079" width="28.5703125" style="1" customWidth="1"/>
    <col min="3080" max="3080" width="16.140625" style="1" customWidth="1"/>
    <col min="3081" max="3081" width="10.85546875" style="1" customWidth="1"/>
    <col min="3082" max="3082" width="18.85546875" style="1" customWidth="1"/>
    <col min="3083" max="3086" width="5.85546875" style="1" customWidth="1"/>
    <col min="3087" max="3087" width="7.5703125" style="1" customWidth="1"/>
    <col min="3088" max="3088" width="1.42578125" style="1" customWidth="1"/>
    <col min="3089" max="3092" width="6.140625" style="1" customWidth="1"/>
    <col min="3093" max="3093" width="7.85546875" style="1" customWidth="1"/>
    <col min="3094" max="3094" width="34.140625" style="1" customWidth="1"/>
    <col min="3095" max="3096" width="25.5703125" style="1" customWidth="1"/>
    <col min="3097" max="3328" width="11.42578125" style="1"/>
    <col min="3329" max="3329" width="17.85546875" style="1" customWidth="1"/>
    <col min="3330" max="3330" width="18.85546875" style="1" customWidth="1"/>
    <col min="3331" max="3331" width="5.42578125" style="1" customWidth="1"/>
    <col min="3332" max="3332" width="25.85546875" style="1" customWidth="1"/>
    <col min="3333" max="3333" width="15.5703125" style="1" customWidth="1"/>
    <col min="3334" max="3334" width="17.42578125" style="1" customWidth="1"/>
    <col min="3335" max="3335" width="28.5703125" style="1" customWidth="1"/>
    <col min="3336" max="3336" width="16.140625" style="1" customWidth="1"/>
    <col min="3337" max="3337" width="10.85546875" style="1" customWidth="1"/>
    <col min="3338" max="3338" width="18.85546875" style="1" customWidth="1"/>
    <col min="3339" max="3342" width="5.85546875" style="1" customWidth="1"/>
    <col min="3343" max="3343" width="7.5703125" style="1" customWidth="1"/>
    <col min="3344" max="3344" width="1.42578125" style="1" customWidth="1"/>
    <col min="3345" max="3348" width="6.140625" style="1" customWidth="1"/>
    <col min="3349" max="3349" width="7.85546875" style="1" customWidth="1"/>
    <col min="3350" max="3350" width="34.140625" style="1" customWidth="1"/>
    <col min="3351" max="3352" width="25.5703125" style="1" customWidth="1"/>
    <col min="3353" max="3584" width="11.42578125" style="1"/>
    <col min="3585" max="3585" width="17.85546875" style="1" customWidth="1"/>
    <col min="3586" max="3586" width="18.85546875" style="1" customWidth="1"/>
    <col min="3587" max="3587" width="5.42578125" style="1" customWidth="1"/>
    <col min="3588" max="3588" width="25.85546875" style="1" customWidth="1"/>
    <col min="3589" max="3589" width="15.5703125" style="1" customWidth="1"/>
    <col min="3590" max="3590" width="17.42578125" style="1" customWidth="1"/>
    <col min="3591" max="3591" width="28.5703125" style="1" customWidth="1"/>
    <col min="3592" max="3592" width="16.140625" style="1" customWidth="1"/>
    <col min="3593" max="3593" width="10.85546875" style="1" customWidth="1"/>
    <col min="3594" max="3594" width="18.85546875" style="1" customWidth="1"/>
    <col min="3595" max="3598" width="5.85546875" style="1" customWidth="1"/>
    <col min="3599" max="3599" width="7.5703125" style="1" customWidth="1"/>
    <col min="3600" max="3600" width="1.42578125" style="1" customWidth="1"/>
    <col min="3601" max="3604" width="6.140625" style="1" customWidth="1"/>
    <col min="3605" max="3605" width="7.85546875" style="1" customWidth="1"/>
    <col min="3606" max="3606" width="34.140625" style="1" customWidth="1"/>
    <col min="3607" max="3608" width="25.5703125" style="1" customWidth="1"/>
    <col min="3609" max="3840" width="11.42578125" style="1"/>
    <col min="3841" max="3841" width="17.85546875" style="1" customWidth="1"/>
    <col min="3842" max="3842" width="18.85546875" style="1" customWidth="1"/>
    <col min="3843" max="3843" width="5.42578125" style="1" customWidth="1"/>
    <col min="3844" max="3844" width="25.85546875" style="1" customWidth="1"/>
    <col min="3845" max="3845" width="15.5703125" style="1" customWidth="1"/>
    <col min="3846" max="3846" width="17.42578125" style="1" customWidth="1"/>
    <col min="3847" max="3847" width="28.5703125" style="1" customWidth="1"/>
    <col min="3848" max="3848" width="16.140625" style="1" customWidth="1"/>
    <col min="3849" max="3849" width="10.85546875" style="1" customWidth="1"/>
    <col min="3850" max="3850" width="18.85546875" style="1" customWidth="1"/>
    <col min="3851" max="3854" width="5.85546875" style="1" customWidth="1"/>
    <col min="3855" max="3855" width="7.5703125" style="1" customWidth="1"/>
    <col min="3856" max="3856" width="1.42578125" style="1" customWidth="1"/>
    <col min="3857" max="3860" width="6.140625" style="1" customWidth="1"/>
    <col min="3861" max="3861" width="7.85546875" style="1" customWidth="1"/>
    <col min="3862" max="3862" width="34.140625" style="1" customWidth="1"/>
    <col min="3863" max="3864" width="25.5703125" style="1" customWidth="1"/>
    <col min="3865" max="4096" width="11.42578125" style="1"/>
    <col min="4097" max="4097" width="17.85546875" style="1" customWidth="1"/>
    <col min="4098" max="4098" width="18.85546875" style="1" customWidth="1"/>
    <col min="4099" max="4099" width="5.42578125" style="1" customWidth="1"/>
    <col min="4100" max="4100" width="25.85546875" style="1" customWidth="1"/>
    <col min="4101" max="4101" width="15.5703125" style="1" customWidth="1"/>
    <col min="4102" max="4102" width="17.42578125" style="1" customWidth="1"/>
    <col min="4103" max="4103" width="28.5703125" style="1" customWidth="1"/>
    <col min="4104" max="4104" width="16.140625" style="1" customWidth="1"/>
    <col min="4105" max="4105" width="10.85546875" style="1" customWidth="1"/>
    <col min="4106" max="4106" width="18.85546875" style="1" customWidth="1"/>
    <col min="4107" max="4110" width="5.85546875" style="1" customWidth="1"/>
    <col min="4111" max="4111" width="7.5703125" style="1" customWidth="1"/>
    <col min="4112" max="4112" width="1.42578125" style="1" customWidth="1"/>
    <col min="4113" max="4116" width="6.140625" style="1" customWidth="1"/>
    <col min="4117" max="4117" width="7.85546875" style="1" customWidth="1"/>
    <col min="4118" max="4118" width="34.140625" style="1" customWidth="1"/>
    <col min="4119" max="4120" width="25.5703125" style="1" customWidth="1"/>
    <col min="4121" max="4352" width="11.42578125" style="1"/>
    <col min="4353" max="4353" width="17.85546875" style="1" customWidth="1"/>
    <col min="4354" max="4354" width="18.85546875" style="1" customWidth="1"/>
    <col min="4355" max="4355" width="5.42578125" style="1" customWidth="1"/>
    <col min="4356" max="4356" width="25.85546875" style="1" customWidth="1"/>
    <col min="4357" max="4357" width="15.5703125" style="1" customWidth="1"/>
    <col min="4358" max="4358" width="17.42578125" style="1" customWidth="1"/>
    <col min="4359" max="4359" width="28.5703125" style="1" customWidth="1"/>
    <col min="4360" max="4360" width="16.140625" style="1" customWidth="1"/>
    <col min="4361" max="4361" width="10.85546875" style="1" customWidth="1"/>
    <col min="4362" max="4362" width="18.85546875" style="1" customWidth="1"/>
    <col min="4363" max="4366" width="5.85546875" style="1" customWidth="1"/>
    <col min="4367" max="4367" width="7.5703125" style="1" customWidth="1"/>
    <col min="4368" max="4368" width="1.42578125" style="1" customWidth="1"/>
    <col min="4369" max="4372" width="6.140625" style="1" customWidth="1"/>
    <col min="4373" max="4373" width="7.85546875" style="1" customWidth="1"/>
    <col min="4374" max="4374" width="34.140625" style="1" customWidth="1"/>
    <col min="4375" max="4376" width="25.5703125" style="1" customWidth="1"/>
    <col min="4377" max="4608" width="11.42578125" style="1"/>
    <col min="4609" max="4609" width="17.85546875" style="1" customWidth="1"/>
    <col min="4610" max="4610" width="18.85546875" style="1" customWidth="1"/>
    <col min="4611" max="4611" width="5.42578125" style="1" customWidth="1"/>
    <col min="4612" max="4612" width="25.85546875" style="1" customWidth="1"/>
    <col min="4613" max="4613" width="15.5703125" style="1" customWidth="1"/>
    <col min="4614" max="4614" width="17.42578125" style="1" customWidth="1"/>
    <col min="4615" max="4615" width="28.5703125" style="1" customWidth="1"/>
    <col min="4616" max="4616" width="16.140625" style="1" customWidth="1"/>
    <col min="4617" max="4617" width="10.85546875" style="1" customWidth="1"/>
    <col min="4618" max="4618" width="18.85546875" style="1" customWidth="1"/>
    <col min="4619" max="4622" width="5.85546875" style="1" customWidth="1"/>
    <col min="4623" max="4623" width="7.5703125" style="1" customWidth="1"/>
    <col min="4624" max="4624" width="1.42578125" style="1" customWidth="1"/>
    <col min="4625" max="4628" width="6.140625" style="1" customWidth="1"/>
    <col min="4629" max="4629" width="7.85546875" style="1" customWidth="1"/>
    <col min="4630" max="4630" width="34.140625" style="1" customWidth="1"/>
    <col min="4631" max="4632" width="25.5703125" style="1" customWidth="1"/>
    <col min="4633" max="4864" width="11.42578125" style="1"/>
    <col min="4865" max="4865" width="17.85546875" style="1" customWidth="1"/>
    <col min="4866" max="4866" width="18.85546875" style="1" customWidth="1"/>
    <col min="4867" max="4867" width="5.42578125" style="1" customWidth="1"/>
    <col min="4868" max="4868" width="25.85546875" style="1" customWidth="1"/>
    <col min="4869" max="4869" width="15.5703125" style="1" customWidth="1"/>
    <col min="4870" max="4870" width="17.42578125" style="1" customWidth="1"/>
    <col min="4871" max="4871" width="28.5703125" style="1" customWidth="1"/>
    <col min="4872" max="4872" width="16.140625" style="1" customWidth="1"/>
    <col min="4873" max="4873" width="10.85546875" style="1" customWidth="1"/>
    <col min="4874" max="4874" width="18.85546875" style="1" customWidth="1"/>
    <col min="4875" max="4878" width="5.85546875" style="1" customWidth="1"/>
    <col min="4879" max="4879" width="7.5703125" style="1" customWidth="1"/>
    <col min="4880" max="4880" width="1.42578125" style="1" customWidth="1"/>
    <col min="4881" max="4884" width="6.140625" style="1" customWidth="1"/>
    <col min="4885" max="4885" width="7.85546875" style="1" customWidth="1"/>
    <col min="4886" max="4886" width="34.140625" style="1" customWidth="1"/>
    <col min="4887" max="4888" width="25.5703125" style="1" customWidth="1"/>
    <col min="4889" max="5120" width="11.42578125" style="1"/>
    <col min="5121" max="5121" width="17.85546875" style="1" customWidth="1"/>
    <col min="5122" max="5122" width="18.85546875" style="1" customWidth="1"/>
    <col min="5123" max="5123" width="5.42578125" style="1" customWidth="1"/>
    <col min="5124" max="5124" width="25.85546875" style="1" customWidth="1"/>
    <col min="5125" max="5125" width="15.5703125" style="1" customWidth="1"/>
    <col min="5126" max="5126" width="17.42578125" style="1" customWidth="1"/>
    <col min="5127" max="5127" width="28.5703125" style="1" customWidth="1"/>
    <col min="5128" max="5128" width="16.140625" style="1" customWidth="1"/>
    <col min="5129" max="5129" width="10.85546875" style="1" customWidth="1"/>
    <col min="5130" max="5130" width="18.85546875" style="1" customWidth="1"/>
    <col min="5131" max="5134" width="5.85546875" style="1" customWidth="1"/>
    <col min="5135" max="5135" width="7.5703125" style="1" customWidth="1"/>
    <col min="5136" max="5136" width="1.42578125" style="1" customWidth="1"/>
    <col min="5137" max="5140" width="6.140625" style="1" customWidth="1"/>
    <col min="5141" max="5141" width="7.85546875" style="1" customWidth="1"/>
    <col min="5142" max="5142" width="34.140625" style="1" customWidth="1"/>
    <col min="5143" max="5144" width="25.5703125" style="1" customWidth="1"/>
    <col min="5145" max="5376" width="11.42578125" style="1"/>
    <col min="5377" max="5377" width="17.85546875" style="1" customWidth="1"/>
    <col min="5378" max="5378" width="18.85546875" style="1" customWidth="1"/>
    <col min="5379" max="5379" width="5.42578125" style="1" customWidth="1"/>
    <col min="5380" max="5380" width="25.85546875" style="1" customWidth="1"/>
    <col min="5381" max="5381" width="15.5703125" style="1" customWidth="1"/>
    <col min="5382" max="5382" width="17.42578125" style="1" customWidth="1"/>
    <col min="5383" max="5383" width="28.5703125" style="1" customWidth="1"/>
    <col min="5384" max="5384" width="16.140625" style="1" customWidth="1"/>
    <col min="5385" max="5385" width="10.85546875" style="1" customWidth="1"/>
    <col min="5386" max="5386" width="18.85546875" style="1" customWidth="1"/>
    <col min="5387" max="5390" width="5.85546875" style="1" customWidth="1"/>
    <col min="5391" max="5391" width="7.5703125" style="1" customWidth="1"/>
    <col min="5392" max="5392" width="1.42578125" style="1" customWidth="1"/>
    <col min="5393" max="5396" width="6.140625" style="1" customWidth="1"/>
    <col min="5397" max="5397" width="7.85546875" style="1" customWidth="1"/>
    <col min="5398" max="5398" width="34.140625" style="1" customWidth="1"/>
    <col min="5399" max="5400" width="25.5703125" style="1" customWidth="1"/>
    <col min="5401" max="5632" width="11.42578125" style="1"/>
    <col min="5633" max="5633" width="17.85546875" style="1" customWidth="1"/>
    <col min="5634" max="5634" width="18.85546875" style="1" customWidth="1"/>
    <col min="5635" max="5635" width="5.42578125" style="1" customWidth="1"/>
    <col min="5636" max="5636" width="25.85546875" style="1" customWidth="1"/>
    <col min="5637" max="5637" width="15.5703125" style="1" customWidth="1"/>
    <col min="5638" max="5638" width="17.42578125" style="1" customWidth="1"/>
    <col min="5639" max="5639" width="28.5703125" style="1" customWidth="1"/>
    <col min="5640" max="5640" width="16.140625" style="1" customWidth="1"/>
    <col min="5641" max="5641" width="10.85546875" style="1" customWidth="1"/>
    <col min="5642" max="5642" width="18.85546875" style="1" customWidth="1"/>
    <col min="5643" max="5646" width="5.85546875" style="1" customWidth="1"/>
    <col min="5647" max="5647" width="7.5703125" style="1" customWidth="1"/>
    <col min="5648" max="5648" width="1.42578125" style="1" customWidth="1"/>
    <col min="5649" max="5652" width="6.140625" style="1" customWidth="1"/>
    <col min="5653" max="5653" width="7.85546875" style="1" customWidth="1"/>
    <col min="5654" max="5654" width="34.140625" style="1" customWidth="1"/>
    <col min="5655" max="5656" width="25.5703125" style="1" customWidth="1"/>
    <col min="5657" max="5888" width="11.42578125" style="1"/>
    <col min="5889" max="5889" width="17.85546875" style="1" customWidth="1"/>
    <col min="5890" max="5890" width="18.85546875" style="1" customWidth="1"/>
    <col min="5891" max="5891" width="5.42578125" style="1" customWidth="1"/>
    <col min="5892" max="5892" width="25.85546875" style="1" customWidth="1"/>
    <col min="5893" max="5893" width="15.5703125" style="1" customWidth="1"/>
    <col min="5894" max="5894" width="17.42578125" style="1" customWidth="1"/>
    <col min="5895" max="5895" width="28.5703125" style="1" customWidth="1"/>
    <col min="5896" max="5896" width="16.140625" style="1" customWidth="1"/>
    <col min="5897" max="5897" width="10.85546875" style="1" customWidth="1"/>
    <col min="5898" max="5898" width="18.85546875" style="1" customWidth="1"/>
    <col min="5899" max="5902" width="5.85546875" style="1" customWidth="1"/>
    <col min="5903" max="5903" width="7.5703125" style="1" customWidth="1"/>
    <col min="5904" max="5904" width="1.42578125" style="1" customWidth="1"/>
    <col min="5905" max="5908" width="6.140625" style="1" customWidth="1"/>
    <col min="5909" max="5909" width="7.85546875" style="1" customWidth="1"/>
    <col min="5910" max="5910" width="34.140625" style="1" customWidth="1"/>
    <col min="5911" max="5912" width="25.5703125" style="1" customWidth="1"/>
    <col min="5913" max="6144" width="11.42578125" style="1"/>
    <col min="6145" max="6145" width="17.85546875" style="1" customWidth="1"/>
    <col min="6146" max="6146" width="18.85546875" style="1" customWidth="1"/>
    <col min="6147" max="6147" width="5.42578125" style="1" customWidth="1"/>
    <col min="6148" max="6148" width="25.85546875" style="1" customWidth="1"/>
    <col min="6149" max="6149" width="15.5703125" style="1" customWidth="1"/>
    <col min="6150" max="6150" width="17.42578125" style="1" customWidth="1"/>
    <col min="6151" max="6151" width="28.5703125" style="1" customWidth="1"/>
    <col min="6152" max="6152" width="16.140625" style="1" customWidth="1"/>
    <col min="6153" max="6153" width="10.85546875" style="1" customWidth="1"/>
    <col min="6154" max="6154" width="18.85546875" style="1" customWidth="1"/>
    <col min="6155" max="6158" width="5.85546875" style="1" customWidth="1"/>
    <col min="6159" max="6159" width="7.5703125" style="1" customWidth="1"/>
    <col min="6160" max="6160" width="1.42578125" style="1" customWidth="1"/>
    <col min="6161" max="6164" width="6.140625" style="1" customWidth="1"/>
    <col min="6165" max="6165" width="7.85546875" style="1" customWidth="1"/>
    <col min="6166" max="6166" width="34.140625" style="1" customWidth="1"/>
    <col min="6167" max="6168" width="25.5703125" style="1" customWidth="1"/>
    <col min="6169" max="6400" width="11.42578125" style="1"/>
    <col min="6401" max="6401" width="17.85546875" style="1" customWidth="1"/>
    <col min="6402" max="6402" width="18.85546875" style="1" customWidth="1"/>
    <col min="6403" max="6403" width="5.42578125" style="1" customWidth="1"/>
    <col min="6404" max="6404" width="25.85546875" style="1" customWidth="1"/>
    <col min="6405" max="6405" width="15.5703125" style="1" customWidth="1"/>
    <col min="6406" max="6406" width="17.42578125" style="1" customWidth="1"/>
    <col min="6407" max="6407" width="28.5703125" style="1" customWidth="1"/>
    <col min="6408" max="6408" width="16.140625" style="1" customWidth="1"/>
    <col min="6409" max="6409" width="10.85546875" style="1" customWidth="1"/>
    <col min="6410" max="6410" width="18.85546875" style="1" customWidth="1"/>
    <col min="6411" max="6414" width="5.85546875" style="1" customWidth="1"/>
    <col min="6415" max="6415" width="7.5703125" style="1" customWidth="1"/>
    <col min="6416" max="6416" width="1.42578125" style="1" customWidth="1"/>
    <col min="6417" max="6420" width="6.140625" style="1" customWidth="1"/>
    <col min="6421" max="6421" width="7.85546875" style="1" customWidth="1"/>
    <col min="6422" max="6422" width="34.140625" style="1" customWidth="1"/>
    <col min="6423" max="6424" width="25.5703125" style="1" customWidth="1"/>
    <col min="6425" max="6656" width="11.42578125" style="1"/>
    <col min="6657" max="6657" width="17.85546875" style="1" customWidth="1"/>
    <col min="6658" max="6658" width="18.85546875" style="1" customWidth="1"/>
    <col min="6659" max="6659" width="5.42578125" style="1" customWidth="1"/>
    <col min="6660" max="6660" width="25.85546875" style="1" customWidth="1"/>
    <col min="6661" max="6661" width="15.5703125" style="1" customWidth="1"/>
    <col min="6662" max="6662" width="17.42578125" style="1" customWidth="1"/>
    <col min="6663" max="6663" width="28.5703125" style="1" customWidth="1"/>
    <col min="6664" max="6664" width="16.140625" style="1" customWidth="1"/>
    <col min="6665" max="6665" width="10.85546875" style="1" customWidth="1"/>
    <col min="6666" max="6666" width="18.85546875" style="1" customWidth="1"/>
    <col min="6667" max="6670" width="5.85546875" style="1" customWidth="1"/>
    <col min="6671" max="6671" width="7.5703125" style="1" customWidth="1"/>
    <col min="6672" max="6672" width="1.42578125" style="1" customWidth="1"/>
    <col min="6673" max="6676" width="6.140625" style="1" customWidth="1"/>
    <col min="6677" max="6677" width="7.85546875" style="1" customWidth="1"/>
    <col min="6678" max="6678" width="34.140625" style="1" customWidth="1"/>
    <col min="6679" max="6680" width="25.5703125" style="1" customWidth="1"/>
    <col min="6681" max="6912" width="11.42578125" style="1"/>
    <col min="6913" max="6913" width="17.85546875" style="1" customWidth="1"/>
    <col min="6914" max="6914" width="18.85546875" style="1" customWidth="1"/>
    <col min="6915" max="6915" width="5.42578125" style="1" customWidth="1"/>
    <col min="6916" max="6916" width="25.85546875" style="1" customWidth="1"/>
    <col min="6917" max="6917" width="15.5703125" style="1" customWidth="1"/>
    <col min="6918" max="6918" width="17.42578125" style="1" customWidth="1"/>
    <col min="6919" max="6919" width="28.5703125" style="1" customWidth="1"/>
    <col min="6920" max="6920" width="16.140625" style="1" customWidth="1"/>
    <col min="6921" max="6921" width="10.85546875" style="1" customWidth="1"/>
    <col min="6922" max="6922" width="18.85546875" style="1" customWidth="1"/>
    <col min="6923" max="6926" width="5.85546875" style="1" customWidth="1"/>
    <col min="6927" max="6927" width="7.5703125" style="1" customWidth="1"/>
    <col min="6928" max="6928" width="1.42578125" style="1" customWidth="1"/>
    <col min="6929" max="6932" width="6.140625" style="1" customWidth="1"/>
    <col min="6933" max="6933" width="7.85546875" style="1" customWidth="1"/>
    <col min="6934" max="6934" width="34.140625" style="1" customWidth="1"/>
    <col min="6935" max="6936" width="25.5703125" style="1" customWidth="1"/>
    <col min="6937" max="7168" width="11.42578125" style="1"/>
    <col min="7169" max="7169" width="17.85546875" style="1" customWidth="1"/>
    <col min="7170" max="7170" width="18.85546875" style="1" customWidth="1"/>
    <col min="7171" max="7171" width="5.42578125" style="1" customWidth="1"/>
    <col min="7172" max="7172" width="25.85546875" style="1" customWidth="1"/>
    <col min="7173" max="7173" width="15.5703125" style="1" customWidth="1"/>
    <col min="7174" max="7174" width="17.42578125" style="1" customWidth="1"/>
    <col min="7175" max="7175" width="28.5703125" style="1" customWidth="1"/>
    <col min="7176" max="7176" width="16.140625" style="1" customWidth="1"/>
    <col min="7177" max="7177" width="10.85546875" style="1" customWidth="1"/>
    <col min="7178" max="7178" width="18.85546875" style="1" customWidth="1"/>
    <col min="7179" max="7182" width="5.85546875" style="1" customWidth="1"/>
    <col min="7183" max="7183" width="7.5703125" style="1" customWidth="1"/>
    <col min="7184" max="7184" width="1.42578125" style="1" customWidth="1"/>
    <col min="7185" max="7188" width="6.140625" style="1" customWidth="1"/>
    <col min="7189" max="7189" width="7.85546875" style="1" customWidth="1"/>
    <col min="7190" max="7190" width="34.140625" style="1" customWidth="1"/>
    <col min="7191" max="7192" width="25.5703125" style="1" customWidth="1"/>
    <col min="7193" max="7424" width="11.42578125" style="1"/>
    <col min="7425" max="7425" width="17.85546875" style="1" customWidth="1"/>
    <col min="7426" max="7426" width="18.85546875" style="1" customWidth="1"/>
    <col min="7427" max="7427" width="5.42578125" style="1" customWidth="1"/>
    <col min="7428" max="7428" width="25.85546875" style="1" customWidth="1"/>
    <col min="7429" max="7429" width="15.5703125" style="1" customWidth="1"/>
    <col min="7430" max="7430" width="17.42578125" style="1" customWidth="1"/>
    <col min="7431" max="7431" width="28.5703125" style="1" customWidth="1"/>
    <col min="7432" max="7432" width="16.140625" style="1" customWidth="1"/>
    <col min="7433" max="7433" width="10.85546875" style="1" customWidth="1"/>
    <col min="7434" max="7434" width="18.85546875" style="1" customWidth="1"/>
    <col min="7435" max="7438" width="5.85546875" style="1" customWidth="1"/>
    <col min="7439" max="7439" width="7.5703125" style="1" customWidth="1"/>
    <col min="7440" max="7440" width="1.42578125" style="1" customWidth="1"/>
    <col min="7441" max="7444" width="6.140625" style="1" customWidth="1"/>
    <col min="7445" max="7445" width="7.85546875" style="1" customWidth="1"/>
    <col min="7446" max="7446" width="34.140625" style="1" customWidth="1"/>
    <col min="7447" max="7448" width="25.5703125" style="1" customWidth="1"/>
    <col min="7449" max="7680" width="11.42578125" style="1"/>
    <col min="7681" max="7681" width="17.85546875" style="1" customWidth="1"/>
    <col min="7682" max="7682" width="18.85546875" style="1" customWidth="1"/>
    <col min="7683" max="7683" width="5.42578125" style="1" customWidth="1"/>
    <col min="7684" max="7684" width="25.85546875" style="1" customWidth="1"/>
    <col min="7685" max="7685" width="15.5703125" style="1" customWidth="1"/>
    <col min="7686" max="7686" width="17.42578125" style="1" customWidth="1"/>
    <col min="7687" max="7687" width="28.5703125" style="1" customWidth="1"/>
    <col min="7688" max="7688" width="16.140625" style="1" customWidth="1"/>
    <col min="7689" max="7689" width="10.85546875" style="1" customWidth="1"/>
    <col min="7690" max="7690" width="18.85546875" style="1" customWidth="1"/>
    <col min="7691" max="7694" width="5.85546875" style="1" customWidth="1"/>
    <col min="7695" max="7695" width="7.5703125" style="1" customWidth="1"/>
    <col min="7696" max="7696" width="1.42578125" style="1" customWidth="1"/>
    <col min="7697" max="7700" width="6.140625" style="1" customWidth="1"/>
    <col min="7701" max="7701" width="7.85546875" style="1" customWidth="1"/>
    <col min="7702" max="7702" width="34.140625" style="1" customWidth="1"/>
    <col min="7703" max="7704" width="25.5703125" style="1" customWidth="1"/>
    <col min="7705" max="7936" width="11.42578125" style="1"/>
    <col min="7937" max="7937" width="17.85546875" style="1" customWidth="1"/>
    <col min="7938" max="7938" width="18.85546875" style="1" customWidth="1"/>
    <col min="7939" max="7939" width="5.42578125" style="1" customWidth="1"/>
    <col min="7940" max="7940" width="25.85546875" style="1" customWidth="1"/>
    <col min="7941" max="7941" width="15.5703125" style="1" customWidth="1"/>
    <col min="7942" max="7942" width="17.42578125" style="1" customWidth="1"/>
    <col min="7943" max="7943" width="28.5703125" style="1" customWidth="1"/>
    <col min="7944" max="7944" width="16.140625" style="1" customWidth="1"/>
    <col min="7945" max="7945" width="10.85546875" style="1" customWidth="1"/>
    <col min="7946" max="7946" width="18.85546875" style="1" customWidth="1"/>
    <col min="7947" max="7950" width="5.85546875" style="1" customWidth="1"/>
    <col min="7951" max="7951" width="7.5703125" style="1" customWidth="1"/>
    <col min="7952" max="7952" width="1.42578125" style="1" customWidth="1"/>
    <col min="7953" max="7956" width="6.140625" style="1" customWidth="1"/>
    <col min="7957" max="7957" width="7.85546875" style="1" customWidth="1"/>
    <col min="7958" max="7958" width="34.140625" style="1" customWidth="1"/>
    <col min="7959" max="7960" width="25.5703125" style="1" customWidth="1"/>
    <col min="7961" max="8192" width="11.42578125" style="1"/>
    <col min="8193" max="8193" width="17.85546875" style="1" customWidth="1"/>
    <col min="8194" max="8194" width="18.85546875" style="1" customWidth="1"/>
    <col min="8195" max="8195" width="5.42578125" style="1" customWidth="1"/>
    <col min="8196" max="8196" width="25.85546875" style="1" customWidth="1"/>
    <col min="8197" max="8197" width="15.5703125" style="1" customWidth="1"/>
    <col min="8198" max="8198" width="17.42578125" style="1" customWidth="1"/>
    <col min="8199" max="8199" width="28.5703125" style="1" customWidth="1"/>
    <col min="8200" max="8200" width="16.140625" style="1" customWidth="1"/>
    <col min="8201" max="8201" width="10.85546875" style="1" customWidth="1"/>
    <col min="8202" max="8202" width="18.85546875" style="1" customWidth="1"/>
    <col min="8203" max="8206" width="5.85546875" style="1" customWidth="1"/>
    <col min="8207" max="8207" width="7.5703125" style="1" customWidth="1"/>
    <col min="8208" max="8208" width="1.42578125" style="1" customWidth="1"/>
    <col min="8209" max="8212" width="6.140625" style="1" customWidth="1"/>
    <col min="8213" max="8213" width="7.85546875" style="1" customWidth="1"/>
    <col min="8214" max="8214" width="34.140625" style="1" customWidth="1"/>
    <col min="8215" max="8216" width="25.5703125" style="1" customWidth="1"/>
    <col min="8217" max="8448" width="11.42578125" style="1"/>
    <col min="8449" max="8449" width="17.85546875" style="1" customWidth="1"/>
    <col min="8450" max="8450" width="18.85546875" style="1" customWidth="1"/>
    <col min="8451" max="8451" width="5.42578125" style="1" customWidth="1"/>
    <col min="8452" max="8452" width="25.85546875" style="1" customWidth="1"/>
    <col min="8453" max="8453" width="15.5703125" style="1" customWidth="1"/>
    <col min="8454" max="8454" width="17.42578125" style="1" customWidth="1"/>
    <col min="8455" max="8455" width="28.5703125" style="1" customWidth="1"/>
    <col min="8456" max="8456" width="16.140625" style="1" customWidth="1"/>
    <col min="8457" max="8457" width="10.85546875" style="1" customWidth="1"/>
    <col min="8458" max="8458" width="18.85546875" style="1" customWidth="1"/>
    <col min="8459" max="8462" width="5.85546875" style="1" customWidth="1"/>
    <col min="8463" max="8463" width="7.5703125" style="1" customWidth="1"/>
    <col min="8464" max="8464" width="1.42578125" style="1" customWidth="1"/>
    <col min="8465" max="8468" width="6.140625" style="1" customWidth="1"/>
    <col min="8469" max="8469" width="7.85546875" style="1" customWidth="1"/>
    <col min="8470" max="8470" width="34.140625" style="1" customWidth="1"/>
    <col min="8471" max="8472" width="25.5703125" style="1" customWidth="1"/>
    <col min="8473" max="8704" width="11.42578125" style="1"/>
    <col min="8705" max="8705" width="17.85546875" style="1" customWidth="1"/>
    <col min="8706" max="8706" width="18.85546875" style="1" customWidth="1"/>
    <col min="8707" max="8707" width="5.42578125" style="1" customWidth="1"/>
    <col min="8708" max="8708" width="25.85546875" style="1" customWidth="1"/>
    <col min="8709" max="8709" width="15.5703125" style="1" customWidth="1"/>
    <col min="8710" max="8710" width="17.42578125" style="1" customWidth="1"/>
    <col min="8711" max="8711" width="28.5703125" style="1" customWidth="1"/>
    <col min="8712" max="8712" width="16.140625" style="1" customWidth="1"/>
    <col min="8713" max="8713" width="10.85546875" style="1" customWidth="1"/>
    <col min="8714" max="8714" width="18.85546875" style="1" customWidth="1"/>
    <col min="8715" max="8718" width="5.85546875" style="1" customWidth="1"/>
    <col min="8719" max="8719" width="7.5703125" style="1" customWidth="1"/>
    <col min="8720" max="8720" width="1.42578125" style="1" customWidth="1"/>
    <col min="8721" max="8724" width="6.140625" style="1" customWidth="1"/>
    <col min="8725" max="8725" width="7.85546875" style="1" customWidth="1"/>
    <col min="8726" max="8726" width="34.140625" style="1" customWidth="1"/>
    <col min="8727" max="8728" width="25.5703125" style="1" customWidth="1"/>
    <col min="8729" max="8960" width="11.42578125" style="1"/>
    <col min="8961" max="8961" width="17.85546875" style="1" customWidth="1"/>
    <col min="8962" max="8962" width="18.85546875" style="1" customWidth="1"/>
    <col min="8963" max="8963" width="5.42578125" style="1" customWidth="1"/>
    <col min="8964" max="8964" width="25.85546875" style="1" customWidth="1"/>
    <col min="8965" max="8965" width="15.5703125" style="1" customWidth="1"/>
    <col min="8966" max="8966" width="17.42578125" style="1" customWidth="1"/>
    <col min="8967" max="8967" width="28.5703125" style="1" customWidth="1"/>
    <col min="8968" max="8968" width="16.140625" style="1" customWidth="1"/>
    <col min="8969" max="8969" width="10.85546875" style="1" customWidth="1"/>
    <col min="8970" max="8970" width="18.85546875" style="1" customWidth="1"/>
    <col min="8971" max="8974" width="5.85546875" style="1" customWidth="1"/>
    <col min="8975" max="8975" width="7.5703125" style="1" customWidth="1"/>
    <col min="8976" max="8976" width="1.42578125" style="1" customWidth="1"/>
    <col min="8977" max="8980" width="6.140625" style="1" customWidth="1"/>
    <col min="8981" max="8981" width="7.85546875" style="1" customWidth="1"/>
    <col min="8982" max="8982" width="34.140625" style="1" customWidth="1"/>
    <col min="8983" max="8984" width="25.5703125" style="1" customWidth="1"/>
    <col min="8985" max="9216" width="11.42578125" style="1"/>
    <col min="9217" max="9217" width="17.85546875" style="1" customWidth="1"/>
    <col min="9218" max="9218" width="18.85546875" style="1" customWidth="1"/>
    <col min="9219" max="9219" width="5.42578125" style="1" customWidth="1"/>
    <col min="9220" max="9220" width="25.85546875" style="1" customWidth="1"/>
    <col min="9221" max="9221" width="15.5703125" style="1" customWidth="1"/>
    <col min="9222" max="9222" width="17.42578125" style="1" customWidth="1"/>
    <col min="9223" max="9223" width="28.5703125" style="1" customWidth="1"/>
    <col min="9224" max="9224" width="16.140625" style="1" customWidth="1"/>
    <col min="9225" max="9225" width="10.85546875" style="1" customWidth="1"/>
    <col min="9226" max="9226" width="18.85546875" style="1" customWidth="1"/>
    <col min="9227" max="9230" width="5.85546875" style="1" customWidth="1"/>
    <col min="9231" max="9231" width="7.5703125" style="1" customWidth="1"/>
    <col min="9232" max="9232" width="1.42578125" style="1" customWidth="1"/>
    <col min="9233" max="9236" width="6.140625" style="1" customWidth="1"/>
    <col min="9237" max="9237" width="7.85546875" style="1" customWidth="1"/>
    <col min="9238" max="9238" width="34.140625" style="1" customWidth="1"/>
    <col min="9239" max="9240" width="25.5703125" style="1" customWidth="1"/>
    <col min="9241" max="9472" width="11.42578125" style="1"/>
    <col min="9473" max="9473" width="17.85546875" style="1" customWidth="1"/>
    <col min="9474" max="9474" width="18.85546875" style="1" customWidth="1"/>
    <col min="9475" max="9475" width="5.42578125" style="1" customWidth="1"/>
    <col min="9476" max="9476" width="25.85546875" style="1" customWidth="1"/>
    <col min="9477" max="9477" width="15.5703125" style="1" customWidth="1"/>
    <col min="9478" max="9478" width="17.42578125" style="1" customWidth="1"/>
    <col min="9479" max="9479" width="28.5703125" style="1" customWidth="1"/>
    <col min="9480" max="9480" width="16.140625" style="1" customWidth="1"/>
    <col min="9481" max="9481" width="10.85546875" style="1" customWidth="1"/>
    <col min="9482" max="9482" width="18.85546875" style="1" customWidth="1"/>
    <col min="9483" max="9486" width="5.85546875" style="1" customWidth="1"/>
    <col min="9487" max="9487" width="7.5703125" style="1" customWidth="1"/>
    <col min="9488" max="9488" width="1.42578125" style="1" customWidth="1"/>
    <col min="9489" max="9492" width="6.140625" style="1" customWidth="1"/>
    <col min="9493" max="9493" width="7.85546875" style="1" customWidth="1"/>
    <col min="9494" max="9494" width="34.140625" style="1" customWidth="1"/>
    <col min="9495" max="9496" width="25.5703125" style="1" customWidth="1"/>
    <col min="9497" max="9728" width="11.42578125" style="1"/>
    <col min="9729" max="9729" width="17.85546875" style="1" customWidth="1"/>
    <col min="9730" max="9730" width="18.85546875" style="1" customWidth="1"/>
    <col min="9731" max="9731" width="5.42578125" style="1" customWidth="1"/>
    <col min="9732" max="9732" width="25.85546875" style="1" customWidth="1"/>
    <col min="9733" max="9733" width="15.5703125" style="1" customWidth="1"/>
    <col min="9734" max="9734" width="17.42578125" style="1" customWidth="1"/>
    <col min="9735" max="9735" width="28.5703125" style="1" customWidth="1"/>
    <col min="9736" max="9736" width="16.140625" style="1" customWidth="1"/>
    <col min="9737" max="9737" width="10.85546875" style="1" customWidth="1"/>
    <col min="9738" max="9738" width="18.85546875" style="1" customWidth="1"/>
    <col min="9739" max="9742" width="5.85546875" style="1" customWidth="1"/>
    <col min="9743" max="9743" width="7.5703125" style="1" customWidth="1"/>
    <col min="9744" max="9744" width="1.42578125" style="1" customWidth="1"/>
    <col min="9745" max="9748" width="6.140625" style="1" customWidth="1"/>
    <col min="9749" max="9749" width="7.85546875" style="1" customWidth="1"/>
    <col min="9750" max="9750" width="34.140625" style="1" customWidth="1"/>
    <col min="9751" max="9752" width="25.5703125" style="1" customWidth="1"/>
    <col min="9753" max="9984" width="11.42578125" style="1"/>
    <col min="9985" max="9985" width="17.85546875" style="1" customWidth="1"/>
    <col min="9986" max="9986" width="18.85546875" style="1" customWidth="1"/>
    <col min="9987" max="9987" width="5.42578125" style="1" customWidth="1"/>
    <col min="9988" max="9988" width="25.85546875" style="1" customWidth="1"/>
    <col min="9989" max="9989" width="15.5703125" style="1" customWidth="1"/>
    <col min="9990" max="9990" width="17.42578125" style="1" customWidth="1"/>
    <col min="9991" max="9991" width="28.5703125" style="1" customWidth="1"/>
    <col min="9992" max="9992" width="16.140625" style="1" customWidth="1"/>
    <col min="9993" max="9993" width="10.85546875" style="1" customWidth="1"/>
    <col min="9994" max="9994" width="18.85546875" style="1" customWidth="1"/>
    <col min="9995" max="9998" width="5.85546875" style="1" customWidth="1"/>
    <col min="9999" max="9999" width="7.5703125" style="1" customWidth="1"/>
    <col min="10000" max="10000" width="1.42578125" style="1" customWidth="1"/>
    <col min="10001" max="10004" width="6.140625" style="1" customWidth="1"/>
    <col min="10005" max="10005" width="7.85546875" style="1" customWidth="1"/>
    <col min="10006" max="10006" width="34.140625" style="1" customWidth="1"/>
    <col min="10007" max="10008" width="25.5703125" style="1" customWidth="1"/>
    <col min="10009" max="10240" width="11.42578125" style="1"/>
    <col min="10241" max="10241" width="17.85546875" style="1" customWidth="1"/>
    <col min="10242" max="10242" width="18.85546875" style="1" customWidth="1"/>
    <col min="10243" max="10243" width="5.42578125" style="1" customWidth="1"/>
    <col min="10244" max="10244" width="25.85546875" style="1" customWidth="1"/>
    <col min="10245" max="10245" width="15.5703125" style="1" customWidth="1"/>
    <col min="10246" max="10246" width="17.42578125" style="1" customWidth="1"/>
    <col min="10247" max="10247" width="28.5703125" style="1" customWidth="1"/>
    <col min="10248" max="10248" width="16.140625" style="1" customWidth="1"/>
    <col min="10249" max="10249" width="10.85546875" style="1" customWidth="1"/>
    <col min="10250" max="10250" width="18.85546875" style="1" customWidth="1"/>
    <col min="10251" max="10254" width="5.85546875" style="1" customWidth="1"/>
    <col min="10255" max="10255" width="7.5703125" style="1" customWidth="1"/>
    <col min="10256" max="10256" width="1.42578125" style="1" customWidth="1"/>
    <col min="10257" max="10260" width="6.140625" style="1" customWidth="1"/>
    <col min="10261" max="10261" width="7.85546875" style="1" customWidth="1"/>
    <col min="10262" max="10262" width="34.140625" style="1" customWidth="1"/>
    <col min="10263" max="10264" width="25.5703125" style="1" customWidth="1"/>
    <col min="10265" max="10496" width="11.42578125" style="1"/>
    <col min="10497" max="10497" width="17.85546875" style="1" customWidth="1"/>
    <col min="10498" max="10498" width="18.85546875" style="1" customWidth="1"/>
    <col min="10499" max="10499" width="5.42578125" style="1" customWidth="1"/>
    <col min="10500" max="10500" width="25.85546875" style="1" customWidth="1"/>
    <col min="10501" max="10501" width="15.5703125" style="1" customWidth="1"/>
    <col min="10502" max="10502" width="17.42578125" style="1" customWidth="1"/>
    <col min="10503" max="10503" width="28.5703125" style="1" customWidth="1"/>
    <col min="10504" max="10504" width="16.140625" style="1" customWidth="1"/>
    <col min="10505" max="10505" width="10.85546875" style="1" customWidth="1"/>
    <col min="10506" max="10506" width="18.85546875" style="1" customWidth="1"/>
    <col min="10507" max="10510" width="5.85546875" style="1" customWidth="1"/>
    <col min="10511" max="10511" width="7.5703125" style="1" customWidth="1"/>
    <col min="10512" max="10512" width="1.42578125" style="1" customWidth="1"/>
    <col min="10513" max="10516" width="6.140625" style="1" customWidth="1"/>
    <col min="10517" max="10517" width="7.85546875" style="1" customWidth="1"/>
    <col min="10518" max="10518" width="34.140625" style="1" customWidth="1"/>
    <col min="10519" max="10520" width="25.5703125" style="1" customWidth="1"/>
    <col min="10521" max="10752" width="11.42578125" style="1"/>
    <col min="10753" max="10753" width="17.85546875" style="1" customWidth="1"/>
    <col min="10754" max="10754" width="18.85546875" style="1" customWidth="1"/>
    <col min="10755" max="10755" width="5.42578125" style="1" customWidth="1"/>
    <col min="10756" max="10756" width="25.85546875" style="1" customWidth="1"/>
    <col min="10757" max="10757" width="15.5703125" style="1" customWidth="1"/>
    <col min="10758" max="10758" width="17.42578125" style="1" customWidth="1"/>
    <col min="10759" max="10759" width="28.5703125" style="1" customWidth="1"/>
    <col min="10760" max="10760" width="16.140625" style="1" customWidth="1"/>
    <col min="10761" max="10761" width="10.85546875" style="1" customWidth="1"/>
    <col min="10762" max="10762" width="18.85546875" style="1" customWidth="1"/>
    <col min="10763" max="10766" width="5.85546875" style="1" customWidth="1"/>
    <col min="10767" max="10767" width="7.5703125" style="1" customWidth="1"/>
    <col min="10768" max="10768" width="1.42578125" style="1" customWidth="1"/>
    <col min="10769" max="10772" width="6.140625" style="1" customWidth="1"/>
    <col min="10773" max="10773" width="7.85546875" style="1" customWidth="1"/>
    <col min="10774" max="10774" width="34.140625" style="1" customWidth="1"/>
    <col min="10775" max="10776" width="25.5703125" style="1" customWidth="1"/>
    <col min="10777" max="11008" width="11.42578125" style="1"/>
    <col min="11009" max="11009" width="17.85546875" style="1" customWidth="1"/>
    <col min="11010" max="11010" width="18.85546875" style="1" customWidth="1"/>
    <col min="11011" max="11011" width="5.42578125" style="1" customWidth="1"/>
    <col min="11012" max="11012" width="25.85546875" style="1" customWidth="1"/>
    <col min="11013" max="11013" width="15.5703125" style="1" customWidth="1"/>
    <col min="11014" max="11014" width="17.42578125" style="1" customWidth="1"/>
    <col min="11015" max="11015" width="28.5703125" style="1" customWidth="1"/>
    <col min="11016" max="11016" width="16.140625" style="1" customWidth="1"/>
    <col min="11017" max="11017" width="10.85546875" style="1" customWidth="1"/>
    <col min="11018" max="11018" width="18.85546875" style="1" customWidth="1"/>
    <col min="11019" max="11022" width="5.85546875" style="1" customWidth="1"/>
    <col min="11023" max="11023" width="7.5703125" style="1" customWidth="1"/>
    <col min="11024" max="11024" width="1.42578125" style="1" customWidth="1"/>
    <col min="11025" max="11028" width="6.140625" style="1" customWidth="1"/>
    <col min="11029" max="11029" width="7.85546875" style="1" customWidth="1"/>
    <col min="11030" max="11030" width="34.140625" style="1" customWidth="1"/>
    <col min="11031" max="11032" width="25.5703125" style="1" customWidth="1"/>
    <col min="11033" max="11264" width="11.42578125" style="1"/>
    <col min="11265" max="11265" width="17.85546875" style="1" customWidth="1"/>
    <col min="11266" max="11266" width="18.85546875" style="1" customWidth="1"/>
    <col min="11267" max="11267" width="5.42578125" style="1" customWidth="1"/>
    <col min="11268" max="11268" width="25.85546875" style="1" customWidth="1"/>
    <col min="11269" max="11269" width="15.5703125" style="1" customWidth="1"/>
    <col min="11270" max="11270" width="17.42578125" style="1" customWidth="1"/>
    <col min="11271" max="11271" width="28.5703125" style="1" customWidth="1"/>
    <col min="11272" max="11272" width="16.140625" style="1" customWidth="1"/>
    <col min="11273" max="11273" width="10.85546875" style="1" customWidth="1"/>
    <col min="11274" max="11274" width="18.85546875" style="1" customWidth="1"/>
    <col min="11275" max="11278" width="5.85546875" style="1" customWidth="1"/>
    <col min="11279" max="11279" width="7.5703125" style="1" customWidth="1"/>
    <col min="11280" max="11280" width="1.42578125" style="1" customWidth="1"/>
    <col min="11281" max="11284" width="6.140625" style="1" customWidth="1"/>
    <col min="11285" max="11285" width="7.85546875" style="1" customWidth="1"/>
    <col min="11286" max="11286" width="34.140625" style="1" customWidth="1"/>
    <col min="11287" max="11288" width="25.5703125" style="1" customWidth="1"/>
    <col min="11289" max="11520" width="11.42578125" style="1"/>
    <col min="11521" max="11521" width="17.85546875" style="1" customWidth="1"/>
    <col min="11522" max="11522" width="18.85546875" style="1" customWidth="1"/>
    <col min="11523" max="11523" width="5.42578125" style="1" customWidth="1"/>
    <col min="11524" max="11524" width="25.85546875" style="1" customWidth="1"/>
    <col min="11525" max="11525" width="15.5703125" style="1" customWidth="1"/>
    <col min="11526" max="11526" width="17.42578125" style="1" customWidth="1"/>
    <col min="11527" max="11527" width="28.5703125" style="1" customWidth="1"/>
    <col min="11528" max="11528" width="16.140625" style="1" customWidth="1"/>
    <col min="11529" max="11529" width="10.85546875" style="1" customWidth="1"/>
    <col min="11530" max="11530" width="18.85546875" style="1" customWidth="1"/>
    <col min="11531" max="11534" width="5.85546875" style="1" customWidth="1"/>
    <col min="11535" max="11535" width="7.5703125" style="1" customWidth="1"/>
    <col min="11536" max="11536" width="1.42578125" style="1" customWidth="1"/>
    <col min="11537" max="11540" width="6.140625" style="1" customWidth="1"/>
    <col min="11541" max="11541" width="7.85546875" style="1" customWidth="1"/>
    <col min="11542" max="11542" width="34.140625" style="1" customWidth="1"/>
    <col min="11543" max="11544" width="25.5703125" style="1" customWidth="1"/>
    <col min="11545" max="11776" width="11.42578125" style="1"/>
    <col min="11777" max="11777" width="17.85546875" style="1" customWidth="1"/>
    <col min="11778" max="11778" width="18.85546875" style="1" customWidth="1"/>
    <col min="11779" max="11779" width="5.42578125" style="1" customWidth="1"/>
    <col min="11780" max="11780" width="25.85546875" style="1" customWidth="1"/>
    <col min="11781" max="11781" width="15.5703125" style="1" customWidth="1"/>
    <col min="11782" max="11782" width="17.42578125" style="1" customWidth="1"/>
    <col min="11783" max="11783" width="28.5703125" style="1" customWidth="1"/>
    <col min="11784" max="11784" width="16.140625" style="1" customWidth="1"/>
    <col min="11785" max="11785" width="10.85546875" style="1" customWidth="1"/>
    <col min="11786" max="11786" width="18.85546875" style="1" customWidth="1"/>
    <col min="11787" max="11790" width="5.85546875" style="1" customWidth="1"/>
    <col min="11791" max="11791" width="7.5703125" style="1" customWidth="1"/>
    <col min="11792" max="11792" width="1.42578125" style="1" customWidth="1"/>
    <col min="11793" max="11796" width="6.140625" style="1" customWidth="1"/>
    <col min="11797" max="11797" width="7.85546875" style="1" customWidth="1"/>
    <col min="11798" max="11798" width="34.140625" style="1" customWidth="1"/>
    <col min="11799" max="11800" width="25.5703125" style="1" customWidth="1"/>
    <col min="11801" max="12032" width="11.42578125" style="1"/>
    <col min="12033" max="12033" width="17.85546875" style="1" customWidth="1"/>
    <col min="12034" max="12034" width="18.85546875" style="1" customWidth="1"/>
    <col min="12035" max="12035" width="5.42578125" style="1" customWidth="1"/>
    <col min="12036" max="12036" width="25.85546875" style="1" customWidth="1"/>
    <col min="12037" max="12037" width="15.5703125" style="1" customWidth="1"/>
    <col min="12038" max="12038" width="17.42578125" style="1" customWidth="1"/>
    <col min="12039" max="12039" width="28.5703125" style="1" customWidth="1"/>
    <col min="12040" max="12040" width="16.140625" style="1" customWidth="1"/>
    <col min="12041" max="12041" width="10.85546875" style="1" customWidth="1"/>
    <col min="12042" max="12042" width="18.85546875" style="1" customWidth="1"/>
    <col min="12043" max="12046" width="5.85546875" style="1" customWidth="1"/>
    <col min="12047" max="12047" width="7.5703125" style="1" customWidth="1"/>
    <col min="12048" max="12048" width="1.42578125" style="1" customWidth="1"/>
    <col min="12049" max="12052" width="6.140625" style="1" customWidth="1"/>
    <col min="12053" max="12053" width="7.85546875" style="1" customWidth="1"/>
    <col min="12054" max="12054" width="34.140625" style="1" customWidth="1"/>
    <col min="12055" max="12056" width="25.5703125" style="1" customWidth="1"/>
    <col min="12057" max="12288" width="11.42578125" style="1"/>
    <col min="12289" max="12289" width="17.85546875" style="1" customWidth="1"/>
    <col min="12290" max="12290" width="18.85546875" style="1" customWidth="1"/>
    <col min="12291" max="12291" width="5.42578125" style="1" customWidth="1"/>
    <col min="12292" max="12292" width="25.85546875" style="1" customWidth="1"/>
    <col min="12293" max="12293" width="15.5703125" style="1" customWidth="1"/>
    <col min="12294" max="12294" width="17.42578125" style="1" customWidth="1"/>
    <col min="12295" max="12295" width="28.5703125" style="1" customWidth="1"/>
    <col min="12296" max="12296" width="16.140625" style="1" customWidth="1"/>
    <col min="12297" max="12297" width="10.85546875" style="1" customWidth="1"/>
    <col min="12298" max="12298" width="18.85546875" style="1" customWidth="1"/>
    <col min="12299" max="12302" width="5.85546875" style="1" customWidth="1"/>
    <col min="12303" max="12303" width="7.5703125" style="1" customWidth="1"/>
    <col min="12304" max="12304" width="1.42578125" style="1" customWidth="1"/>
    <col min="12305" max="12308" width="6.140625" style="1" customWidth="1"/>
    <col min="12309" max="12309" width="7.85546875" style="1" customWidth="1"/>
    <col min="12310" max="12310" width="34.140625" style="1" customWidth="1"/>
    <col min="12311" max="12312" width="25.5703125" style="1" customWidth="1"/>
    <col min="12313" max="12544" width="11.42578125" style="1"/>
    <col min="12545" max="12545" width="17.85546875" style="1" customWidth="1"/>
    <col min="12546" max="12546" width="18.85546875" style="1" customWidth="1"/>
    <col min="12547" max="12547" width="5.42578125" style="1" customWidth="1"/>
    <col min="12548" max="12548" width="25.85546875" style="1" customWidth="1"/>
    <col min="12549" max="12549" width="15.5703125" style="1" customWidth="1"/>
    <col min="12550" max="12550" width="17.42578125" style="1" customWidth="1"/>
    <col min="12551" max="12551" width="28.5703125" style="1" customWidth="1"/>
    <col min="12552" max="12552" width="16.140625" style="1" customWidth="1"/>
    <col min="12553" max="12553" width="10.85546875" style="1" customWidth="1"/>
    <col min="12554" max="12554" width="18.85546875" style="1" customWidth="1"/>
    <col min="12555" max="12558" width="5.85546875" style="1" customWidth="1"/>
    <col min="12559" max="12559" width="7.5703125" style="1" customWidth="1"/>
    <col min="12560" max="12560" width="1.42578125" style="1" customWidth="1"/>
    <col min="12561" max="12564" width="6.140625" style="1" customWidth="1"/>
    <col min="12565" max="12565" width="7.85546875" style="1" customWidth="1"/>
    <col min="12566" max="12566" width="34.140625" style="1" customWidth="1"/>
    <col min="12567" max="12568" width="25.5703125" style="1" customWidth="1"/>
    <col min="12569" max="12800" width="11.42578125" style="1"/>
    <col min="12801" max="12801" width="17.85546875" style="1" customWidth="1"/>
    <col min="12802" max="12802" width="18.85546875" style="1" customWidth="1"/>
    <col min="12803" max="12803" width="5.42578125" style="1" customWidth="1"/>
    <col min="12804" max="12804" width="25.85546875" style="1" customWidth="1"/>
    <col min="12805" max="12805" width="15.5703125" style="1" customWidth="1"/>
    <col min="12806" max="12806" width="17.42578125" style="1" customWidth="1"/>
    <col min="12807" max="12807" width="28.5703125" style="1" customWidth="1"/>
    <col min="12808" max="12808" width="16.140625" style="1" customWidth="1"/>
    <col min="12809" max="12809" width="10.85546875" style="1" customWidth="1"/>
    <col min="12810" max="12810" width="18.85546875" style="1" customWidth="1"/>
    <col min="12811" max="12814" width="5.85546875" style="1" customWidth="1"/>
    <col min="12815" max="12815" width="7.5703125" style="1" customWidth="1"/>
    <col min="12816" max="12816" width="1.42578125" style="1" customWidth="1"/>
    <col min="12817" max="12820" width="6.140625" style="1" customWidth="1"/>
    <col min="12821" max="12821" width="7.85546875" style="1" customWidth="1"/>
    <col min="12822" max="12822" width="34.140625" style="1" customWidth="1"/>
    <col min="12823" max="12824" width="25.5703125" style="1" customWidth="1"/>
    <col min="12825" max="13056" width="11.42578125" style="1"/>
    <col min="13057" max="13057" width="17.85546875" style="1" customWidth="1"/>
    <col min="13058" max="13058" width="18.85546875" style="1" customWidth="1"/>
    <col min="13059" max="13059" width="5.42578125" style="1" customWidth="1"/>
    <col min="13060" max="13060" width="25.85546875" style="1" customWidth="1"/>
    <col min="13061" max="13061" width="15.5703125" style="1" customWidth="1"/>
    <col min="13062" max="13062" width="17.42578125" style="1" customWidth="1"/>
    <col min="13063" max="13063" width="28.5703125" style="1" customWidth="1"/>
    <col min="13064" max="13064" width="16.140625" style="1" customWidth="1"/>
    <col min="13065" max="13065" width="10.85546875" style="1" customWidth="1"/>
    <col min="13066" max="13066" width="18.85546875" style="1" customWidth="1"/>
    <col min="13067" max="13070" width="5.85546875" style="1" customWidth="1"/>
    <col min="13071" max="13071" width="7.5703125" style="1" customWidth="1"/>
    <col min="13072" max="13072" width="1.42578125" style="1" customWidth="1"/>
    <col min="13073" max="13076" width="6.140625" style="1" customWidth="1"/>
    <col min="13077" max="13077" width="7.85546875" style="1" customWidth="1"/>
    <col min="13078" max="13078" width="34.140625" style="1" customWidth="1"/>
    <col min="13079" max="13080" width="25.5703125" style="1" customWidth="1"/>
    <col min="13081" max="13312" width="11.42578125" style="1"/>
    <col min="13313" max="13313" width="17.85546875" style="1" customWidth="1"/>
    <col min="13314" max="13314" width="18.85546875" style="1" customWidth="1"/>
    <col min="13315" max="13315" width="5.42578125" style="1" customWidth="1"/>
    <col min="13316" max="13316" width="25.85546875" style="1" customWidth="1"/>
    <col min="13317" max="13317" width="15.5703125" style="1" customWidth="1"/>
    <col min="13318" max="13318" width="17.42578125" style="1" customWidth="1"/>
    <col min="13319" max="13319" width="28.5703125" style="1" customWidth="1"/>
    <col min="13320" max="13320" width="16.140625" style="1" customWidth="1"/>
    <col min="13321" max="13321" width="10.85546875" style="1" customWidth="1"/>
    <col min="13322" max="13322" width="18.85546875" style="1" customWidth="1"/>
    <col min="13323" max="13326" width="5.85546875" style="1" customWidth="1"/>
    <col min="13327" max="13327" width="7.5703125" style="1" customWidth="1"/>
    <col min="13328" max="13328" width="1.42578125" style="1" customWidth="1"/>
    <col min="13329" max="13332" width="6.140625" style="1" customWidth="1"/>
    <col min="13333" max="13333" width="7.85546875" style="1" customWidth="1"/>
    <col min="13334" max="13334" width="34.140625" style="1" customWidth="1"/>
    <col min="13335" max="13336" width="25.5703125" style="1" customWidth="1"/>
    <col min="13337" max="13568" width="11.42578125" style="1"/>
    <col min="13569" max="13569" width="17.85546875" style="1" customWidth="1"/>
    <col min="13570" max="13570" width="18.85546875" style="1" customWidth="1"/>
    <col min="13571" max="13571" width="5.42578125" style="1" customWidth="1"/>
    <col min="13572" max="13572" width="25.85546875" style="1" customWidth="1"/>
    <col min="13573" max="13573" width="15.5703125" style="1" customWidth="1"/>
    <col min="13574" max="13574" width="17.42578125" style="1" customWidth="1"/>
    <col min="13575" max="13575" width="28.5703125" style="1" customWidth="1"/>
    <col min="13576" max="13576" width="16.140625" style="1" customWidth="1"/>
    <col min="13577" max="13577" width="10.85546875" style="1" customWidth="1"/>
    <col min="13578" max="13578" width="18.85546875" style="1" customWidth="1"/>
    <col min="13579" max="13582" width="5.85546875" style="1" customWidth="1"/>
    <col min="13583" max="13583" width="7.5703125" style="1" customWidth="1"/>
    <col min="13584" max="13584" width="1.42578125" style="1" customWidth="1"/>
    <col min="13585" max="13588" width="6.140625" style="1" customWidth="1"/>
    <col min="13589" max="13589" width="7.85546875" style="1" customWidth="1"/>
    <col min="13590" max="13590" width="34.140625" style="1" customWidth="1"/>
    <col min="13591" max="13592" width="25.5703125" style="1" customWidth="1"/>
    <col min="13593" max="13824" width="11.42578125" style="1"/>
    <col min="13825" max="13825" width="17.85546875" style="1" customWidth="1"/>
    <col min="13826" max="13826" width="18.85546875" style="1" customWidth="1"/>
    <col min="13827" max="13827" width="5.42578125" style="1" customWidth="1"/>
    <col min="13828" max="13828" width="25.85546875" style="1" customWidth="1"/>
    <col min="13829" max="13829" width="15.5703125" style="1" customWidth="1"/>
    <col min="13830" max="13830" width="17.42578125" style="1" customWidth="1"/>
    <col min="13831" max="13831" width="28.5703125" style="1" customWidth="1"/>
    <col min="13832" max="13832" width="16.140625" style="1" customWidth="1"/>
    <col min="13833" max="13833" width="10.85546875" style="1" customWidth="1"/>
    <col min="13834" max="13834" width="18.85546875" style="1" customWidth="1"/>
    <col min="13835" max="13838" width="5.85546875" style="1" customWidth="1"/>
    <col min="13839" max="13839" width="7.5703125" style="1" customWidth="1"/>
    <col min="13840" max="13840" width="1.42578125" style="1" customWidth="1"/>
    <col min="13841" max="13844" width="6.140625" style="1" customWidth="1"/>
    <col min="13845" max="13845" width="7.85546875" style="1" customWidth="1"/>
    <col min="13846" max="13846" width="34.140625" style="1" customWidth="1"/>
    <col min="13847" max="13848" width="25.5703125" style="1" customWidth="1"/>
    <col min="13849" max="14080" width="11.42578125" style="1"/>
    <col min="14081" max="14081" width="17.85546875" style="1" customWidth="1"/>
    <col min="14082" max="14082" width="18.85546875" style="1" customWidth="1"/>
    <col min="14083" max="14083" width="5.42578125" style="1" customWidth="1"/>
    <col min="14084" max="14084" width="25.85546875" style="1" customWidth="1"/>
    <col min="14085" max="14085" width="15.5703125" style="1" customWidth="1"/>
    <col min="14086" max="14086" width="17.42578125" style="1" customWidth="1"/>
    <col min="14087" max="14087" width="28.5703125" style="1" customWidth="1"/>
    <col min="14088" max="14088" width="16.140625" style="1" customWidth="1"/>
    <col min="14089" max="14089" width="10.85546875" style="1" customWidth="1"/>
    <col min="14090" max="14090" width="18.85546875" style="1" customWidth="1"/>
    <col min="14091" max="14094" width="5.85546875" style="1" customWidth="1"/>
    <col min="14095" max="14095" width="7.5703125" style="1" customWidth="1"/>
    <col min="14096" max="14096" width="1.42578125" style="1" customWidth="1"/>
    <col min="14097" max="14100" width="6.140625" style="1" customWidth="1"/>
    <col min="14101" max="14101" width="7.85546875" style="1" customWidth="1"/>
    <col min="14102" max="14102" width="34.140625" style="1" customWidth="1"/>
    <col min="14103" max="14104" width="25.5703125" style="1" customWidth="1"/>
    <col min="14105" max="14336" width="11.42578125" style="1"/>
    <col min="14337" max="14337" width="17.85546875" style="1" customWidth="1"/>
    <col min="14338" max="14338" width="18.85546875" style="1" customWidth="1"/>
    <col min="14339" max="14339" width="5.42578125" style="1" customWidth="1"/>
    <col min="14340" max="14340" width="25.85546875" style="1" customWidth="1"/>
    <col min="14341" max="14341" width="15.5703125" style="1" customWidth="1"/>
    <col min="14342" max="14342" width="17.42578125" style="1" customWidth="1"/>
    <col min="14343" max="14343" width="28.5703125" style="1" customWidth="1"/>
    <col min="14344" max="14344" width="16.140625" style="1" customWidth="1"/>
    <col min="14345" max="14345" width="10.85546875" style="1" customWidth="1"/>
    <col min="14346" max="14346" width="18.85546875" style="1" customWidth="1"/>
    <col min="14347" max="14350" width="5.85546875" style="1" customWidth="1"/>
    <col min="14351" max="14351" width="7.5703125" style="1" customWidth="1"/>
    <col min="14352" max="14352" width="1.42578125" style="1" customWidth="1"/>
    <col min="14353" max="14356" width="6.140625" style="1" customWidth="1"/>
    <col min="14357" max="14357" width="7.85546875" style="1" customWidth="1"/>
    <col min="14358" max="14358" width="34.140625" style="1" customWidth="1"/>
    <col min="14359" max="14360" width="25.5703125" style="1" customWidth="1"/>
    <col min="14361" max="14592" width="11.42578125" style="1"/>
    <col min="14593" max="14593" width="17.85546875" style="1" customWidth="1"/>
    <col min="14594" max="14594" width="18.85546875" style="1" customWidth="1"/>
    <col min="14595" max="14595" width="5.42578125" style="1" customWidth="1"/>
    <col min="14596" max="14596" width="25.85546875" style="1" customWidth="1"/>
    <col min="14597" max="14597" width="15.5703125" style="1" customWidth="1"/>
    <col min="14598" max="14598" width="17.42578125" style="1" customWidth="1"/>
    <col min="14599" max="14599" width="28.5703125" style="1" customWidth="1"/>
    <col min="14600" max="14600" width="16.140625" style="1" customWidth="1"/>
    <col min="14601" max="14601" width="10.85546875" style="1" customWidth="1"/>
    <col min="14602" max="14602" width="18.85546875" style="1" customWidth="1"/>
    <col min="14603" max="14606" width="5.85546875" style="1" customWidth="1"/>
    <col min="14607" max="14607" width="7.5703125" style="1" customWidth="1"/>
    <col min="14608" max="14608" width="1.42578125" style="1" customWidth="1"/>
    <col min="14609" max="14612" width="6.140625" style="1" customWidth="1"/>
    <col min="14613" max="14613" width="7.85546875" style="1" customWidth="1"/>
    <col min="14614" max="14614" width="34.140625" style="1" customWidth="1"/>
    <col min="14615" max="14616" width="25.5703125" style="1" customWidth="1"/>
    <col min="14617" max="14848" width="11.42578125" style="1"/>
    <col min="14849" max="14849" width="17.85546875" style="1" customWidth="1"/>
    <col min="14850" max="14850" width="18.85546875" style="1" customWidth="1"/>
    <col min="14851" max="14851" width="5.42578125" style="1" customWidth="1"/>
    <col min="14852" max="14852" width="25.85546875" style="1" customWidth="1"/>
    <col min="14853" max="14853" width="15.5703125" style="1" customWidth="1"/>
    <col min="14854" max="14854" width="17.42578125" style="1" customWidth="1"/>
    <col min="14855" max="14855" width="28.5703125" style="1" customWidth="1"/>
    <col min="14856" max="14856" width="16.140625" style="1" customWidth="1"/>
    <col min="14857" max="14857" width="10.85546875" style="1" customWidth="1"/>
    <col min="14858" max="14858" width="18.85546875" style="1" customWidth="1"/>
    <col min="14859" max="14862" width="5.85546875" style="1" customWidth="1"/>
    <col min="14863" max="14863" width="7.5703125" style="1" customWidth="1"/>
    <col min="14864" max="14864" width="1.42578125" style="1" customWidth="1"/>
    <col min="14865" max="14868" width="6.140625" style="1" customWidth="1"/>
    <col min="14869" max="14869" width="7.85546875" style="1" customWidth="1"/>
    <col min="14870" max="14870" width="34.140625" style="1" customWidth="1"/>
    <col min="14871" max="14872" width="25.5703125" style="1" customWidth="1"/>
    <col min="14873" max="15104" width="11.42578125" style="1"/>
    <col min="15105" max="15105" width="17.85546875" style="1" customWidth="1"/>
    <col min="15106" max="15106" width="18.85546875" style="1" customWidth="1"/>
    <col min="15107" max="15107" width="5.42578125" style="1" customWidth="1"/>
    <col min="15108" max="15108" width="25.85546875" style="1" customWidth="1"/>
    <col min="15109" max="15109" width="15.5703125" style="1" customWidth="1"/>
    <col min="15110" max="15110" width="17.42578125" style="1" customWidth="1"/>
    <col min="15111" max="15111" width="28.5703125" style="1" customWidth="1"/>
    <col min="15112" max="15112" width="16.140625" style="1" customWidth="1"/>
    <col min="15113" max="15113" width="10.85546875" style="1" customWidth="1"/>
    <col min="15114" max="15114" width="18.85546875" style="1" customWidth="1"/>
    <col min="15115" max="15118" width="5.85546875" style="1" customWidth="1"/>
    <col min="15119" max="15119" width="7.5703125" style="1" customWidth="1"/>
    <col min="15120" max="15120" width="1.42578125" style="1" customWidth="1"/>
    <col min="15121" max="15124" width="6.140625" style="1" customWidth="1"/>
    <col min="15125" max="15125" width="7.85546875" style="1" customWidth="1"/>
    <col min="15126" max="15126" width="34.140625" style="1" customWidth="1"/>
    <col min="15127" max="15128" width="25.5703125" style="1" customWidth="1"/>
    <col min="15129" max="15360" width="11.42578125" style="1"/>
    <col min="15361" max="15361" width="17.85546875" style="1" customWidth="1"/>
    <col min="15362" max="15362" width="18.85546875" style="1" customWidth="1"/>
    <col min="15363" max="15363" width="5.42578125" style="1" customWidth="1"/>
    <col min="15364" max="15364" width="25.85546875" style="1" customWidth="1"/>
    <col min="15365" max="15365" width="15.5703125" style="1" customWidth="1"/>
    <col min="15366" max="15366" width="17.42578125" style="1" customWidth="1"/>
    <col min="15367" max="15367" width="28.5703125" style="1" customWidth="1"/>
    <col min="15368" max="15368" width="16.140625" style="1" customWidth="1"/>
    <col min="15369" max="15369" width="10.85546875" style="1" customWidth="1"/>
    <col min="15370" max="15370" width="18.85546875" style="1" customWidth="1"/>
    <col min="15371" max="15374" width="5.85546875" style="1" customWidth="1"/>
    <col min="15375" max="15375" width="7.5703125" style="1" customWidth="1"/>
    <col min="15376" max="15376" width="1.42578125" style="1" customWidth="1"/>
    <col min="15377" max="15380" width="6.140625" style="1" customWidth="1"/>
    <col min="15381" max="15381" width="7.85546875" style="1" customWidth="1"/>
    <col min="15382" max="15382" width="34.140625" style="1" customWidth="1"/>
    <col min="15383" max="15384" width="25.5703125" style="1" customWidth="1"/>
    <col min="15385" max="15616" width="11.42578125" style="1"/>
    <col min="15617" max="15617" width="17.85546875" style="1" customWidth="1"/>
    <col min="15618" max="15618" width="18.85546875" style="1" customWidth="1"/>
    <col min="15619" max="15619" width="5.42578125" style="1" customWidth="1"/>
    <col min="15620" max="15620" width="25.85546875" style="1" customWidth="1"/>
    <col min="15621" max="15621" width="15.5703125" style="1" customWidth="1"/>
    <col min="15622" max="15622" width="17.42578125" style="1" customWidth="1"/>
    <col min="15623" max="15623" width="28.5703125" style="1" customWidth="1"/>
    <col min="15624" max="15624" width="16.140625" style="1" customWidth="1"/>
    <col min="15625" max="15625" width="10.85546875" style="1" customWidth="1"/>
    <col min="15626" max="15626" width="18.85546875" style="1" customWidth="1"/>
    <col min="15627" max="15630" width="5.85546875" style="1" customWidth="1"/>
    <col min="15631" max="15631" width="7.5703125" style="1" customWidth="1"/>
    <col min="15632" max="15632" width="1.42578125" style="1" customWidth="1"/>
    <col min="15633" max="15636" width="6.140625" style="1" customWidth="1"/>
    <col min="15637" max="15637" width="7.85546875" style="1" customWidth="1"/>
    <col min="15638" max="15638" width="34.140625" style="1" customWidth="1"/>
    <col min="15639" max="15640" width="25.5703125" style="1" customWidth="1"/>
    <col min="15641" max="15872" width="11.42578125" style="1"/>
    <col min="15873" max="15873" width="17.85546875" style="1" customWidth="1"/>
    <col min="15874" max="15874" width="18.85546875" style="1" customWidth="1"/>
    <col min="15875" max="15875" width="5.42578125" style="1" customWidth="1"/>
    <col min="15876" max="15876" width="25.85546875" style="1" customWidth="1"/>
    <col min="15877" max="15877" width="15.5703125" style="1" customWidth="1"/>
    <col min="15878" max="15878" width="17.42578125" style="1" customWidth="1"/>
    <col min="15879" max="15879" width="28.5703125" style="1" customWidth="1"/>
    <col min="15880" max="15880" width="16.140625" style="1" customWidth="1"/>
    <col min="15881" max="15881" width="10.85546875" style="1" customWidth="1"/>
    <col min="15882" max="15882" width="18.85546875" style="1" customWidth="1"/>
    <col min="15883" max="15886" width="5.85546875" style="1" customWidth="1"/>
    <col min="15887" max="15887" width="7.5703125" style="1" customWidth="1"/>
    <col min="15888" max="15888" width="1.42578125" style="1" customWidth="1"/>
    <col min="15889" max="15892" width="6.140625" style="1" customWidth="1"/>
    <col min="15893" max="15893" width="7.85546875" style="1" customWidth="1"/>
    <col min="15894" max="15894" width="34.140625" style="1" customWidth="1"/>
    <col min="15895" max="15896" width="25.5703125" style="1" customWidth="1"/>
    <col min="15897" max="16128" width="11.42578125" style="1"/>
    <col min="16129" max="16129" width="17.85546875" style="1" customWidth="1"/>
    <col min="16130" max="16130" width="18.85546875" style="1" customWidth="1"/>
    <col min="16131" max="16131" width="5.42578125" style="1" customWidth="1"/>
    <col min="16132" max="16132" width="25.85546875" style="1" customWidth="1"/>
    <col min="16133" max="16133" width="15.5703125" style="1" customWidth="1"/>
    <col min="16134" max="16134" width="17.42578125" style="1" customWidth="1"/>
    <col min="16135" max="16135" width="28.5703125" style="1" customWidth="1"/>
    <col min="16136" max="16136" width="16.140625" style="1" customWidth="1"/>
    <col min="16137" max="16137" width="10.85546875" style="1" customWidth="1"/>
    <col min="16138" max="16138" width="18.85546875" style="1" customWidth="1"/>
    <col min="16139" max="16142" width="5.85546875" style="1" customWidth="1"/>
    <col min="16143" max="16143" width="7.5703125" style="1" customWidth="1"/>
    <col min="16144" max="16144" width="1.42578125" style="1" customWidth="1"/>
    <col min="16145" max="16148" width="6.140625" style="1" customWidth="1"/>
    <col min="16149" max="16149" width="7.85546875" style="1" customWidth="1"/>
    <col min="16150" max="16150" width="34.140625" style="1" customWidth="1"/>
    <col min="16151" max="16152" width="25.5703125" style="1" customWidth="1"/>
    <col min="16153" max="16384" width="11.42578125" style="1"/>
  </cols>
  <sheetData>
    <row r="1" spans="1:25" ht="15.75" thickBot="1" x14ac:dyDescent="0.3">
      <c r="A1" s="579"/>
      <c r="B1" s="579"/>
      <c r="C1" s="579"/>
      <c r="D1" s="579"/>
      <c r="E1" s="579"/>
      <c r="F1" s="579"/>
      <c r="G1" s="579"/>
      <c r="H1" s="579"/>
      <c r="I1" s="579"/>
      <c r="J1" s="579"/>
      <c r="K1" s="579"/>
      <c r="L1" s="579"/>
      <c r="M1" s="579"/>
      <c r="N1" s="579"/>
      <c r="O1" s="579"/>
      <c r="P1" s="579"/>
      <c r="Q1" s="579"/>
      <c r="R1" s="579"/>
      <c r="S1" s="579"/>
      <c r="T1" s="579"/>
      <c r="U1" s="579"/>
      <c r="V1" s="579"/>
    </row>
    <row r="2" spans="1:25" x14ac:dyDescent="0.25">
      <c r="A2" s="580"/>
      <c r="B2" s="583" t="s">
        <v>0</v>
      </c>
      <c r="C2" s="583"/>
      <c r="D2" s="583"/>
      <c r="E2" s="583"/>
      <c r="F2" s="583"/>
      <c r="G2" s="583"/>
      <c r="H2" s="583"/>
      <c r="I2" s="583"/>
      <c r="J2" s="583"/>
      <c r="K2" s="583"/>
      <c r="L2" s="583"/>
      <c r="M2" s="583"/>
      <c r="N2" s="583"/>
      <c r="O2" s="583"/>
      <c r="P2" s="583"/>
      <c r="Q2" s="583"/>
      <c r="R2" s="583"/>
      <c r="S2" s="583"/>
      <c r="T2" s="583"/>
      <c r="U2" s="583"/>
      <c r="V2" s="583"/>
      <c r="W2" s="584"/>
      <c r="X2" s="235" t="s">
        <v>1</v>
      </c>
    </row>
    <row r="3" spans="1:25" x14ac:dyDescent="0.25">
      <c r="A3" s="581"/>
      <c r="B3" s="466" t="s">
        <v>2</v>
      </c>
      <c r="C3" s="466"/>
      <c r="D3" s="466"/>
      <c r="E3" s="466"/>
      <c r="F3" s="466"/>
      <c r="G3" s="466"/>
      <c r="H3" s="466"/>
      <c r="I3" s="466"/>
      <c r="J3" s="466"/>
      <c r="K3" s="466"/>
      <c r="L3" s="466"/>
      <c r="M3" s="466"/>
      <c r="N3" s="466"/>
      <c r="O3" s="466"/>
      <c r="P3" s="466"/>
      <c r="Q3" s="466"/>
      <c r="R3" s="466"/>
      <c r="S3" s="466"/>
      <c r="T3" s="466"/>
      <c r="U3" s="466"/>
      <c r="V3" s="466"/>
      <c r="W3" s="467"/>
      <c r="X3" s="236" t="s">
        <v>3</v>
      </c>
    </row>
    <row r="4" spans="1:25" ht="28.5" x14ac:dyDescent="0.25">
      <c r="A4" s="581"/>
      <c r="B4" s="468" t="s">
        <v>4</v>
      </c>
      <c r="C4" s="468"/>
      <c r="D4" s="468"/>
      <c r="E4" s="468"/>
      <c r="F4" s="468"/>
      <c r="G4" s="468"/>
      <c r="H4" s="468"/>
      <c r="I4" s="468"/>
      <c r="J4" s="468"/>
      <c r="K4" s="468"/>
      <c r="L4" s="468"/>
      <c r="M4" s="468"/>
      <c r="N4" s="468"/>
      <c r="O4" s="468"/>
      <c r="P4" s="468"/>
      <c r="Q4" s="468"/>
      <c r="R4" s="468"/>
      <c r="S4" s="468"/>
      <c r="T4" s="468"/>
      <c r="U4" s="468"/>
      <c r="V4" s="468"/>
      <c r="W4" s="469"/>
      <c r="X4" s="237" t="s">
        <v>5</v>
      </c>
    </row>
    <row r="5" spans="1:25" ht="15.75" thickBot="1" x14ac:dyDescent="0.3">
      <c r="A5" s="582"/>
      <c r="B5" s="470"/>
      <c r="C5" s="470"/>
      <c r="D5" s="470"/>
      <c r="E5" s="470"/>
      <c r="F5" s="470"/>
      <c r="G5" s="470"/>
      <c r="H5" s="470"/>
      <c r="I5" s="470"/>
      <c r="J5" s="470"/>
      <c r="K5" s="470"/>
      <c r="L5" s="470"/>
      <c r="M5" s="470"/>
      <c r="N5" s="470"/>
      <c r="O5" s="470"/>
      <c r="P5" s="470"/>
      <c r="Q5" s="470"/>
      <c r="R5" s="470"/>
      <c r="S5" s="470"/>
      <c r="T5" s="470"/>
      <c r="U5" s="470"/>
      <c r="V5" s="470"/>
      <c r="W5" s="471"/>
      <c r="X5" s="238" t="s">
        <v>6</v>
      </c>
    </row>
    <row r="6" spans="1:25" ht="15.75" thickBot="1" x14ac:dyDescent="0.3">
      <c r="A6" s="576"/>
      <c r="B6" s="577"/>
      <c r="C6" s="577"/>
      <c r="D6" s="577"/>
      <c r="E6" s="577"/>
      <c r="F6" s="577"/>
      <c r="G6" s="577"/>
      <c r="H6" s="577"/>
      <c r="I6" s="577"/>
      <c r="J6" s="577"/>
      <c r="K6" s="577"/>
      <c r="L6" s="577"/>
      <c r="M6" s="577"/>
      <c r="N6" s="577"/>
      <c r="O6" s="577"/>
      <c r="P6" s="577"/>
      <c r="Q6" s="577"/>
      <c r="R6" s="577"/>
      <c r="S6" s="577"/>
      <c r="T6" s="577"/>
      <c r="U6" s="577"/>
      <c r="V6" s="577"/>
      <c r="W6" s="577"/>
      <c r="X6" s="578"/>
    </row>
    <row r="7" spans="1:25" ht="15.75" thickBot="1" x14ac:dyDescent="0.3">
      <c r="A7" s="8" t="s">
        <v>7</v>
      </c>
      <c r="B7" s="585" t="s">
        <v>645</v>
      </c>
      <c r="C7" s="586"/>
      <c r="D7" s="586"/>
      <c r="E7" s="586"/>
      <c r="F7" s="586"/>
      <c r="G7" s="586"/>
      <c r="H7" s="586"/>
      <c r="I7" s="586"/>
      <c r="J7" s="586"/>
      <c r="K7" s="586"/>
      <c r="L7" s="586"/>
      <c r="M7" s="586"/>
      <c r="N7" s="586"/>
      <c r="O7" s="586"/>
      <c r="P7" s="586"/>
      <c r="Q7" s="586"/>
      <c r="R7" s="586"/>
      <c r="S7" s="586"/>
      <c r="T7" s="586"/>
      <c r="U7" s="586"/>
      <c r="V7" s="586"/>
      <c r="W7" s="586"/>
      <c r="X7" s="587"/>
    </row>
    <row r="8" spans="1:25" x14ac:dyDescent="0.25">
      <c r="A8" s="9"/>
      <c r="B8" s="9"/>
      <c r="C8" s="9"/>
      <c r="D8" s="9"/>
      <c r="E8" s="9"/>
      <c r="F8" s="9"/>
      <c r="G8" s="9"/>
      <c r="H8" s="9"/>
      <c r="I8" s="9"/>
      <c r="J8" s="9"/>
      <c r="K8" s="9"/>
      <c r="L8" s="9"/>
      <c r="M8" s="9"/>
      <c r="N8" s="9"/>
      <c r="O8" s="9"/>
      <c r="P8" s="9"/>
      <c r="Q8" s="9"/>
      <c r="R8" s="9"/>
      <c r="S8" s="9"/>
      <c r="T8" s="9"/>
      <c r="U8" s="9"/>
      <c r="V8" s="9"/>
    </row>
    <row r="9" spans="1:25" ht="135" x14ac:dyDescent="0.25">
      <c r="A9" s="588" t="s">
        <v>8</v>
      </c>
      <c r="B9" s="588" t="s">
        <v>9</v>
      </c>
      <c r="C9" s="588" t="s">
        <v>10</v>
      </c>
      <c r="D9" s="588" t="s">
        <v>11</v>
      </c>
      <c r="E9" s="242" t="s">
        <v>12</v>
      </c>
      <c r="F9" s="242" t="s">
        <v>13</v>
      </c>
      <c r="G9" s="242" t="s">
        <v>14</v>
      </c>
      <c r="H9" s="242" t="s">
        <v>15</v>
      </c>
      <c r="I9" s="242" t="s">
        <v>16</v>
      </c>
      <c r="J9" s="242" t="s">
        <v>17</v>
      </c>
      <c r="K9" s="242" t="s">
        <v>18</v>
      </c>
      <c r="L9" s="242"/>
      <c r="M9" s="242"/>
      <c r="N9" s="242"/>
      <c r="O9" s="242"/>
      <c r="P9" s="242"/>
      <c r="Q9" s="242" t="s">
        <v>19</v>
      </c>
      <c r="R9" s="242"/>
      <c r="S9" s="242"/>
      <c r="T9" s="242"/>
      <c r="U9" s="242"/>
      <c r="V9" s="588" t="s">
        <v>20</v>
      </c>
      <c r="W9" s="588" t="s">
        <v>21</v>
      </c>
      <c r="X9" s="588" t="s">
        <v>22</v>
      </c>
    </row>
    <row r="10" spans="1:25" ht="30" x14ac:dyDescent="0.25">
      <c r="A10" s="588"/>
      <c r="B10" s="588"/>
      <c r="C10" s="588"/>
      <c r="D10" s="588"/>
      <c r="E10" s="242"/>
      <c r="F10" s="242"/>
      <c r="G10" s="242"/>
      <c r="H10" s="242"/>
      <c r="I10" s="242"/>
      <c r="J10" s="242"/>
      <c r="K10" s="242" t="s">
        <v>23</v>
      </c>
      <c r="L10" s="242" t="s">
        <v>24</v>
      </c>
      <c r="M10" s="242" t="s">
        <v>25</v>
      </c>
      <c r="N10" s="242" t="s">
        <v>26</v>
      </c>
      <c r="O10" s="242" t="s">
        <v>27</v>
      </c>
      <c r="P10" s="242"/>
      <c r="Q10" s="242" t="s">
        <v>28</v>
      </c>
      <c r="R10" s="242" t="s">
        <v>24</v>
      </c>
      <c r="S10" s="242" t="s">
        <v>25</v>
      </c>
      <c r="T10" s="242" t="s">
        <v>26</v>
      </c>
      <c r="U10" s="242" t="s">
        <v>27</v>
      </c>
      <c r="V10" s="588"/>
      <c r="W10" s="588"/>
      <c r="X10" s="588"/>
    </row>
    <row r="11" spans="1:25" ht="240" x14ac:dyDescent="0.25">
      <c r="A11" s="589" t="s">
        <v>29</v>
      </c>
      <c r="B11" s="619" t="s">
        <v>617</v>
      </c>
      <c r="C11" s="242">
        <v>1</v>
      </c>
      <c r="D11" s="242" t="s">
        <v>618</v>
      </c>
      <c r="E11" s="242" t="s">
        <v>619</v>
      </c>
      <c r="F11" s="242" t="s">
        <v>620</v>
      </c>
      <c r="G11" s="242" t="s">
        <v>621</v>
      </c>
      <c r="H11" s="242">
        <v>1</v>
      </c>
      <c r="I11" s="242" t="s">
        <v>94</v>
      </c>
      <c r="J11" s="242" t="s">
        <v>622</v>
      </c>
      <c r="K11" s="242">
        <f>11/22</f>
        <v>0.5</v>
      </c>
      <c r="L11" s="242">
        <f>3/22</f>
        <v>0.13636363636363635</v>
      </c>
      <c r="M11" s="242">
        <f>4/22</f>
        <v>0.18181818181818182</v>
      </c>
      <c r="N11" s="242">
        <f>4/22</f>
        <v>0.18181818181818182</v>
      </c>
      <c r="O11" s="242">
        <f>SUM(K11:N11)</f>
        <v>1</v>
      </c>
      <c r="P11" s="242"/>
      <c r="Q11" s="242">
        <v>0.5</v>
      </c>
      <c r="R11" s="242">
        <v>0.14000000000000001</v>
      </c>
      <c r="S11" s="242">
        <v>0.18</v>
      </c>
      <c r="T11" s="242"/>
      <c r="U11" s="242">
        <f>SUM(Q11:T11)</f>
        <v>0.82000000000000006</v>
      </c>
      <c r="V11" s="375" t="s">
        <v>982</v>
      </c>
      <c r="W11" s="90" t="s">
        <v>983</v>
      </c>
      <c r="X11" s="90" t="s">
        <v>983</v>
      </c>
    </row>
    <row r="12" spans="1:25" ht="255" x14ac:dyDescent="0.25">
      <c r="A12" s="590"/>
      <c r="B12" s="619"/>
      <c r="C12" s="242">
        <v>2</v>
      </c>
      <c r="D12" s="242" t="s">
        <v>623</v>
      </c>
      <c r="E12" s="242" t="s">
        <v>619</v>
      </c>
      <c r="F12" s="242" t="s">
        <v>624</v>
      </c>
      <c r="G12" s="242" t="s">
        <v>625</v>
      </c>
      <c r="H12" s="242">
        <v>1</v>
      </c>
      <c r="I12" s="242" t="s">
        <v>94</v>
      </c>
      <c r="J12" s="242" t="s">
        <v>626</v>
      </c>
      <c r="K12" s="242">
        <f>0/17</f>
        <v>0</v>
      </c>
      <c r="L12" s="242">
        <f>4/17</f>
        <v>0.23529411764705882</v>
      </c>
      <c r="M12" s="242">
        <f>5/17</f>
        <v>0.29411764705882354</v>
      </c>
      <c r="N12" s="242">
        <f>8/17</f>
        <v>0.47058823529411764</v>
      </c>
      <c r="O12" s="242">
        <f>SUM(K12:N12)</f>
        <v>1</v>
      </c>
      <c r="P12" s="242"/>
      <c r="Q12" s="242">
        <v>0</v>
      </c>
      <c r="R12" s="242">
        <v>0.24</v>
      </c>
      <c r="S12" s="242">
        <f>5/17</f>
        <v>0.29411764705882354</v>
      </c>
      <c r="T12" s="242"/>
      <c r="U12" s="242">
        <f>SUM(Q12:T12)</f>
        <v>0.53411764705882359</v>
      </c>
      <c r="V12" s="375" t="s">
        <v>984</v>
      </c>
      <c r="W12" s="90" t="s">
        <v>983</v>
      </c>
      <c r="X12" s="90" t="s">
        <v>983</v>
      </c>
    </row>
    <row r="13" spans="1:25" ht="225" x14ac:dyDescent="0.25">
      <c r="A13" s="590"/>
      <c r="B13" s="619"/>
      <c r="C13" s="242">
        <v>3</v>
      </c>
      <c r="D13" s="242" t="s">
        <v>627</v>
      </c>
      <c r="E13" s="242" t="s">
        <v>619</v>
      </c>
      <c r="F13" s="242" t="s">
        <v>628</v>
      </c>
      <c r="G13" s="242" t="s">
        <v>629</v>
      </c>
      <c r="H13" s="242">
        <v>1</v>
      </c>
      <c r="I13" s="242" t="s">
        <v>94</v>
      </c>
      <c r="J13" s="242" t="s">
        <v>630</v>
      </c>
      <c r="K13" s="242">
        <v>0</v>
      </c>
      <c r="L13" s="242">
        <v>0.28999999999999998</v>
      </c>
      <c r="M13" s="242">
        <v>0.43</v>
      </c>
      <c r="N13" s="242">
        <v>0.28000000000000003</v>
      </c>
      <c r="O13" s="242">
        <f>SUM(K13:N13)</f>
        <v>1</v>
      </c>
      <c r="P13" s="242"/>
      <c r="Q13" s="242">
        <v>0</v>
      </c>
      <c r="R13" s="242">
        <v>0</v>
      </c>
      <c r="S13" s="242">
        <v>0.72</v>
      </c>
      <c r="T13" s="242"/>
      <c r="U13" s="242">
        <f>SUM(Q13:T13)</f>
        <v>0.72</v>
      </c>
      <c r="V13" s="376" t="s">
        <v>985</v>
      </c>
      <c r="W13" s="377" t="s">
        <v>983</v>
      </c>
      <c r="X13" s="377" t="s">
        <v>983</v>
      </c>
    </row>
    <row r="14" spans="1:25" ht="409.5" x14ac:dyDescent="0.25">
      <c r="A14" s="590"/>
      <c r="B14" s="619"/>
      <c r="C14" s="619">
        <v>4</v>
      </c>
      <c r="D14" s="242" t="s">
        <v>631</v>
      </c>
      <c r="E14" s="242" t="s">
        <v>619</v>
      </c>
      <c r="F14" s="242" t="s">
        <v>632</v>
      </c>
      <c r="G14" s="242" t="s">
        <v>633</v>
      </c>
      <c r="H14" s="242">
        <v>1</v>
      </c>
      <c r="I14" s="242" t="s">
        <v>94</v>
      </c>
      <c r="J14" s="242" t="s">
        <v>634</v>
      </c>
      <c r="K14" s="242">
        <v>0.25</v>
      </c>
      <c r="L14" s="242">
        <v>0.25</v>
      </c>
      <c r="M14" s="242">
        <v>0.25</v>
      </c>
      <c r="N14" s="242">
        <v>0.25</v>
      </c>
      <c r="O14" s="242">
        <f>SUM(K14:N14)</f>
        <v>1</v>
      </c>
      <c r="P14" s="242"/>
      <c r="Q14" s="242">
        <v>0.25</v>
      </c>
      <c r="R14" s="242">
        <v>0.25</v>
      </c>
      <c r="S14" s="242">
        <v>0.25</v>
      </c>
      <c r="T14" s="242"/>
      <c r="U14" s="242">
        <f>SUM(Q14:T15)</f>
        <v>0.75</v>
      </c>
      <c r="V14" s="376" t="s">
        <v>986</v>
      </c>
      <c r="W14" s="742" t="s">
        <v>983</v>
      </c>
      <c r="X14" s="742" t="s">
        <v>983</v>
      </c>
    </row>
    <row r="15" spans="1:25" ht="409.5" x14ac:dyDescent="0.25">
      <c r="A15" s="591"/>
      <c r="B15" s="619"/>
      <c r="C15" s="619"/>
      <c r="D15" s="242"/>
      <c r="E15" s="242"/>
      <c r="F15" s="242"/>
      <c r="G15" s="242"/>
      <c r="H15" s="242"/>
      <c r="I15" s="242"/>
      <c r="J15" s="242"/>
      <c r="K15" s="242"/>
      <c r="L15" s="242"/>
      <c r="M15" s="242"/>
      <c r="N15" s="242"/>
      <c r="O15" s="242"/>
      <c r="P15" s="242"/>
      <c r="Q15" s="242"/>
      <c r="R15" s="242"/>
      <c r="S15" s="242"/>
      <c r="T15" s="242"/>
      <c r="U15" s="242"/>
      <c r="V15" s="378" t="s">
        <v>987</v>
      </c>
      <c r="W15" s="743"/>
      <c r="X15" s="743"/>
    </row>
    <row r="16" spans="1:25" s="2" customFormat="1" x14ac:dyDescent="0.25">
      <c r="A16" s="588" t="s">
        <v>31</v>
      </c>
      <c r="B16" s="12" t="s">
        <v>802</v>
      </c>
      <c r="C16" s="592" t="s">
        <v>32</v>
      </c>
      <c r="D16" s="593"/>
      <c r="E16" s="13" t="s">
        <v>33</v>
      </c>
      <c r="F16" s="604"/>
      <c r="G16" s="604"/>
      <c r="H16" s="605"/>
      <c r="I16" s="598" t="s">
        <v>34</v>
      </c>
      <c r="J16" s="599" t="s">
        <v>33</v>
      </c>
      <c r="K16" s="600"/>
      <c r="L16" s="600"/>
      <c r="M16" s="600"/>
      <c r="N16" s="600"/>
      <c r="O16" s="600"/>
      <c r="P16" s="600"/>
      <c r="Q16" s="600"/>
      <c r="R16" s="601"/>
      <c r="S16" s="602" t="s">
        <v>35</v>
      </c>
      <c r="T16" s="602"/>
      <c r="U16" s="602"/>
      <c r="V16" s="603" t="s">
        <v>36</v>
      </c>
      <c r="W16" s="603"/>
      <c r="X16" s="603"/>
      <c r="Y16" s="1"/>
    </row>
    <row r="17" spans="1:25" s="2" customFormat="1" x14ac:dyDescent="0.25">
      <c r="A17" s="588"/>
      <c r="B17" s="12" t="s">
        <v>37</v>
      </c>
      <c r="C17" s="594"/>
      <c r="D17" s="595"/>
      <c r="E17" s="13" t="s">
        <v>38</v>
      </c>
      <c r="F17" s="608" t="s">
        <v>803</v>
      </c>
      <c r="G17" s="608"/>
      <c r="H17" s="609"/>
      <c r="I17" s="598"/>
      <c r="J17" s="607" t="s">
        <v>804</v>
      </c>
      <c r="K17" s="608"/>
      <c r="L17" s="608"/>
      <c r="M17" s="608"/>
      <c r="N17" s="608"/>
      <c r="O17" s="608"/>
      <c r="P17" s="608"/>
      <c r="Q17" s="608"/>
      <c r="R17" s="609"/>
      <c r="S17" s="602"/>
      <c r="T17" s="602"/>
      <c r="U17" s="602"/>
      <c r="V17" s="603" t="s">
        <v>740</v>
      </c>
      <c r="W17" s="603"/>
      <c r="X17" s="603"/>
      <c r="Y17" s="1"/>
    </row>
    <row r="18" spans="1:25" s="2" customFormat="1" x14ac:dyDescent="0.25">
      <c r="A18" s="588"/>
      <c r="B18" s="12" t="s">
        <v>805</v>
      </c>
      <c r="C18" s="596"/>
      <c r="D18" s="597"/>
      <c r="E18" s="13" t="s">
        <v>40</v>
      </c>
      <c r="F18" s="608" t="s">
        <v>806</v>
      </c>
      <c r="G18" s="608"/>
      <c r="H18" s="609"/>
      <c r="I18" s="598"/>
      <c r="J18" s="607" t="s">
        <v>635</v>
      </c>
      <c r="K18" s="608"/>
      <c r="L18" s="608"/>
      <c r="M18" s="608"/>
      <c r="N18" s="608"/>
      <c r="O18" s="608"/>
      <c r="P18" s="608"/>
      <c r="Q18" s="608"/>
      <c r="R18" s="609"/>
      <c r="S18" s="602"/>
      <c r="T18" s="602"/>
      <c r="U18" s="602"/>
      <c r="V18" s="603" t="s">
        <v>41</v>
      </c>
      <c r="W18" s="603"/>
      <c r="X18" s="603"/>
      <c r="Y18" s="1"/>
    </row>
  </sheetData>
  <mergeCells count="32">
    <mergeCell ref="J16:R16"/>
    <mergeCell ref="V16:X16"/>
    <mergeCell ref="J17:R17"/>
    <mergeCell ref="V17:X17"/>
    <mergeCell ref="I16:I18"/>
    <mergeCell ref="S16:U18"/>
    <mergeCell ref="J18:R18"/>
    <mergeCell ref="V18:X18"/>
    <mergeCell ref="F16:H16"/>
    <mergeCell ref="A16:A18"/>
    <mergeCell ref="C16:D18"/>
    <mergeCell ref="F18:H18"/>
    <mergeCell ref="C14:C15"/>
    <mergeCell ref="F17:H17"/>
    <mergeCell ref="A6:X6"/>
    <mergeCell ref="A1:V1"/>
    <mergeCell ref="A2:A5"/>
    <mergeCell ref="B2:W2"/>
    <mergeCell ref="B3:W3"/>
    <mergeCell ref="B4:W5"/>
    <mergeCell ref="W14:W15"/>
    <mergeCell ref="X14:X15"/>
    <mergeCell ref="B7:X7"/>
    <mergeCell ref="A9:A10"/>
    <mergeCell ref="B9:B10"/>
    <mergeCell ref="C9:C10"/>
    <mergeCell ref="D9:D10"/>
    <mergeCell ref="X9:X10"/>
    <mergeCell ref="V9:V10"/>
    <mergeCell ref="W9:W10"/>
    <mergeCell ref="A11:A15"/>
    <mergeCell ref="B11:B15"/>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
  <sheetViews>
    <sheetView showGridLines="0" zoomScale="70" zoomScaleNormal="70" workbookViewId="0"/>
  </sheetViews>
  <sheetFormatPr baseColWidth="10" defaultRowHeight="15" x14ac:dyDescent="0.25"/>
  <cols>
    <col min="1" max="15" width="11.42578125" style="78"/>
    <col min="16" max="16" width="11.42578125" style="139"/>
    <col min="17" max="16384" width="11.42578125" style="78"/>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2"/>
  <sheetViews>
    <sheetView showGridLines="0" zoomScaleNormal="100" workbookViewId="0">
      <selection activeCell="B7" sqref="B7:X7"/>
    </sheetView>
  </sheetViews>
  <sheetFormatPr baseColWidth="10" defaultRowHeight="15" x14ac:dyDescent="0.25"/>
  <cols>
    <col min="1" max="1" width="17.7109375" style="260" customWidth="1"/>
    <col min="2" max="2" width="23.7109375" style="260" customWidth="1"/>
    <col min="3" max="3" width="5.42578125" style="260" customWidth="1"/>
    <col min="4" max="4" width="25.85546875" style="260" customWidth="1"/>
    <col min="5" max="5" width="15.5703125" style="260" customWidth="1"/>
    <col min="6" max="6" width="17.28515625" style="260" customWidth="1"/>
    <col min="7" max="7" width="26.28515625" style="260" customWidth="1"/>
    <col min="8" max="8" width="16" style="260" customWidth="1"/>
    <col min="9" max="9" width="13.42578125" style="260" customWidth="1"/>
    <col min="10" max="10" width="20.28515625" style="260" customWidth="1"/>
    <col min="11" max="14" width="5.7109375" style="260" customWidth="1"/>
    <col min="15" max="15" width="7.7109375" style="260" customWidth="1"/>
    <col min="16" max="16" width="1.42578125" style="272" customWidth="1"/>
    <col min="17" max="20" width="6.140625" style="260" customWidth="1"/>
    <col min="21" max="21" width="7.85546875" style="260" customWidth="1"/>
    <col min="22" max="22" width="78.7109375" style="260" customWidth="1"/>
    <col min="23" max="23" width="52" style="260" customWidth="1"/>
    <col min="24" max="24" width="25.42578125" style="260" customWidth="1"/>
    <col min="25" max="255" width="11.42578125" style="260"/>
    <col min="256" max="256" width="17.7109375" style="260" customWidth="1"/>
    <col min="257" max="257" width="23.7109375" style="260" customWidth="1"/>
    <col min="258" max="258" width="5.42578125" style="260" customWidth="1"/>
    <col min="259" max="259" width="25.85546875" style="260" customWidth="1"/>
    <col min="260" max="260" width="15.5703125" style="260" customWidth="1"/>
    <col min="261" max="261" width="17.28515625" style="260" customWidth="1"/>
    <col min="262" max="262" width="26.28515625" style="260" customWidth="1"/>
    <col min="263" max="263" width="16" style="260" customWidth="1"/>
    <col min="264" max="264" width="13.42578125" style="260" customWidth="1"/>
    <col min="265" max="265" width="20.28515625" style="260" customWidth="1"/>
    <col min="266" max="269" width="5.7109375" style="260" customWidth="1"/>
    <col min="270" max="270" width="7.7109375" style="260" customWidth="1"/>
    <col min="271" max="271" width="1.42578125" style="260" customWidth="1"/>
    <col min="272" max="275" width="6.140625" style="260" customWidth="1"/>
    <col min="276" max="276" width="7.85546875" style="260" customWidth="1"/>
    <col min="277" max="277" width="78.7109375" style="260" customWidth="1"/>
    <col min="278" max="278" width="52" style="260" customWidth="1"/>
    <col min="279" max="279" width="25.42578125" style="260" customWidth="1"/>
    <col min="280" max="280" width="57.140625" style="260" customWidth="1"/>
    <col min="281" max="511" width="11.42578125" style="260"/>
    <col min="512" max="512" width="17.7109375" style="260" customWidth="1"/>
    <col min="513" max="513" width="23.7109375" style="260" customWidth="1"/>
    <col min="514" max="514" width="5.42578125" style="260" customWidth="1"/>
    <col min="515" max="515" width="25.85546875" style="260" customWidth="1"/>
    <col min="516" max="516" width="15.5703125" style="260" customWidth="1"/>
    <col min="517" max="517" width="17.28515625" style="260" customWidth="1"/>
    <col min="518" max="518" width="26.28515625" style="260" customWidth="1"/>
    <col min="519" max="519" width="16" style="260" customWidth="1"/>
    <col min="520" max="520" width="13.42578125" style="260" customWidth="1"/>
    <col min="521" max="521" width="20.28515625" style="260" customWidth="1"/>
    <col min="522" max="525" width="5.7109375" style="260" customWidth="1"/>
    <col min="526" max="526" width="7.7109375" style="260" customWidth="1"/>
    <col min="527" max="527" width="1.42578125" style="260" customWidth="1"/>
    <col min="528" max="531" width="6.140625" style="260" customWidth="1"/>
    <col min="532" max="532" width="7.85546875" style="260" customWidth="1"/>
    <col min="533" max="533" width="78.7109375" style="260" customWidth="1"/>
    <col min="534" max="534" width="52" style="260" customWidth="1"/>
    <col min="535" max="535" width="25.42578125" style="260" customWidth="1"/>
    <col min="536" max="536" width="57.140625" style="260" customWidth="1"/>
    <col min="537" max="767" width="11.42578125" style="260"/>
    <col min="768" max="768" width="17.7109375" style="260" customWidth="1"/>
    <col min="769" max="769" width="23.7109375" style="260" customWidth="1"/>
    <col min="770" max="770" width="5.42578125" style="260" customWidth="1"/>
    <col min="771" max="771" width="25.85546875" style="260" customWidth="1"/>
    <col min="772" max="772" width="15.5703125" style="260" customWidth="1"/>
    <col min="773" max="773" width="17.28515625" style="260" customWidth="1"/>
    <col min="774" max="774" width="26.28515625" style="260" customWidth="1"/>
    <col min="775" max="775" width="16" style="260" customWidth="1"/>
    <col min="776" max="776" width="13.42578125" style="260" customWidth="1"/>
    <col min="777" max="777" width="20.28515625" style="260" customWidth="1"/>
    <col min="778" max="781" width="5.7109375" style="260" customWidth="1"/>
    <col min="782" max="782" width="7.7109375" style="260" customWidth="1"/>
    <col min="783" max="783" width="1.42578125" style="260" customWidth="1"/>
    <col min="784" max="787" width="6.140625" style="260" customWidth="1"/>
    <col min="788" max="788" width="7.85546875" style="260" customWidth="1"/>
    <col min="789" max="789" width="78.7109375" style="260" customWidth="1"/>
    <col min="790" max="790" width="52" style="260" customWidth="1"/>
    <col min="791" max="791" width="25.42578125" style="260" customWidth="1"/>
    <col min="792" max="792" width="57.140625" style="260" customWidth="1"/>
    <col min="793" max="1023" width="11.42578125" style="260"/>
    <col min="1024" max="1024" width="17.7109375" style="260" customWidth="1"/>
    <col min="1025" max="1025" width="23.7109375" style="260" customWidth="1"/>
    <col min="1026" max="1026" width="5.42578125" style="260" customWidth="1"/>
    <col min="1027" max="1027" width="25.85546875" style="260" customWidth="1"/>
    <col min="1028" max="1028" width="15.5703125" style="260" customWidth="1"/>
    <col min="1029" max="1029" width="17.28515625" style="260" customWidth="1"/>
    <col min="1030" max="1030" width="26.28515625" style="260" customWidth="1"/>
    <col min="1031" max="1031" width="16" style="260" customWidth="1"/>
    <col min="1032" max="1032" width="13.42578125" style="260" customWidth="1"/>
    <col min="1033" max="1033" width="20.28515625" style="260" customWidth="1"/>
    <col min="1034" max="1037" width="5.7109375" style="260" customWidth="1"/>
    <col min="1038" max="1038" width="7.7109375" style="260" customWidth="1"/>
    <col min="1039" max="1039" width="1.42578125" style="260" customWidth="1"/>
    <col min="1040" max="1043" width="6.140625" style="260" customWidth="1"/>
    <col min="1044" max="1044" width="7.85546875" style="260" customWidth="1"/>
    <col min="1045" max="1045" width="78.7109375" style="260" customWidth="1"/>
    <col min="1046" max="1046" width="52" style="260" customWidth="1"/>
    <col min="1047" max="1047" width="25.42578125" style="260" customWidth="1"/>
    <col min="1048" max="1048" width="57.140625" style="260" customWidth="1"/>
    <col min="1049" max="1279" width="11.42578125" style="260"/>
    <col min="1280" max="1280" width="17.7109375" style="260" customWidth="1"/>
    <col min="1281" max="1281" width="23.7109375" style="260" customWidth="1"/>
    <col min="1282" max="1282" width="5.42578125" style="260" customWidth="1"/>
    <col min="1283" max="1283" width="25.85546875" style="260" customWidth="1"/>
    <col min="1284" max="1284" width="15.5703125" style="260" customWidth="1"/>
    <col min="1285" max="1285" width="17.28515625" style="260" customWidth="1"/>
    <col min="1286" max="1286" width="26.28515625" style="260" customWidth="1"/>
    <col min="1287" max="1287" width="16" style="260" customWidth="1"/>
    <col min="1288" max="1288" width="13.42578125" style="260" customWidth="1"/>
    <col min="1289" max="1289" width="20.28515625" style="260" customWidth="1"/>
    <col min="1290" max="1293" width="5.7109375" style="260" customWidth="1"/>
    <col min="1294" max="1294" width="7.7109375" style="260" customWidth="1"/>
    <col min="1295" max="1295" width="1.42578125" style="260" customWidth="1"/>
    <col min="1296" max="1299" width="6.140625" style="260" customWidth="1"/>
    <col min="1300" max="1300" width="7.85546875" style="260" customWidth="1"/>
    <col min="1301" max="1301" width="78.7109375" style="260" customWidth="1"/>
    <col min="1302" max="1302" width="52" style="260" customWidth="1"/>
    <col min="1303" max="1303" width="25.42578125" style="260" customWidth="1"/>
    <col min="1304" max="1304" width="57.140625" style="260" customWidth="1"/>
    <col min="1305" max="1535" width="11.42578125" style="260"/>
    <col min="1536" max="1536" width="17.7109375" style="260" customWidth="1"/>
    <col min="1537" max="1537" width="23.7109375" style="260" customWidth="1"/>
    <col min="1538" max="1538" width="5.42578125" style="260" customWidth="1"/>
    <col min="1539" max="1539" width="25.85546875" style="260" customWidth="1"/>
    <col min="1540" max="1540" width="15.5703125" style="260" customWidth="1"/>
    <col min="1541" max="1541" width="17.28515625" style="260" customWidth="1"/>
    <col min="1542" max="1542" width="26.28515625" style="260" customWidth="1"/>
    <col min="1543" max="1543" width="16" style="260" customWidth="1"/>
    <col min="1544" max="1544" width="13.42578125" style="260" customWidth="1"/>
    <col min="1545" max="1545" width="20.28515625" style="260" customWidth="1"/>
    <col min="1546" max="1549" width="5.7109375" style="260" customWidth="1"/>
    <col min="1550" max="1550" width="7.7109375" style="260" customWidth="1"/>
    <col min="1551" max="1551" width="1.42578125" style="260" customWidth="1"/>
    <col min="1552" max="1555" width="6.140625" style="260" customWidth="1"/>
    <col min="1556" max="1556" width="7.85546875" style="260" customWidth="1"/>
    <col min="1557" max="1557" width="78.7109375" style="260" customWidth="1"/>
    <col min="1558" max="1558" width="52" style="260" customWidth="1"/>
    <col min="1559" max="1559" width="25.42578125" style="260" customWidth="1"/>
    <col min="1560" max="1560" width="57.140625" style="260" customWidth="1"/>
    <col min="1561" max="1791" width="11.42578125" style="260"/>
    <col min="1792" max="1792" width="17.7109375" style="260" customWidth="1"/>
    <col min="1793" max="1793" width="23.7109375" style="260" customWidth="1"/>
    <col min="1794" max="1794" width="5.42578125" style="260" customWidth="1"/>
    <col min="1795" max="1795" width="25.85546875" style="260" customWidth="1"/>
    <col min="1796" max="1796" width="15.5703125" style="260" customWidth="1"/>
    <col min="1797" max="1797" width="17.28515625" style="260" customWidth="1"/>
    <col min="1798" max="1798" width="26.28515625" style="260" customWidth="1"/>
    <col min="1799" max="1799" width="16" style="260" customWidth="1"/>
    <col min="1800" max="1800" width="13.42578125" style="260" customWidth="1"/>
    <col min="1801" max="1801" width="20.28515625" style="260" customWidth="1"/>
    <col min="1802" max="1805" width="5.7109375" style="260" customWidth="1"/>
    <col min="1806" max="1806" width="7.7109375" style="260" customWidth="1"/>
    <col min="1807" max="1807" width="1.42578125" style="260" customWidth="1"/>
    <col min="1808" max="1811" width="6.140625" style="260" customWidth="1"/>
    <col min="1812" max="1812" width="7.85546875" style="260" customWidth="1"/>
    <col min="1813" max="1813" width="78.7109375" style="260" customWidth="1"/>
    <col min="1814" max="1814" width="52" style="260" customWidth="1"/>
    <col min="1815" max="1815" width="25.42578125" style="260" customWidth="1"/>
    <col min="1816" max="1816" width="57.140625" style="260" customWidth="1"/>
    <col min="1817" max="2047" width="11.42578125" style="260"/>
    <col min="2048" max="2048" width="17.7109375" style="260" customWidth="1"/>
    <col min="2049" max="2049" width="23.7109375" style="260" customWidth="1"/>
    <col min="2050" max="2050" width="5.42578125" style="260" customWidth="1"/>
    <col min="2051" max="2051" width="25.85546875" style="260" customWidth="1"/>
    <col min="2052" max="2052" width="15.5703125" style="260" customWidth="1"/>
    <col min="2053" max="2053" width="17.28515625" style="260" customWidth="1"/>
    <col min="2054" max="2054" width="26.28515625" style="260" customWidth="1"/>
    <col min="2055" max="2055" width="16" style="260" customWidth="1"/>
    <col min="2056" max="2056" width="13.42578125" style="260" customWidth="1"/>
    <col min="2057" max="2057" width="20.28515625" style="260" customWidth="1"/>
    <col min="2058" max="2061" width="5.7109375" style="260" customWidth="1"/>
    <col min="2062" max="2062" width="7.7109375" style="260" customWidth="1"/>
    <col min="2063" max="2063" width="1.42578125" style="260" customWidth="1"/>
    <col min="2064" max="2067" width="6.140625" style="260" customWidth="1"/>
    <col min="2068" max="2068" width="7.85546875" style="260" customWidth="1"/>
    <col min="2069" max="2069" width="78.7109375" style="260" customWidth="1"/>
    <col min="2070" max="2070" width="52" style="260" customWidth="1"/>
    <col min="2071" max="2071" width="25.42578125" style="260" customWidth="1"/>
    <col min="2072" max="2072" width="57.140625" style="260" customWidth="1"/>
    <col min="2073" max="2303" width="11.42578125" style="260"/>
    <col min="2304" max="2304" width="17.7109375" style="260" customWidth="1"/>
    <col min="2305" max="2305" width="23.7109375" style="260" customWidth="1"/>
    <col min="2306" max="2306" width="5.42578125" style="260" customWidth="1"/>
    <col min="2307" max="2307" width="25.85546875" style="260" customWidth="1"/>
    <col min="2308" max="2308" width="15.5703125" style="260" customWidth="1"/>
    <col min="2309" max="2309" width="17.28515625" style="260" customWidth="1"/>
    <col min="2310" max="2310" width="26.28515625" style="260" customWidth="1"/>
    <col min="2311" max="2311" width="16" style="260" customWidth="1"/>
    <col min="2312" max="2312" width="13.42578125" style="260" customWidth="1"/>
    <col min="2313" max="2313" width="20.28515625" style="260" customWidth="1"/>
    <col min="2314" max="2317" width="5.7109375" style="260" customWidth="1"/>
    <col min="2318" max="2318" width="7.7109375" style="260" customWidth="1"/>
    <col min="2319" max="2319" width="1.42578125" style="260" customWidth="1"/>
    <col min="2320" max="2323" width="6.140625" style="260" customWidth="1"/>
    <col min="2324" max="2324" width="7.85546875" style="260" customWidth="1"/>
    <col min="2325" max="2325" width="78.7109375" style="260" customWidth="1"/>
    <col min="2326" max="2326" width="52" style="260" customWidth="1"/>
    <col min="2327" max="2327" width="25.42578125" style="260" customWidth="1"/>
    <col min="2328" max="2328" width="57.140625" style="260" customWidth="1"/>
    <col min="2329" max="2559" width="11.42578125" style="260"/>
    <col min="2560" max="2560" width="17.7109375" style="260" customWidth="1"/>
    <col min="2561" max="2561" width="23.7109375" style="260" customWidth="1"/>
    <col min="2562" max="2562" width="5.42578125" style="260" customWidth="1"/>
    <col min="2563" max="2563" width="25.85546875" style="260" customWidth="1"/>
    <col min="2564" max="2564" width="15.5703125" style="260" customWidth="1"/>
    <col min="2565" max="2565" width="17.28515625" style="260" customWidth="1"/>
    <col min="2566" max="2566" width="26.28515625" style="260" customWidth="1"/>
    <col min="2567" max="2567" width="16" style="260" customWidth="1"/>
    <col min="2568" max="2568" width="13.42578125" style="260" customWidth="1"/>
    <col min="2569" max="2569" width="20.28515625" style="260" customWidth="1"/>
    <col min="2570" max="2573" width="5.7109375" style="260" customWidth="1"/>
    <col min="2574" max="2574" width="7.7109375" style="260" customWidth="1"/>
    <col min="2575" max="2575" width="1.42578125" style="260" customWidth="1"/>
    <col min="2576" max="2579" width="6.140625" style="260" customWidth="1"/>
    <col min="2580" max="2580" width="7.85546875" style="260" customWidth="1"/>
    <col min="2581" max="2581" width="78.7109375" style="260" customWidth="1"/>
    <col min="2582" max="2582" width="52" style="260" customWidth="1"/>
    <col min="2583" max="2583" width="25.42578125" style="260" customWidth="1"/>
    <col min="2584" max="2584" width="57.140625" style="260" customWidth="1"/>
    <col min="2585" max="2815" width="11.42578125" style="260"/>
    <col min="2816" max="2816" width="17.7109375" style="260" customWidth="1"/>
    <col min="2817" max="2817" width="23.7109375" style="260" customWidth="1"/>
    <col min="2818" max="2818" width="5.42578125" style="260" customWidth="1"/>
    <col min="2819" max="2819" width="25.85546875" style="260" customWidth="1"/>
    <col min="2820" max="2820" width="15.5703125" style="260" customWidth="1"/>
    <col min="2821" max="2821" width="17.28515625" style="260" customWidth="1"/>
    <col min="2822" max="2822" width="26.28515625" style="260" customWidth="1"/>
    <col min="2823" max="2823" width="16" style="260" customWidth="1"/>
    <col min="2824" max="2824" width="13.42578125" style="260" customWidth="1"/>
    <col min="2825" max="2825" width="20.28515625" style="260" customWidth="1"/>
    <col min="2826" max="2829" width="5.7109375" style="260" customWidth="1"/>
    <col min="2830" max="2830" width="7.7109375" style="260" customWidth="1"/>
    <col min="2831" max="2831" width="1.42578125" style="260" customWidth="1"/>
    <col min="2832" max="2835" width="6.140625" style="260" customWidth="1"/>
    <col min="2836" max="2836" width="7.85546875" style="260" customWidth="1"/>
    <col min="2837" max="2837" width="78.7109375" style="260" customWidth="1"/>
    <col min="2838" max="2838" width="52" style="260" customWidth="1"/>
    <col min="2839" max="2839" width="25.42578125" style="260" customWidth="1"/>
    <col min="2840" max="2840" width="57.140625" style="260" customWidth="1"/>
    <col min="2841" max="3071" width="11.42578125" style="260"/>
    <col min="3072" max="3072" width="17.7109375" style="260" customWidth="1"/>
    <col min="3073" max="3073" width="23.7109375" style="260" customWidth="1"/>
    <col min="3074" max="3074" width="5.42578125" style="260" customWidth="1"/>
    <col min="3075" max="3075" width="25.85546875" style="260" customWidth="1"/>
    <col min="3076" max="3076" width="15.5703125" style="260" customWidth="1"/>
    <col min="3077" max="3077" width="17.28515625" style="260" customWidth="1"/>
    <col min="3078" max="3078" width="26.28515625" style="260" customWidth="1"/>
    <col min="3079" max="3079" width="16" style="260" customWidth="1"/>
    <col min="3080" max="3080" width="13.42578125" style="260" customWidth="1"/>
    <col min="3081" max="3081" width="20.28515625" style="260" customWidth="1"/>
    <col min="3082" max="3085" width="5.7109375" style="260" customWidth="1"/>
    <col min="3086" max="3086" width="7.7109375" style="260" customWidth="1"/>
    <col min="3087" max="3087" width="1.42578125" style="260" customWidth="1"/>
    <col min="3088" max="3091" width="6.140625" style="260" customWidth="1"/>
    <col min="3092" max="3092" width="7.85546875" style="260" customWidth="1"/>
    <col min="3093" max="3093" width="78.7109375" style="260" customWidth="1"/>
    <col min="3094" max="3094" width="52" style="260" customWidth="1"/>
    <col min="3095" max="3095" width="25.42578125" style="260" customWidth="1"/>
    <col min="3096" max="3096" width="57.140625" style="260" customWidth="1"/>
    <col min="3097" max="3327" width="11.42578125" style="260"/>
    <col min="3328" max="3328" width="17.7109375" style="260" customWidth="1"/>
    <col min="3329" max="3329" width="23.7109375" style="260" customWidth="1"/>
    <col min="3330" max="3330" width="5.42578125" style="260" customWidth="1"/>
    <col min="3331" max="3331" width="25.85546875" style="260" customWidth="1"/>
    <col min="3332" max="3332" width="15.5703125" style="260" customWidth="1"/>
    <col min="3333" max="3333" width="17.28515625" style="260" customWidth="1"/>
    <col min="3334" max="3334" width="26.28515625" style="260" customWidth="1"/>
    <col min="3335" max="3335" width="16" style="260" customWidth="1"/>
    <col min="3336" max="3336" width="13.42578125" style="260" customWidth="1"/>
    <col min="3337" max="3337" width="20.28515625" style="260" customWidth="1"/>
    <col min="3338" max="3341" width="5.7109375" style="260" customWidth="1"/>
    <col min="3342" max="3342" width="7.7109375" style="260" customWidth="1"/>
    <col min="3343" max="3343" width="1.42578125" style="260" customWidth="1"/>
    <col min="3344" max="3347" width="6.140625" style="260" customWidth="1"/>
    <col min="3348" max="3348" width="7.85546875" style="260" customWidth="1"/>
    <col min="3349" max="3349" width="78.7109375" style="260" customWidth="1"/>
    <col min="3350" max="3350" width="52" style="260" customWidth="1"/>
    <col min="3351" max="3351" width="25.42578125" style="260" customWidth="1"/>
    <col min="3352" max="3352" width="57.140625" style="260" customWidth="1"/>
    <col min="3353" max="3583" width="11.42578125" style="260"/>
    <col min="3584" max="3584" width="17.7109375" style="260" customWidth="1"/>
    <col min="3585" max="3585" width="23.7109375" style="260" customWidth="1"/>
    <col min="3586" max="3586" width="5.42578125" style="260" customWidth="1"/>
    <col min="3587" max="3587" width="25.85546875" style="260" customWidth="1"/>
    <col min="3588" max="3588" width="15.5703125" style="260" customWidth="1"/>
    <col min="3589" max="3589" width="17.28515625" style="260" customWidth="1"/>
    <col min="3590" max="3590" width="26.28515625" style="260" customWidth="1"/>
    <col min="3591" max="3591" width="16" style="260" customWidth="1"/>
    <col min="3592" max="3592" width="13.42578125" style="260" customWidth="1"/>
    <col min="3593" max="3593" width="20.28515625" style="260" customWidth="1"/>
    <col min="3594" max="3597" width="5.7109375" style="260" customWidth="1"/>
    <col min="3598" max="3598" width="7.7109375" style="260" customWidth="1"/>
    <col min="3599" max="3599" width="1.42578125" style="260" customWidth="1"/>
    <col min="3600" max="3603" width="6.140625" style="260" customWidth="1"/>
    <col min="3604" max="3604" width="7.85546875" style="260" customWidth="1"/>
    <col min="3605" max="3605" width="78.7109375" style="260" customWidth="1"/>
    <col min="3606" max="3606" width="52" style="260" customWidth="1"/>
    <col min="3607" max="3607" width="25.42578125" style="260" customWidth="1"/>
    <col min="3608" max="3608" width="57.140625" style="260" customWidth="1"/>
    <col min="3609" max="3839" width="11.42578125" style="260"/>
    <col min="3840" max="3840" width="17.7109375" style="260" customWidth="1"/>
    <col min="3841" max="3841" width="23.7109375" style="260" customWidth="1"/>
    <col min="3842" max="3842" width="5.42578125" style="260" customWidth="1"/>
    <col min="3843" max="3843" width="25.85546875" style="260" customWidth="1"/>
    <col min="3844" max="3844" width="15.5703125" style="260" customWidth="1"/>
    <col min="3845" max="3845" width="17.28515625" style="260" customWidth="1"/>
    <col min="3846" max="3846" width="26.28515625" style="260" customWidth="1"/>
    <col min="3847" max="3847" width="16" style="260" customWidth="1"/>
    <col min="3848" max="3848" width="13.42578125" style="260" customWidth="1"/>
    <col min="3849" max="3849" width="20.28515625" style="260" customWidth="1"/>
    <col min="3850" max="3853" width="5.7109375" style="260" customWidth="1"/>
    <col min="3854" max="3854" width="7.7109375" style="260" customWidth="1"/>
    <col min="3855" max="3855" width="1.42578125" style="260" customWidth="1"/>
    <col min="3856" max="3859" width="6.140625" style="260" customWidth="1"/>
    <col min="3860" max="3860" width="7.85546875" style="260" customWidth="1"/>
    <col min="3861" max="3861" width="78.7109375" style="260" customWidth="1"/>
    <col min="3862" max="3862" width="52" style="260" customWidth="1"/>
    <col min="3863" max="3863" width="25.42578125" style="260" customWidth="1"/>
    <col min="3864" max="3864" width="57.140625" style="260" customWidth="1"/>
    <col min="3865" max="4095" width="11.42578125" style="260"/>
    <col min="4096" max="4096" width="17.7109375" style="260" customWidth="1"/>
    <col min="4097" max="4097" width="23.7109375" style="260" customWidth="1"/>
    <col min="4098" max="4098" width="5.42578125" style="260" customWidth="1"/>
    <col min="4099" max="4099" width="25.85546875" style="260" customWidth="1"/>
    <col min="4100" max="4100" width="15.5703125" style="260" customWidth="1"/>
    <col min="4101" max="4101" width="17.28515625" style="260" customWidth="1"/>
    <col min="4102" max="4102" width="26.28515625" style="260" customWidth="1"/>
    <col min="4103" max="4103" width="16" style="260" customWidth="1"/>
    <col min="4104" max="4104" width="13.42578125" style="260" customWidth="1"/>
    <col min="4105" max="4105" width="20.28515625" style="260" customWidth="1"/>
    <col min="4106" max="4109" width="5.7109375" style="260" customWidth="1"/>
    <col min="4110" max="4110" width="7.7109375" style="260" customWidth="1"/>
    <col min="4111" max="4111" width="1.42578125" style="260" customWidth="1"/>
    <col min="4112" max="4115" width="6.140625" style="260" customWidth="1"/>
    <col min="4116" max="4116" width="7.85546875" style="260" customWidth="1"/>
    <col min="4117" max="4117" width="78.7109375" style="260" customWidth="1"/>
    <col min="4118" max="4118" width="52" style="260" customWidth="1"/>
    <col min="4119" max="4119" width="25.42578125" style="260" customWidth="1"/>
    <col min="4120" max="4120" width="57.140625" style="260" customWidth="1"/>
    <col min="4121" max="4351" width="11.42578125" style="260"/>
    <col min="4352" max="4352" width="17.7109375" style="260" customWidth="1"/>
    <col min="4353" max="4353" width="23.7109375" style="260" customWidth="1"/>
    <col min="4354" max="4354" width="5.42578125" style="260" customWidth="1"/>
    <col min="4355" max="4355" width="25.85546875" style="260" customWidth="1"/>
    <col min="4356" max="4356" width="15.5703125" style="260" customWidth="1"/>
    <col min="4357" max="4357" width="17.28515625" style="260" customWidth="1"/>
    <col min="4358" max="4358" width="26.28515625" style="260" customWidth="1"/>
    <col min="4359" max="4359" width="16" style="260" customWidth="1"/>
    <col min="4360" max="4360" width="13.42578125" style="260" customWidth="1"/>
    <col min="4361" max="4361" width="20.28515625" style="260" customWidth="1"/>
    <col min="4362" max="4365" width="5.7109375" style="260" customWidth="1"/>
    <col min="4366" max="4366" width="7.7109375" style="260" customWidth="1"/>
    <col min="4367" max="4367" width="1.42578125" style="260" customWidth="1"/>
    <col min="4368" max="4371" width="6.140625" style="260" customWidth="1"/>
    <col min="4372" max="4372" width="7.85546875" style="260" customWidth="1"/>
    <col min="4373" max="4373" width="78.7109375" style="260" customWidth="1"/>
    <col min="4374" max="4374" width="52" style="260" customWidth="1"/>
    <col min="4375" max="4375" width="25.42578125" style="260" customWidth="1"/>
    <col min="4376" max="4376" width="57.140625" style="260" customWidth="1"/>
    <col min="4377" max="4607" width="11.42578125" style="260"/>
    <col min="4608" max="4608" width="17.7109375" style="260" customWidth="1"/>
    <col min="4609" max="4609" width="23.7109375" style="260" customWidth="1"/>
    <col min="4610" max="4610" width="5.42578125" style="260" customWidth="1"/>
    <col min="4611" max="4611" width="25.85546875" style="260" customWidth="1"/>
    <col min="4612" max="4612" width="15.5703125" style="260" customWidth="1"/>
    <col min="4613" max="4613" width="17.28515625" style="260" customWidth="1"/>
    <col min="4614" max="4614" width="26.28515625" style="260" customWidth="1"/>
    <col min="4615" max="4615" width="16" style="260" customWidth="1"/>
    <col min="4616" max="4616" width="13.42578125" style="260" customWidth="1"/>
    <col min="4617" max="4617" width="20.28515625" style="260" customWidth="1"/>
    <col min="4618" max="4621" width="5.7109375" style="260" customWidth="1"/>
    <col min="4622" max="4622" width="7.7109375" style="260" customWidth="1"/>
    <col min="4623" max="4623" width="1.42578125" style="260" customWidth="1"/>
    <col min="4624" max="4627" width="6.140625" style="260" customWidth="1"/>
    <col min="4628" max="4628" width="7.85546875" style="260" customWidth="1"/>
    <col min="4629" max="4629" width="78.7109375" style="260" customWidth="1"/>
    <col min="4630" max="4630" width="52" style="260" customWidth="1"/>
    <col min="4631" max="4631" width="25.42578125" style="260" customWidth="1"/>
    <col min="4632" max="4632" width="57.140625" style="260" customWidth="1"/>
    <col min="4633" max="4863" width="11.42578125" style="260"/>
    <col min="4864" max="4864" width="17.7109375" style="260" customWidth="1"/>
    <col min="4865" max="4865" width="23.7109375" style="260" customWidth="1"/>
    <col min="4866" max="4866" width="5.42578125" style="260" customWidth="1"/>
    <col min="4867" max="4867" width="25.85546875" style="260" customWidth="1"/>
    <col min="4868" max="4868" width="15.5703125" style="260" customWidth="1"/>
    <col min="4869" max="4869" width="17.28515625" style="260" customWidth="1"/>
    <col min="4870" max="4870" width="26.28515625" style="260" customWidth="1"/>
    <col min="4871" max="4871" width="16" style="260" customWidth="1"/>
    <col min="4872" max="4872" width="13.42578125" style="260" customWidth="1"/>
    <col min="4873" max="4873" width="20.28515625" style="260" customWidth="1"/>
    <col min="4874" max="4877" width="5.7109375" style="260" customWidth="1"/>
    <col min="4878" max="4878" width="7.7109375" style="260" customWidth="1"/>
    <col min="4879" max="4879" width="1.42578125" style="260" customWidth="1"/>
    <col min="4880" max="4883" width="6.140625" style="260" customWidth="1"/>
    <col min="4884" max="4884" width="7.85546875" style="260" customWidth="1"/>
    <col min="4885" max="4885" width="78.7109375" style="260" customWidth="1"/>
    <col min="4886" max="4886" width="52" style="260" customWidth="1"/>
    <col min="4887" max="4887" width="25.42578125" style="260" customWidth="1"/>
    <col min="4888" max="4888" width="57.140625" style="260" customWidth="1"/>
    <col min="4889" max="5119" width="11.42578125" style="260"/>
    <col min="5120" max="5120" width="17.7109375" style="260" customWidth="1"/>
    <col min="5121" max="5121" width="23.7109375" style="260" customWidth="1"/>
    <col min="5122" max="5122" width="5.42578125" style="260" customWidth="1"/>
    <col min="5123" max="5123" width="25.85546875" style="260" customWidth="1"/>
    <col min="5124" max="5124" width="15.5703125" style="260" customWidth="1"/>
    <col min="5125" max="5125" width="17.28515625" style="260" customWidth="1"/>
    <col min="5126" max="5126" width="26.28515625" style="260" customWidth="1"/>
    <col min="5127" max="5127" width="16" style="260" customWidth="1"/>
    <col min="5128" max="5128" width="13.42578125" style="260" customWidth="1"/>
    <col min="5129" max="5129" width="20.28515625" style="260" customWidth="1"/>
    <col min="5130" max="5133" width="5.7109375" style="260" customWidth="1"/>
    <col min="5134" max="5134" width="7.7109375" style="260" customWidth="1"/>
    <col min="5135" max="5135" width="1.42578125" style="260" customWidth="1"/>
    <col min="5136" max="5139" width="6.140625" style="260" customWidth="1"/>
    <col min="5140" max="5140" width="7.85546875" style="260" customWidth="1"/>
    <col min="5141" max="5141" width="78.7109375" style="260" customWidth="1"/>
    <col min="5142" max="5142" width="52" style="260" customWidth="1"/>
    <col min="5143" max="5143" width="25.42578125" style="260" customWidth="1"/>
    <col min="5144" max="5144" width="57.140625" style="260" customWidth="1"/>
    <col min="5145" max="5375" width="11.42578125" style="260"/>
    <col min="5376" max="5376" width="17.7109375" style="260" customWidth="1"/>
    <col min="5377" max="5377" width="23.7109375" style="260" customWidth="1"/>
    <col min="5378" max="5378" width="5.42578125" style="260" customWidth="1"/>
    <col min="5379" max="5379" width="25.85546875" style="260" customWidth="1"/>
    <col min="5380" max="5380" width="15.5703125" style="260" customWidth="1"/>
    <col min="5381" max="5381" width="17.28515625" style="260" customWidth="1"/>
    <col min="5382" max="5382" width="26.28515625" style="260" customWidth="1"/>
    <col min="5383" max="5383" width="16" style="260" customWidth="1"/>
    <col min="5384" max="5384" width="13.42578125" style="260" customWidth="1"/>
    <col min="5385" max="5385" width="20.28515625" style="260" customWidth="1"/>
    <col min="5386" max="5389" width="5.7109375" style="260" customWidth="1"/>
    <col min="5390" max="5390" width="7.7109375" style="260" customWidth="1"/>
    <col min="5391" max="5391" width="1.42578125" style="260" customWidth="1"/>
    <col min="5392" max="5395" width="6.140625" style="260" customWidth="1"/>
    <col min="5396" max="5396" width="7.85546875" style="260" customWidth="1"/>
    <col min="5397" max="5397" width="78.7109375" style="260" customWidth="1"/>
    <col min="5398" max="5398" width="52" style="260" customWidth="1"/>
    <col min="5399" max="5399" width="25.42578125" style="260" customWidth="1"/>
    <col min="5400" max="5400" width="57.140625" style="260" customWidth="1"/>
    <col min="5401" max="5631" width="11.42578125" style="260"/>
    <col min="5632" max="5632" width="17.7109375" style="260" customWidth="1"/>
    <col min="5633" max="5633" width="23.7109375" style="260" customWidth="1"/>
    <col min="5634" max="5634" width="5.42578125" style="260" customWidth="1"/>
    <col min="5635" max="5635" width="25.85546875" style="260" customWidth="1"/>
    <col min="5636" max="5636" width="15.5703125" style="260" customWidth="1"/>
    <col min="5637" max="5637" width="17.28515625" style="260" customWidth="1"/>
    <col min="5638" max="5638" width="26.28515625" style="260" customWidth="1"/>
    <col min="5639" max="5639" width="16" style="260" customWidth="1"/>
    <col min="5640" max="5640" width="13.42578125" style="260" customWidth="1"/>
    <col min="5641" max="5641" width="20.28515625" style="260" customWidth="1"/>
    <col min="5642" max="5645" width="5.7109375" style="260" customWidth="1"/>
    <col min="5646" max="5646" width="7.7109375" style="260" customWidth="1"/>
    <col min="5647" max="5647" width="1.42578125" style="260" customWidth="1"/>
    <col min="5648" max="5651" width="6.140625" style="260" customWidth="1"/>
    <col min="5652" max="5652" width="7.85546875" style="260" customWidth="1"/>
    <col min="5653" max="5653" width="78.7109375" style="260" customWidth="1"/>
    <col min="5654" max="5654" width="52" style="260" customWidth="1"/>
    <col min="5655" max="5655" width="25.42578125" style="260" customWidth="1"/>
    <col min="5656" max="5656" width="57.140625" style="260" customWidth="1"/>
    <col min="5657" max="5887" width="11.42578125" style="260"/>
    <col min="5888" max="5888" width="17.7109375" style="260" customWidth="1"/>
    <col min="5889" max="5889" width="23.7109375" style="260" customWidth="1"/>
    <col min="5890" max="5890" width="5.42578125" style="260" customWidth="1"/>
    <col min="5891" max="5891" width="25.85546875" style="260" customWidth="1"/>
    <col min="5892" max="5892" width="15.5703125" style="260" customWidth="1"/>
    <col min="5893" max="5893" width="17.28515625" style="260" customWidth="1"/>
    <col min="5894" max="5894" width="26.28515625" style="260" customWidth="1"/>
    <col min="5895" max="5895" width="16" style="260" customWidth="1"/>
    <col min="5896" max="5896" width="13.42578125" style="260" customWidth="1"/>
    <col min="5897" max="5897" width="20.28515625" style="260" customWidth="1"/>
    <col min="5898" max="5901" width="5.7109375" style="260" customWidth="1"/>
    <col min="5902" max="5902" width="7.7109375" style="260" customWidth="1"/>
    <col min="5903" max="5903" width="1.42578125" style="260" customWidth="1"/>
    <col min="5904" max="5907" width="6.140625" style="260" customWidth="1"/>
    <col min="5908" max="5908" width="7.85546875" style="260" customWidth="1"/>
    <col min="5909" max="5909" width="78.7109375" style="260" customWidth="1"/>
    <col min="5910" max="5910" width="52" style="260" customWidth="1"/>
    <col min="5911" max="5911" width="25.42578125" style="260" customWidth="1"/>
    <col min="5912" max="5912" width="57.140625" style="260" customWidth="1"/>
    <col min="5913" max="6143" width="11.42578125" style="260"/>
    <col min="6144" max="6144" width="17.7109375" style="260" customWidth="1"/>
    <col min="6145" max="6145" width="23.7109375" style="260" customWidth="1"/>
    <col min="6146" max="6146" width="5.42578125" style="260" customWidth="1"/>
    <col min="6147" max="6147" width="25.85546875" style="260" customWidth="1"/>
    <col min="6148" max="6148" width="15.5703125" style="260" customWidth="1"/>
    <col min="6149" max="6149" width="17.28515625" style="260" customWidth="1"/>
    <col min="6150" max="6150" width="26.28515625" style="260" customWidth="1"/>
    <col min="6151" max="6151" width="16" style="260" customWidth="1"/>
    <col min="6152" max="6152" width="13.42578125" style="260" customWidth="1"/>
    <col min="6153" max="6153" width="20.28515625" style="260" customWidth="1"/>
    <col min="6154" max="6157" width="5.7109375" style="260" customWidth="1"/>
    <col min="6158" max="6158" width="7.7109375" style="260" customWidth="1"/>
    <col min="6159" max="6159" width="1.42578125" style="260" customWidth="1"/>
    <col min="6160" max="6163" width="6.140625" style="260" customWidth="1"/>
    <col min="6164" max="6164" width="7.85546875" style="260" customWidth="1"/>
    <col min="6165" max="6165" width="78.7109375" style="260" customWidth="1"/>
    <col min="6166" max="6166" width="52" style="260" customWidth="1"/>
    <col min="6167" max="6167" width="25.42578125" style="260" customWidth="1"/>
    <col min="6168" max="6168" width="57.140625" style="260" customWidth="1"/>
    <col min="6169" max="6399" width="11.42578125" style="260"/>
    <col min="6400" max="6400" width="17.7109375" style="260" customWidth="1"/>
    <col min="6401" max="6401" width="23.7109375" style="260" customWidth="1"/>
    <col min="6402" max="6402" width="5.42578125" style="260" customWidth="1"/>
    <col min="6403" max="6403" width="25.85546875" style="260" customWidth="1"/>
    <col min="6404" max="6404" width="15.5703125" style="260" customWidth="1"/>
    <col min="6405" max="6405" width="17.28515625" style="260" customWidth="1"/>
    <col min="6406" max="6406" width="26.28515625" style="260" customWidth="1"/>
    <col min="6407" max="6407" width="16" style="260" customWidth="1"/>
    <col min="6408" max="6408" width="13.42578125" style="260" customWidth="1"/>
    <col min="6409" max="6409" width="20.28515625" style="260" customWidth="1"/>
    <col min="6410" max="6413" width="5.7109375" style="260" customWidth="1"/>
    <col min="6414" max="6414" width="7.7109375" style="260" customWidth="1"/>
    <col min="6415" max="6415" width="1.42578125" style="260" customWidth="1"/>
    <col min="6416" max="6419" width="6.140625" style="260" customWidth="1"/>
    <col min="6420" max="6420" width="7.85546875" style="260" customWidth="1"/>
    <col min="6421" max="6421" width="78.7109375" style="260" customWidth="1"/>
    <col min="6422" max="6422" width="52" style="260" customWidth="1"/>
    <col min="6423" max="6423" width="25.42578125" style="260" customWidth="1"/>
    <col min="6424" max="6424" width="57.140625" style="260" customWidth="1"/>
    <col min="6425" max="6655" width="11.42578125" style="260"/>
    <col min="6656" max="6656" width="17.7109375" style="260" customWidth="1"/>
    <col min="6657" max="6657" width="23.7109375" style="260" customWidth="1"/>
    <col min="6658" max="6658" width="5.42578125" style="260" customWidth="1"/>
    <col min="6659" max="6659" width="25.85546875" style="260" customWidth="1"/>
    <col min="6660" max="6660" width="15.5703125" style="260" customWidth="1"/>
    <col min="6661" max="6661" width="17.28515625" style="260" customWidth="1"/>
    <col min="6662" max="6662" width="26.28515625" style="260" customWidth="1"/>
    <col min="6663" max="6663" width="16" style="260" customWidth="1"/>
    <col min="6664" max="6664" width="13.42578125" style="260" customWidth="1"/>
    <col min="6665" max="6665" width="20.28515625" style="260" customWidth="1"/>
    <col min="6666" max="6669" width="5.7109375" style="260" customWidth="1"/>
    <col min="6670" max="6670" width="7.7109375" style="260" customWidth="1"/>
    <col min="6671" max="6671" width="1.42578125" style="260" customWidth="1"/>
    <col min="6672" max="6675" width="6.140625" style="260" customWidth="1"/>
    <col min="6676" max="6676" width="7.85546875" style="260" customWidth="1"/>
    <col min="6677" max="6677" width="78.7109375" style="260" customWidth="1"/>
    <col min="6678" max="6678" width="52" style="260" customWidth="1"/>
    <col min="6679" max="6679" width="25.42578125" style="260" customWidth="1"/>
    <col min="6680" max="6680" width="57.140625" style="260" customWidth="1"/>
    <col min="6681" max="6911" width="11.42578125" style="260"/>
    <col min="6912" max="6912" width="17.7109375" style="260" customWidth="1"/>
    <col min="6913" max="6913" width="23.7109375" style="260" customWidth="1"/>
    <col min="6914" max="6914" width="5.42578125" style="260" customWidth="1"/>
    <col min="6915" max="6915" width="25.85546875" style="260" customWidth="1"/>
    <col min="6916" max="6916" width="15.5703125" style="260" customWidth="1"/>
    <col min="6917" max="6917" width="17.28515625" style="260" customWidth="1"/>
    <col min="6918" max="6918" width="26.28515625" style="260" customWidth="1"/>
    <col min="6919" max="6919" width="16" style="260" customWidth="1"/>
    <col min="6920" max="6920" width="13.42578125" style="260" customWidth="1"/>
    <col min="6921" max="6921" width="20.28515625" style="260" customWidth="1"/>
    <col min="6922" max="6925" width="5.7109375" style="260" customWidth="1"/>
    <col min="6926" max="6926" width="7.7109375" style="260" customWidth="1"/>
    <col min="6927" max="6927" width="1.42578125" style="260" customWidth="1"/>
    <col min="6928" max="6931" width="6.140625" style="260" customWidth="1"/>
    <col min="6932" max="6932" width="7.85546875" style="260" customWidth="1"/>
    <col min="6933" max="6933" width="78.7109375" style="260" customWidth="1"/>
    <col min="6934" max="6934" width="52" style="260" customWidth="1"/>
    <col min="6935" max="6935" width="25.42578125" style="260" customWidth="1"/>
    <col min="6936" max="6936" width="57.140625" style="260" customWidth="1"/>
    <col min="6937" max="7167" width="11.42578125" style="260"/>
    <col min="7168" max="7168" width="17.7109375" style="260" customWidth="1"/>
    <col min="7169" max="7169" width="23.7109375" style="260" customWidth="1"/>
    <col min="7170" max="7170" width="5.42578125" style="260" customWidth="1"/>
    <col min="7171" max="7171" width="25.85546875" style="260" customWidth="1"/>
    <col min="7172" max="7172" width="15.5703125" style="260" customWidth="1"/>
    <col min="7173" max="7173" width="17.28515625" style="260" customWidth="1"/>
    <col min="7174" max="7174" width="26.28515625" style="260" customWidth="1"/>
    <col min="7175" max="7175" width="16" style="260" customWidth="1"/>
    <col min="7176" max="7176" width="13.42578125" style="260" customWidth="1"/>
    <col min="7177" max="7177" width="20.28515625" style="260" customWidth="1"/>
    <col min="7178" max="7181" width="5.7109375" style="260" customWidth="1"/>
    <col min="7182" max="7182" width="7.7109375" style="260" customWidth="1"/>
    <col min="7183" max="7183" width="1.42578125" style="260" customWidth="1"/>
    <col min="7184" max="7187" width="6.140625" style="260" customWidth="1"/>
    <col min="7188" max="7188" width="7.85546875" style="260" customWidth="1"/>
    <col min="7189" max="7189" width="78.7109375" style="260" customWidth="1"/>
    <col min="7190" max="7190" width="52" style="260" customWidth="1"/>
    <col min="7191" max="7191" width="25.42578125" style="260" customWidth="1"/>
    <col min="7192" max="7192" width="57.140625" style="260" customWidth="1"/>
    <col min="7193" max="7423" width="11.42578125" style="260"/>
    <col min="7424" max="7424" width="17.7109375" style="260" customWidth="1"/>
    <col min="7425" max="7425" width="23.7109375" style="260" customWidth="1"/>
    <col min="7426" max="7426" width="5.42578125" style="260" customWidth="1"/>
    <col min="7427" max="7427" width="25.85546875" style="260" customWidth="1"/>
    <col min="7428" max="7428" width="15.5703125" style="260" customWidth="1"/>
    <col min="7429" max="7429" width="17.28515625" style="260" customWidth="1"/>
    <col min="7430" max="7430" width="26.28515625" style="260" customWidth="1"/>
    <col min="7431" max="7431" width="16" style="260" customWidth="1"/>
    <col min="7432" max="7432" width="13.42578125" style="260" customWidth="1"/>
    <col min="7433" max="7433" width="20.28515625" style="260" customWidth="1"/>
    <col min="7434" max="7437" width="5.7109375" style="260" customWidth="1"/>
    <col min="7438" max="7438" width="7.7109375" style="260" customWidth="1"/>
    <col min="7439" max="7439" width="1.42578125" style="260" customWidth="1"/>
    <col min="7440" max="7443" width="6.140625" style="260" customWidth="1"/>
    <col min="7444" max="7444" width="7.85546875" style="260" customWidth="1"/>
    <col min="7445" max="7445" width="78.7109375" style="260" customWidth="1"/>
    <col min="7446" max="7446" width="52" style="260" customWidth="1"/>
    <col min="7447" max="7447" width="25.42578125" style="260" customWidth="1"/>
    <col min="7448" max="7448" width="57.140625" style="260" customWidth="1"/>
    <col min="7449" max="7679" width="11.42578125" style="260"/>
    <col min="7680" max="7680" width="17.7109375" style="260" customWidth="1"/>
    <col min="7681" max="7681" width="23.7109375" style="260" customWidth="1"/>
    <col min="7682" max="7682" width="5.42578125" style="260" customWidth="1"/>
    <col min="7683" max="7683" width="25.85546875" style="260" customWidth="1"/>
    <col min="7684" max="7684" width="15.5703125" style="260" customWidth="1"/>
    <col min="7685" max="7685" width="17.28515625" style="260" customWidth="1"/>
    <col min="7686" max="7686" width="26.28515625" style="260" customWidth="1"/>
    <col min="7687" max="7687" width="16" style="260" customWidth="1"/>
    <col min="7688" max="7688" width="13.42578125" style="260" customWidth="1"/>
    <col min="7689" max="7689" width="20.28515625" style="260" customWidth="1"/>
    <col min="7690" max="7693" width="5.7109375" style="260" customWidth="1"/>
    <col min="7694" max="7694" width="7.7109375" style="260" customWidth="1"/>
    <col min="7695" max="7695" width="1.42578125" style="260" customWidth="1"/>
    <col min="7696" max="7699" width="6.140625" style="260" customWidth="1"/>
    <col min="7700" max="7700" width="7.85546875" style="260" customWidth="1"/>
    <col min="7701" max="7701" width="78.7109375" style="260" customWidth="1"/>
    <col min="7702" max="7702" width="52" style="260" customWidth="1"/>
    <col min="7703" max="7703" width="25.42578125" style="260" customWidth="1"/>
    <col min="7704" max="7704" width="57.140625" style="260" customWidth="1"/>
    <col min="7705" max="7935" width="11.42578125" style="260"/>
    <col min="7936" max="7936" width="17.7109375" style="260" customWidth="1"/>
    <col min="7937" max="7937" width="23.7109375" style="260" customWidth="1"/>
    <col min="7938" max="7938" width="5.42578125" style="260" customWidth="1"/>
    <col min="7939" max="7939" width="25.85546875" style="260" customWidth="1"/>
    <col min="7940" max="7940" width="15.5703125" style="260" customWidth="1"/>
    <col min="7941" max="7941" width="17.28515625" style="260" customWidth="1"/>
    <col min="7942" max="7942" width="26.28515625" style="260" customWidth="1"/>
    <col min="7943" max="7943" width="16" style="260" customWidth="1"/>
    <col min="7944" max="7944" width="13.42578125" style="260" customWidth="1"/>
    <col min="7945" max="7945" width="20.28515625" style="260" customWidth="1"/>
    <col min="7946" max="7949" width="5.7109375" style="260" customWidth="1"/>
    <col min="7950" max="7950" width="7.7109375" style="260" customWidth="1"/>
    <col min="7951" max="7951" width="1.42578125" style="260" customWidth="1"/>
    <col min="7952" max="7955" width="6.140625" style="260" customWidth="1"/>
    <col min="7956" max="7956" width="7.85546875" style="260" customWidth="1"/>
    <col min="7957" max="7957" width="78.7109375" style="260" customWidth="1"/>
    <col min="7958" max="7958" width="52" style="260" customWidth="1"/>
    <col min="7959" max="7959" width="25.42578125" style="260" customWidth="1"/>
    <col min="7960" max="7960" width="57.140625" style="260" customWidth="1"/>
    <col min="7961" max="8191" width="11.42578125" style="260"/>
    <col min="8192" max="8192" width="17.7109375" style="260" customWidth="1"/>
    <col min="8193" max="8193" width="23.7109375" style="260" customWidth="1"/>
    <col min="8194" max="8194" width="5.42578125" style="260" customWidth="1"/>
    <col min="8195" max="8195" width="25.85546875" style="260" customWidth="1"/>
    <col min="8196" max="8196" width="15.5703125" style="260" customWidth="1"/>
    <col min="8197" max="8197" width="17.28515625" style="260" customWidth="1"/>
    <col min="8198" max="8198" width="26.28515625" style="260" customWidth="1"/>
    <col min="8199" max="8199" width="16" style="260" customWidth="1"/>
    <col min="8200" max="8200" width="13.42578125" style="260" customWidth="1"/>
    <col min="8201" max="8201" width="20.28515625" style="260" customWidth="1"/>
    <col min="8202" max="8205" width="5.7109375" style="260" customWidth="1"/>
    <col min="8206" max="8206" width="7.7109375" style="260" customWidth="1"/>
    <col min="8207" max="8207" width="1.42578125" style="260" customWidth="1"/>
    <col min="8208" max="8211" width="6.140625" style="260" customWidth="1"/>
    <col min="8212" max="8212" width="7.85546875" style="260" customWidth="1"/>
    <col min="8213" max="8213" width="78.7109375" style="260" customWidth="1"/>
    <col min="8214" max="8214" width="52" style="260" customWidth="1"/>
    <col min="8215" max="8215" width="25.42578125" style="260" customWidth="1"/>
    <col min="8216" max="8216" width="57.140625" style="260" customWidth="1"/>
    <col min="8217" max="8447" width="11.42578125" style="260"/>
    <col min="8448" max="8448" width="17.7109375" style="260" customWidth="1"/>
    <col min="8449" max="8449" width="23.7109375" style="260" customWidth="1"/>
    <col min="8450" max="8450" width="5.42578125" style="260" customWidth="1"/>
    <col min="8451" max="8451" width="25.85546875" style="260" customWidth="1"/>
    <col min="8452" max="8452" width="15.5703125" style="260" customWidth="1"/>
    <col min="8453" max="8453" width="17.28515625" style="260" customWidth="1"/>
    <col min="8454" max="8454" width="26.28515625" style="260" customWidth="1"/>
    <col min="8455" max="8455" width="16" style="260" customWidth="1"/>
    <col min="8456" max="8456" width="13.42578125" style="260" customWidth="1"/>
    <col min="8457" max="8457" width="20.28515625" style="260" customWidth="1"/>
    <col min="8458" max="8461" width="5.7109375" style="260" customWidth="1"/>
    <col min="8462" max="8462" width="7.7109375" style="260" customWidth="1"/>
    <col min="8463" max="8463" width="1.42578125" style="260" customWidth="1"/>
    <col min="8464" max="8467" width="6.140625" style="260" customWidth="1"/>
    <col min="8468" max="8468" width="7.85546875" style="260" customWidth="1"/>
    <col min="8469" max="8469" width="78.7109375" style="260" customWidth="1"/>
    <col min="8470" max="8470" width="52" style="260" customWidth="1"/>
    <col min="8471" max="8471" width="25.42578125" style="260" customWidth="1"/>
    <col min="8472" max="8472" width="57.140625" style="260" customWidth="1"/>
    <col min="8473" max="8703" width="11.42578125" style="260"/>
    <col min="8704" max="8704" width="17.7109375" style="260" customWidth="1"/>
    <col min="8705" max="8705" width="23.7109375" style="260" customWidth="1"/>
    <col min="8706" max="8706" width="5.42578125" style="260" customWidth="1"/>
    <col min="8707" max="8707" width="25.85546875" style="260" customWidth="1"/>
    <col min="8708" max="8708" width="15.5703125" style="260" customWidth="1"/>
    <col min="8709" max="8709" width="17.28515625" style="260" customWidth="1"/>
    <col min="8710" max="8710" width="26.28515625" style="260" customWidth="1"/>
    <col min="8711" max="8711" width="16" style="260" customWidth="1"/>
    <col min="8712" max="8712" width="13.42578125" style="260" customWidth="1"/>
    <col min="8713" max="8713" width="20.28515625" style="260" customWidth="1"/>
    <col min="8714" max="8717" width="5.7109375" style="260" customWidth="1"/>
    <col min="8718" max="8718" width="7.7109375" style="260" customWidth="1"/>
    <col min="8719" max="8719" width="1.42578125" style="260" customWidth="1"/>
    <col min="8720" max="8723" width="6.140625" style="260" customWidth="1"/>
    <col min="8724" max="8724" width="7.85546875" style="260" customWidth="1"/>
    <col min="8725" max="8725" width="78.7109375" style="260" customWidth="1"/>
    <col min="8726" max="8726" width="52" style="260" customWidth="1"/>
    <col min="8727" max="8727" width="25.42578125" style="260" customWidth="1"/>
    <col min="8728" max="8728" width="57.140625" style="260" customWidth="1"/>
    <col min="8729" max="8959" width="11.42578125" style="260"/>
    <col min="8960" max="8960" width="17.7109375" style="260" customWidth="1"/>
    <col min="8961" max="8961" width="23.7109375" style="260" customWidth="1"/>
    <col min="8962" max="8962" width="5.42578125" style="260" customWidth="1"/>
    <col min="8963" max="8963" width="25.85546875" style="260" customWidth="1"/>
    <col min="8964" max="8964" width="15.5703125" style="260" customWidth="1"/>
    <col min="8965" max="8965" width="17.28515625" style="260" customWidth="1"/>
    <col min="8966" max="8966" width="26.28515625" style="260" customWidth="1"/>
    <col min="8967" max="8967" width="16" style="260" customWidth="1"/>
    <col min="8968" max="8968" width="13.42578125" style="260" customWidth="1"/>
    <col min="8969" max="8969" width="20.28515625" style="260" customWidth="1"/>
    <col min="8970" max="8973" width="5.7109375" style="260" customWidth="1"/>
    <col min="8974" max="8974" width="7.7109375" style="260" customWidth="1"/>
    <col min="8975" max="8975" width="1.42578125" style="260" customWidth="1"/>
    <col min="8976" max="8979" width="6.140625" style="260" customWidth="1"/>
    <col min="8980" max="8980" width="7.85546875" style="260" customWidth="1"/>
    <col min="8981" max="8981" width="78.7109375" style="260" customWidth="1"/>
    <col min="8982" max="8982" width="52" style="260" customWidth="1"/>
    <col min="8983" max="8983" width="25.42578125" style="260" customWidth="1"/>
    <col min="8984" max="8984" width="57.140625" style="260" customWidth="1"/>
    <col min="8985" max="9215" width="11.42578125" style="260"/>
    <col min="9216" max="9216" width="17.7109375" style="260" customWidth="1"/>
    <col min="9217" max="9217" width="23.7109375" style="260" customWidth="1"/>
    <col min="9218" max="9218" width="5.42578125" style="260" customWidth="1"/>
    <col min="9219" max="9219" width="25.85546875" style="260" customWidth="1"/>
    <col min="9220" max="9220" width="15.5703125" style="260" customWidth="1"/>
    <col min="9221" max="9221" width="17.28515625" style="260" customWidth="1"/>
    <col min="9222" max="9222" width="26.28515625" style="260" customWidth="1"/>
    <col min="9223" max="9223" width="16" style="260" customWidth="1"/>
    <col min="9224" max="9224" width="13.42578125" style="260" customWidth="1"/>
    <col min="9225" max="9225" width="20.28515625" style="260" customWidth="1"/>
    <col min="9226" max="9229" width="5.7109375" style="260" customWidth="1"/>
    <col min="9230" max="9230" width="7.7109375" style="260" customWidth="1"/>
    <col min="9231" max="9231" width="1.42578125" style="260" customWidth="1"/>
    <col min="9232" max="9235" width="6.140625" style="260" customWidth="1"/>
    <col min="9236" max="9236" width="7.85546875" style="260" customWidth="1"/>
    <col min="9237" max="9237" width="78.7109375" style="260" customWidth="1"/>
    <col min="9238" max="9238" width="52" style="260" customWidth="1"/>
    <col min="9239" max="9239" width="25.42578125" style="260" customWidth="1"/>
    <col min="9240" max="9240" width="57.140625" style="260" customWidth="1"/>
    <col min="9241" max="9471" width="11.42578125" style="260"/>
    <col min="9472" max="9472" width="17.7109375" style="260" customWidth="1"/>
    <col min="9473" max="9473" width="23.7109375" style="260" customWidth="1"/>
    <col min="9474" max="9474" width="5.42578125" style="260" customWidth="1"/>
    <col min="9475" max="9475" width="25.85546875" style="260" customWidth="1"/>
    <col min="9476" max="9476" width="15.5703125" style="260" customWidth="1"/>
    <col min="9477" max="9477" width="17.28515625" style="260" customWidth="1"/>
    <col min="9478" max="9478" width="26.28515625" style="260" customWidth="1"/>
    <col min="9479" max="9479" width="16" style="260" customWidth="1"/>
    <col min="9480" max="9480" width="13.42578125" style="260" customWidth="1"/>
    <col min="9481" max="9481" width="20.28515625" style="260" customWidth="1"/>
    <col min="9482" max="9485" width="5.7109375" style="260" customWidth="1"/>
    <col min="9486" max="9486" width="7.7109375" style="260" customWidth="1"/>
    <col min="9487" max="9487" width="1.42578125" style="260" customWidth="1"/>
    <col min="9488" max="9491" width="6.140625" style="260" customWidth="1"/>
    <col min="9492" max="9492" width="7.85546875" style="260" customWidth="1"/>
    <col min="9493" max="9493" width="78.7109375" style="260" customWidth="1"/>
    <col min="9494" max="9494" width="52" style="260" customWidth="1"/>
    <col min="9495" max="9495" width="25.42578125" style="260" customWidth="1"/>
    <col min="9496" max="9496" width="57.140625" style="260" customWidth="1"/>
    <col min="9497" max="9727" width="11.42578125" style="260"/>
    <col min="9728" max="9728" width="17.7109375" style="260" customWidth="1"/>
    <col min="9729" max="9729" width="23.7109375" style="260" customWidth="1"/>
    <col min="9730" max="9730" width="5.42578125" style="260" customWidth="1"/>
    <col min="9731" max="9731" width="25.85546875" style="260" customWidth="1"/>
    <col min="9732" max="9732" width="15.5703125" style="260" customWidth="1"/>
    <col min="9733" max="9733" width="17.28515625" style="260" customWidth="1"/>
    <col min="9734" max="9734" width="26.28515625" style="260" customWidth="1"/>
    <col min="9735" max="9735" width="16" style="260" customWidth="1"/>
    <col min="9736" max="9736" width="13.42578125" style="260" customWidth="1"/>
    <col min="9737" max="9737" width="20.28515625" style="260" customWidth="1"/>
    <col min="9738" max="9741" width="5.7109375" style="260" customWidth="1"/>
    <col min="9742" max="9742" width="7.7109375" style="260" customWidth="1"/>
    <col min="9743" max="9743" width="1.42578125" style="260" customWidth="1"/>
    <col min="9744" max="9747" width="6.140625" style="260" customWidth="1"/>
    <col min="9748" max="9748" width="7.85546875" style="260" customWidth="1"/>
    <col min="9749" max="9749" width="78.7109375" style="260" customWidth="1"/>
    <col min="9750" max="9750" width="52" style="260" customWidth="1"/>
    <col min="9751" max="9751" width="25.42578125" style="260" customWidth="1"/>
    <col min="9752" max="9752" width="57.140625" style="260" customWidth="1"/>
    <col min="9753" max="9983" width="11.42578125" style="260"/>
    <col min="9984" max="9984" width="17.7109375" style="260" customWidth="1"/>
    <col min="9985" max="9985" width="23.7109375" style="260" customWidth="1"/>
    <col min="9986" max="9986" width="5.42578125" style="260" customWidth="1"/>
    <col min="9987" max="9987" width="25.85546875" style="260" customWidth="1"/>
    <col min="9988" max="9988" width="15.5703125" style="260" customWidth="1"/>
    <col min="9989" max="9989" width="17.28515625" style="260" customWidth="1"/>
    <col min="9990" max="9990" width="26.28515625" style="260" customWidth="1"/>
    <col min="9991" max="9991" width="16" style="260" customWidth="1"/>
    <col min="9992" max="9992" width="13.42578125" style="260" customWidth="1"/>
    <col min="9993" max="9993" width="20.28515625" style="260" customWidth="1"/>
    <col min="9994" max="9997" width="5.7109375" style="260" customWidth="1"/>
    <col min="9998" max="9998" width="7.7109375" style="260" customWidth="1"/>
    <col min="9999" max="9999" width="1.42578125" style="260" customWidth="1"/>
    <col min="10000" max="10003" width="6.140625" style="260" customWidth="1"/>
    <col min="10004" max="10004" width="7.85546875" style="260" customWidth="1"/>
    <col min="10005" max="10005" width="78.7109375" style="260" customWidth="1"/>
    <col min="10006" max="10006" width="52" style="260" customWidth="1"/>
    <col min="10007" max="10007" width="25.42578125" style="260" customWidth="1"/>
    <col min="10008" max="10008" width="57.140625" style="260" customWidth="1"/>
    <col min="10009" max="10239" width="11.42578125" style="260"/>
    <col min="10240" max="10240" width="17.7109375" style="260" customWidth="1"/>
    <col min="10241" max="10241" width="23.7109375" style="260" customWidth="1"/>
    <col min="10242" max="10242" width="5.42578125" style="260" customWidth="1"/>
    <col min="10243" max="10243" width="25.85546875" style="260" customWidth="1"/>
    <col min="10244" max="10244" width="15.5703125" style="260" customWidth="1"/>
    <col min="10245" max="10245" width="17.28515625" style="260" customWidth="1"/>
    <col min="10246" max="10246" width="26.28515625" style="260" customWidth="1"/>
    <col min="10247" max="10247" width="16" style="260" customWidth="1"/>
    <col min="10248" max="10248" width="13.42578125" style="260" customWidth="1"/>
    <col min="10249" max="10249" width="20.28515625" style="260" customWidth="1"/>
    <col min="10250" max="10253" width="5.7109375" style="260" customWidth="1"/>
    <col min="10254" max="10254" width="7.7109375" style="260" customWidth="1"/>
    <col min="10255" max="10255" width="1.42578125" style="260" customWidth="1"/>
    <col min="10256" max="10259" width="6.140625" style="260" customWidth="1"/>
    <col min="10260" max="10260" width="7.85546875" style="260" customWidth="1"/>
    <col min="10261" max="10261" width="78.7109375" style="260" customWidth="1"/>
    <col min="10262" max="10262" width="52" style="260" customWidth="1"/>
    <col min="10263" max="10263" width="25.42578125" style="260" customWidth="1"/>
    <col min="10264" max="10264" width="57.140625" style="260" customWidth="1"/>
    <col min="10265" max="10495" width="11.42578125" style="260"/>
    <col min="10496" max="10496" width="17.7109375" style="260" customWidth="1"/>
    <col min="10497" max="10497" width="23.7109375" style="260" customWidth="1"/>
    <col min="10498" max="10498" width="5.42578125" style="260" customWidth="1"/>
    <col min="10499" max="10499" width="25.85546875" style="260" customWidth="1"/>
    <col min="10500" max="10500" width="15.5703125" style="260" customWidth="1"/>
    <col min="10501" max="10501" width="17.28515625" style="260" customWidth="1"/>
    <col min="10502" max="10502" width="26.28515625" style="260" customWidth="1"/>
    <col min="10503" max="10503" width="16" style="260" customWidth="1"/>
    <col min="10504" max="10504" width="13.42578125" style="260" customWidth="1"/>
    <col min="10505" max="10505" width="20.28515625" style="260" customWidth="1"/>
    <col min="10506" max="10509" width="5.7109375" style="260" customWidth="1"/>
    <col min="10510" max="10510" width="7.7109375" style="260" customWidth="1"/>
    <col min="10511" max="10511" width="1.42578125" style="260" customWidth="1"/>
    <col min="10512" max="10515" width="6.140625" style="260" customWidth="1"/>
    <col min="10516" max="10516" width="7.85546875" style="260" customWidth="1"/>
    <col min="10517" max="10517" width="78.7109375" style="260" customWidth="1"/>
    <col min="10518" max="10518" width="52" style="260" customWidth="1"/>
    <col min="10519" max="10519" width="25.42578125" style="260" customWidth="1"/>
    <col min="10520" max="10520" width="57.140625" style="260" customWidth="1"/>
    <col min="10521" max="10751" width="11.42578125" style="260"/>
    <col min="10752" max="10752" width="17.7109375" style="260" customWidth="1"/>
    <col min="10753" max="10753" width="23.7109375" style="260" customWidth="1"/>
    <col min="10754" max="10754" width="5.42578125" style="260" customWidth="1"/>
    <col min="10755" max="10755" width="25.85546875" style="260" customWidth="1"/>
    <col min="10756" max="10756" width="15.5703125" style="260" customWidth="1"/>
    <col min="10757" max="10757" width="17.28515625" style="260" customWidth="1"/>
    <col min="10758" max="10758" width="26.28515625" style="260" customWidth="1"/>
    <col min="10759" max="10759" width="16" style="260" customWidth="1"/>
    <col min="10760" max="10760" width="13.42578125" style="260" customWidth="1"/>
    <col min="10761" max="10761" width="20.28515625" style="260" customWidth="1"/>
    <col min="10762" max="10765" width="5.7109375" style="260" customWidth="1"/>
    <col min="10766" max="10766" width="7.7109375" style="260" customWidth="1"/>
    <col min="10767" max="10767" width="1.42578125" style="260" customWidth="1"/>
    <col min="10768" max="10771" width="6.140625" style="260" customWidth="1"/>
    <col min="10772" max="10772" width="7.85546875" style="260" customWidth="1"/>
    <col min="10773" max="10773" width="78.7109375" style="260" customWidth="1"/>
    <col min="10774" max="10774" width="52" style="260" customWidth="1"/>
    <col min="10775" max="10775" width="25.42578125" style="260" customWidth="1"/>
    <col min="10776" max="10776" width="57.140625" style="260" customWidth="1"/>
    <col min="10777" max="11007" width="11.42578125" style="260"/>
    <col min="11008" max="11008" width="17.7109375" style="260" customWidth="1"/>
    <col min="11009" max="11009" width="23.7109375" style="260" customWidth="1"/>
    <col min="11010" max="11010" width="5.42578125" style="260" customWidth="1"/>
    <col min="11011" max="11011" width="25.85546875" style="260" customWidth="1"/>
    <col min="11012" max="11012" width="15.5703125" style="260" customWidth="1"/>
    <col min="11013" max="11013" width="17.28515625" style="260" customWidth="1"/>
    <col min="11014" max="11014" width="26.28515625" style="260" customWidth="1"/>
    <col min="11015" max="11015" width="16" style="260" customWidth="1"/>
    <col min="11016" max="11016" width="13.42578125" style="260" customWidth="1"/>
    <col min="11017" max="11017" width="20.28515625" style="260" customWidth="1"/>
    <col min="11018" max="11021" width="5.7109375" style="260" customWidth="1"/>
    <col min="11022" max="11022" width="7.7109375" style="260" customWidth="1"/>
    <col min="11023" max="11023" width="1.42578125" style="260" customWidth="1"/>
    <col min="11024" max="11027" width="6.140625" style="260" customWidth="1"/>
    <col min="11028" max="11028" width="7.85546875" style="260" customWidth="1"/>
    <col min="11029" max="11029" width="78.7109375" style="260" customWidth="1"/>
    <col min="11030" max="11030" width="52" style="260" customWidth="1"/>
    <col min="11031" max="11031" width="25.42578125" style="260" customWidth="1"/>
    <col min="11032" max="11032" width="57.140625" style="260" customWidth="1"/>
    <col min="11033" max="11263" width="11.42578125" style="260"/>
    <col min="11264" max="11264" width="17.7109375" style="260" customWidth="1"/>
    <col min="11265" max="11265" width="23.7109375" style="260" customWidth="1"/>
    <col min="11266" max="11266" width="5.42578125" style="260" customWidth="1"/>
    <col min="11267" max="11267" width="25.85546875" style="260" customWidth="1"/>
    <col min="11268" max="11268" width="15.5703125" style="260" customWidth="1"/>
    <col min="11269" max="11269" width="17.28515625" style="260" customWidth="1"/>
    <col min="11270" max="11270" width="26.28515625" style="260" customWidth="1"/>
    <col min="11271" max="11271" width="16" style="260" customWidth="1"/>
    <col min="11272" max="11272" width="13.42578125" style="260" customWidth="1"/>
    <col min="11273" max="11273" width="20.28515625" style="260" customWidth="1"/>
    <col min="11274" max="11277" width="5.7109375" style="260" customWidth="1"/>
    <col min="11278" max="11278" width="7.7109375" style="260" customWidth="1"/>
    <col min="11279" max="11279" width="1.42578125" style="260" customWidth="1"/>
    <col min="11280" max="11283" width="6.140625" style="260" customWidth="1"/>
    <col min="11284" max="11284" width="7.85546875" style="260" customWidth="1"/>
    <col min="11285" max="11285" width="78.7109375" style="260" customWidth="1"/>
    <col min="11286" max="11286" width="52" style="260" customWidth="1"/>
    <col min="11287" max="11287" width="25.42578125" style="260" customWidth="1"/>
    <col min="11288" max="11288" width="57.140625" style="260" customWidth="1"/>
    <col min="11289" max="11519" width="11.42578125" style="260"/>
    <col min="11520" max="11520" width="17.7109375" style="260" customWidth="1"/>
    <col min="11521" max="11521" width="23.7109375" style="260" customWidth="1"/>
    <col min="11522" max="11522" width="5.42578125" style="260" customWidth="1"/>
    <col min="11523" max="11523" width="25.85546875" style="260" customWidth="1"/>
    <col min="11524" max="11524" width="15.5703125" style="260" customWidth="1"/>
    <col min="11525" max="11525" width="17.28515625" style="260" customWidth="1"/>
    <col min="11526" max="11526" width="26.28515625" style="260" customWidth="1"/>
    <col min="11527" max="11527" width="16" style="260" customWidth="1"/>
    <col min="11528" max="11528" width="13.42578125" style="260" customWidth="1"/>
    <col min="11529" max="11529" width="20.28515625" style="260" customWidth="1"/>
    <col min="11530" max="11533" width="5.7109375" style="260" customWidth="1"/>
    <col min="11534" max="11534" width="7.7109375" style="260" customWidth="1"/>
    <col min="11535" max="11535" width="1.42578125" style="260" customWidth="1"/>
    <col min="11536" max="11539" width="6.140625" style="260" customWidth="1"/>
    <col min="11540" max="11540" width="7.85546875" style="260" customWidth="1"/>
    <col min="11541" max="11541" width="78.7109375" style="260" customWidth="1"/>
    <col min="11542" max="11542" width="52" style="260" customWidth="1"/>
    <col min="11543" max="11543" width="25.42578125" style="260" customWidth="1"/>
    <col min="11544" max="11544" width="57.140625" style="260" customWidth="1"/>
    <col min="11545" max="11775" width="11.42578125" style="260"/>
    <col min="11776" max="11776" width="17.7109375" style="260" customWidth="1"/>
    <col min="11777" max="11777" width="23.7109375" style="260" customWidth="1"/>
    <col min="11778" max="11778" width="5.42578125" style="260" customWidth="1"/>
    <col min="11779" max="11779" width="25.85546875" style="260" customWidth="1"/>
    <col min="11780" max="11780" width="15.5703125" style="260" customWidth="1"/>
    <col min="11781" max="11781" width="17.28515625" style="260" customWidth="1"/>
    <col min="11782" max="11782" width="26.28515625" style="260" customWidth="1"/>
    <col min="11783" max="11783" width="16" style="260" customWidth="1"/>
    <col min="11784" max="11784" width="13.42578125" style="260" customWidth="1"/>
    <col min="11785" max="11785" width="20.28515625" style="260" customWidth="1"/>
    <col min="11786" max="11789" width="5.7109375" style="260" customWidth="1"/>
    <col min="11790" max="11790" width="7.7109375" style="260" customWidth="1"/>
    <col min="11791" max="11791" width="1.42578125" style="260" customWidth="1"/>
    <col min="11792" max="11795" width="6.140625" style="260" customWidth="1"/>
    <col min="11796" max="11796" width="7.85546875" style="260" customWidth="1"/>
    <col min="11797" max="11797" width="78.7109375" style="260" customWidth="1"/>
    <col min="11798" max="11798" width="52" style="260" customWidth="1"/>
    <col min="11799" max="11799" width="25.42578125" style="260" customWidth="1"/>
    <col min="11800" max="11800" width="57.140625" style="260" customWidth="1"/>
    <col min="11801" max="12031" width="11.42578125" style="260"/>
    <col min="12032" max="12032" width="17.7109375" style="260" customWidth="1"/>
    <col min="12033" max="12033" width="23.7109375" style="260" customWidth="1"/>
    <col min="12034" max="12034" width="5.42578125" style="260" customWidth="1"/>
    <col min="12035" max="12035" width="25.85546875" style="260" customWidth="1"/>
    <col min="12036" max="12036" width="15.5703125" style="260" customWidth="1"/>
    <col min="12037" max="12037" width="17.28515625" style="260" customWidth="1"/>
    <col min="12038" max="12038" width="26.28515625" style="260" customWidth="1"/>
    <col min="12039" max="12039" width="16" style="260" customWidth="1"/>
    <col min="12040" max="12040" width="13.42578125" style="260" customWidth="1"/>
    <col min="12041" max="12041" width="20.28515625" style="260" customWidth="1"/>
    <col min="12042" max="12045" width="5.7109375" style="260" customWidth="1"/>
    <col min="12046" max="12046" width="7.7109375" style="260" customWidth="1"/>
    <col min="12047" max="12047" width="1.42578125" style="260" customWidth="1"/>
    <col min="12048" max="12051" width="6.140625" style="260" customWidth="1"/>
    <col min="12052" max="12052" width="7.85546875" style="260" customWidth="1"/>
    <col min="12053" max="12053" width="78.7109375" style="260" customWidth="1"/>
    <col min="12054" max="12054" width="52" style="260" customWidth="1"/>
    <col min="12055" max="12055" width="25.42578125" style="260" customWidth="1"/>
    <col min="12056" max="12056" width="57.140625" style="260" customWidth="1"/>
    <col min="12057" max="12287" width="11.42578125" style="260"/>
    <col min="12288" max="12288" width="17.7109375" style="260" customWidth="1"/>
    <col min="12289" max="12289" width="23.7109375" style="260" customWidth="1"/>
    <col min="12290" max="12290" width="5.42578125" style="260" customWidth="1"/>
    <col min="12291" max="12291" width="25.85546875" style="260" customWidth="1"/>
    <col min="12292" max="12292" width="15.5703125" style="260" customWidth="1"/>
    <col min="12293" max="12293" width="17.28515625" style="260" customWidth="1"/>
    <col min="12294" max="12294" width="26.28515625" style="260" customWidth="1"/>
    <col min="12295" max="12295" width="16" style="260" customWidth="1"/>
    <col min="12296" max="12296" width="13.42578125" style="260" customWidth="1"/>
    <col min="12297" max="12297" width="20.28515625" style="260" customWidth="1"/>
    <col min="12298" max="12301" width="5.7109375" style="260" customWidth="1"/>
    <col min="12302" max="12302" width="7.7109375" style="260" customWidth="1"/>
    <col min="12303" max="12303" width="1.42578125" style="260" customWidth="1"/>
    <col min="12304" max="12307" width="6.140625" style="260" customWidth="1"/>
    <col min="12308" max="12308" width="7.85546875" style="260" customWidth="1"/>
    <col min="12309" max="12309" width="78.7109375" style="260" customWidth="1"/>
    <col min="12310" max="12310" width="52" style="260" customWidth="1"/>
    <col min="12311" max="12311" width="25.42578125" style="260" customWidth="1"/>
    <col min="12312" max="12312" width="57.140625" style="260" customWidth="1"/>
    <col min="12313" max="12543" width="11.42578125" style="260"/>
    <col min="12544" max="12544" width="17.7109375" style="260" customWidth="1"/>
    <col min="12545" max="12545" width="23.7109375" style="260" customWidth="1"/>
    <col min="12546" max="12546" width="5.42578125" style="260" customWidth="1"/>
    <col min="12547" max="12547" width="25.85546875" style="260" customWidth="1"/>
    <col min="12548" max="12548" width="15.5703125" style="260" customWidth="1"/>
    <col min="12549" max="12549" width="17.28515625" style="260" customWidth="1"/>
    <col min="12550" max="12550" width="26.28515625" style="260" customWidth="1"/>
    <col min="12551" max="12551" width="16" style="260" customWidth="1"/>
    <col min="12552" max="12552" width="13.42578125" style="260" customWidth="1"/>
    <col min="12553" max="12553" width="20.28515625" style="260" customWidth="1"/>
    <col min="12554" max="12557" width="5.7109375" style="260" customWidth="1"/>
    <col min="12558" max="12558" width="7.7109375" style="260" customWidth="1"/>
    <col min="12559" max="12559" width="1.42578125" style="260" customWidth="1"/>
    <col min="12560" max="12563" width="6.140625" style="260" customWidth="1"/>
    <col min="12564" max="12564" width="7.85546875" style="260" customWidth="1"/>
    <col min="12565" max="12565" width="78.7109375" style="260" customWidth="1"/>
    <col min="12566" max="12566" width="52" style="260" customWidth="1"/>
    <col min="12567" max="12567" width="25.42578125" style="260" customWidth="1"/>
    <col min="12568" max="12568" width="57.140625" style="260" customWidth="1"/>
    <col min="12569" max="12799" width="11.42578125" style="260"/>
    <col min="12800" max="12800" width="17.7109375" style="260" customWidth="1"/>
    <col min="12801" max="12801" width="23.7109375" style="260" customWidth="1"/>
    <col min="12802" max="12802" width="5.42578125" style="260" customWidth="1"/>
    <col min="12803" max="12803" width="25.85546875" style="260" customWidth="1"/>
    <col min="12804" max="12804" width="15.5703125" style="260" customWidth="1"/>
    <col min="12805" max="12805" width="17.28515625" style="260" customWidth="1"/>
    <col min="12806" max="12806" width="26.28515625" style="260" customWidth="1"/>
    <col min="12807" max="12807" width="16" style="260" customWidth="1"/>
    <col min="12808" max="12808" width="13.42578125" style="260" customWidth="1"/>
    <col min="12809" max="12809" width="20.28515625" style="260" customWidth="1"/>
    <col min="12810" max="12813" width="5.7109375" style="260" customWidth="1"/>
    <col min="12814" max="12814" width="7.7109375" style="260" customWidth="1"/>
    <col min="12815" max="12815" width="1.42578125" style="260" customWidth="1"/>
    <col min="12816" max="12819" width="6.140625" style="260" customWidth="1"/>
    <col min="12820" max="12820" width="7.85546875" style="260" customWidth="1"/>
    <col min="12821" max="12821" width="78.7109375" style="260" customWidth="1"/>
    <col min="12822" max="12822" width="52" style="260" customWidth="1"/>
    <col min="12823" max="12823" width="25.42578125" style="260" customWidth="1"/>
    <col min="12824" max="12824" width="57.140625" style="260" customWidth="1"/>
    <col min="12825" max="13055" width="11.42578125" style="260"/>
    <col min="13056" max="13056" width="17.7109375" style="260" customWidth="1"/>
    <col min="13057" max="13057" width="23.7109375" style="260" customWidth="1"/>
    <col min="13058" max="13058" width="5.42578125" style="260" customWidth="1"/>
    <col min="13059" max="13059" width="25.85546875" style="260" customWidth="1"/>
    <col min="13060" max="13060" width="15.5703125" style="260" customWidth="1"/>
    <col min="13061" max="13061" width="17.28515625" style="260" customWidth="1"/>
    <col min="13062" max="13062" width="26.28515625" style="260" customWidth="1"/>
    <col min="13063" max="13063" width="16" style="260" customWidth="1"/>
    <col min="13064" max="13064" width="13.42578125" style="260" customWidth="1"/>
    <col min="13065" max="13065" width="20.28515625" style="260" customWidth="1"/>
    <col min="13066" max="13069" width="5.7109375" style="260" customWidth="1"/>
    <col min="13070" max="13070" width="7.7109375" style="260" customWidth="1"/>
    <col min="13071" max="13071" width="1.42578125" style="260" customWidth="1"/>
    <col min="13072" max="13075" width="6.140625" style="260" customWidth="1"/>
    <col min="13076" max="13076" width="7.85546875" style="260" customWidth="1"/>
    <col min="13077" max="13077" width="78.7109375" style="260" customWidth="1"/>
    <col min="13078" max="13078" width="52" style="260" customWidth="1"/>
    <col min="13079" max="13079" width="25.42578125" style="260" customWidth="1"/>
    <col min="13080" max="13080" width="57.140625" style="260" customWidth="1"/>
    <col min="13081" max="13311" width="11.42578125" style="260"/>
    <col min="13312" max="13312" width="17.7109375" style="260" customWidth="1"/>
    <col min="13313" max="13313" width="23.7109375" style="260" customWidth="1"/>
    <col min="13314" max="13314" width="5.42578125" style="260" customWidth="1"/>
    <col min="13315" max="13315" width="25.85546875" style="260" customWidth="1"/>
    <col min="13316" max="13316" width="15.5703125" style="260" customWidth="1"/>
    <col min="13317" max="13317" width="17.28515625" style="260" customWidth="1"/>
    <col min="13318" max="13318" width="26.28515625" style="260" customWidth="1"/>
    <col min="13319" max="13319" width="16" style="260" customWidth="1"/>
    <col min="13320" max="13320" width="13.42578125" style="260" customWidth="1"/>
    <col min="13321" max="13321" width="20.28515625" style="260" customWidth="1"/>
    <col min="13322" max="13325" width="5.7109375" style="260" customWidth="1"/>
    <col min="13326" max="13326" width="7.7109375" style="260" customWidth="1"/>
    <col min="13327" max="13327" width="1.42578125" style="260" customWidth="1"/>
    <col min="13328" max="13331" width="6.140625" style="260" customWidth="1"/>
    <col min="13332" max="13332" width="7.85546875" style="260" customWidth="1"/>
    <col min="13333" max="13333" width="78.7109375" style="260" customWidth="1"/>
    <col min="13334" max="13334" width="52" style="260" customWidth="1"/>
    <col min="13335" max="13335" width="25.42578125" style="260" customWidth="1"/>
    <col min="13336" max="13336" width="57.140625" style="260" customWidth="1"/>
    <col min="13337" max="13567" width="11.42578125" style="260"/>
    <col min="13568" max="13568" width="17.7109375" style="260" customWidth="1"/>
    <col min="13569" max="13569" width="23.7109375" style="260" customWidth="1"/>
    <col min="13570" max="13570" width="5.42578125" style="260" customWidth="1"/>
    <col min="13571" max="13571" width="25.85546875" style="260" customWidth="1"/>
    <col min="13572" max="13572" width="15.5703125" style="260" customWidth="1"/>
    <col min="13573" max="13573" width="17.28515625" style="260" customWidth="1"/>
    <col min="13574" max="13574" width="26.28515625" style="260" customWidth="1"/>
    <col min="13575" max="13575" width="16" style="260" customWidth="1"/>
    <col min="13576" max="13576" width="13.42578125" style="260" customWidth="1"/>
    <col min="13577" max="13577" width="20.28515625" style="260" customWidth="1"/>
    <col min="13578" max="13581" width="5.7109375" style="260" customWidth="1"/>
    <col min="13582" max="13582" width="7.7109375" style="260" customWidth="1"/>
    <col min="13583" max="13583" width="1.42578125" style="260" customWidth="1"/>
    <col min="13584" max="13587" width="6.140625" style="260" customWidth="1"/>
    <col min="13588" max="13588" width="7.85546875" style="260" customWidth="1"/>
    <col min="13589" max="13589" width="78.7109375" style="260" customWidth="1"/>
    <col min="13590" max="13590" width="52" style="260" customWidth="1"/>
    <col min="13591" max="13591" width="25.42578125" style="260" customWidth="1"/>
    <col min="13592" max="13592" width="57.140625" style="260" customWidth="1"/>
    <col min="13593" max="13823" width="11.42578125" style="260"/>
    <col min="13824" max="13824" width="17.7109375" style="260" customWidth="1"/>
    <col min="13825" max="13825" width="23.7109375" style="260" customWidth="1"/>
    <col min="13826" max="13826" width="5.42578125" style="260" customWidth="1"/>
    <col min="13827" max="13827" width="25.85546875" style="260" customWidth="1"/>
    <col min="13828" max="13828" width="15.5703125" style="260" customWidth="1"/>
    <col min="13829" max="13829" width="17.28515625" style="260" customWidth="1"/>
    <col min="13830" max="13830" width="26.28515625" style="260" customWidth="1"/>
    <col min="13831" max="13831" width="16" style="260" customWidth="1"/>
    <col min="13832" max="13832" width="13.42578125" style="260" customWidth="1"/>
    <col min="13833" max="13833" width="20.28515625" style="260" customWidth="1"/>
    <col min="13834" max="13837" width="5.7109375" style="260" customWidth="1"/>
    <col min="13838" max="13838" width="7.7109375" style="260" customWidth="1"/>
    <col min="13839" max="13839" width="1.42578125" style="260" customWidth="1"/>
    <col min="13840" max="13843" width="6.140625" style="260" customWidth="1"/>
    <col min="13844" max="13844" width="7.85546875" style="260" customWidth="1"/>
    <col min="13845" max="13845" width="78.7109375" style="260" customWidth="1"/>
    <col min="13846" max="13846" width="52" style="260" customWidth="1"/>
    <col min="13847" max="13847" width="25.42578125" style="260" customWidth="1"/>
    <col min="13848" max="13848" width="57.140625" style="260" customWidth="1"/>
    <col min="13849" max="14079" width="11.42578125" style="260"/>
    <col min="14080" max="14080" width="17.7109375" style="260" customWidth="1"/>
    <col min="14081" max="14081" width="23.7109375" style="260" customWidth="1"/>
    <col min="14082" max="14082" width="5.42578125" style="260" customWidth="1"/>
    <col min="14083" max="14083" width="25.85546875" style="260" customWidth="1"/>
    <col min="14084" max="14084" width="15.5703125" style="260" customWidth="1"/>
    <col min="14085" max="14085" width="17.28515625" style="260" customWidth="1"/>
    <col min="14086" max="14086" width="26.28515625" style="260" customWidth="1"/>
    <col min="14087" max="14087" width="16" style="260" customWidth="1"/>
    <col min="14088" max="14088" width="13.42578125" style="260" customWidth="1"/>
    <col min="14089" max="14089" width="20.28515625" style="260" customWidth="1"/>
    <col min="14090" max="14093" width="5.7109375" style="260" customWidth="1"/>
    <col min="14094" max="14094" width="7.7109375" style="260" customWidth="1"/>
    <col min="14095" max="14095" width="1.42578125" style="260" customWidth="1"/>
    <col min="14096" max="14099" width="6.140625" style="260" customWidth="1"/>
    <col min="14100" max="14100" width="7.85546875" style="260" customWidth="1"/>
    <col min="14101" max="14101" width="78.7109375" style="260" customWidth="1"/>
    <col min="14102" max="14102" width="52" style="260" customWidth="1"/>
    <col min="14103" max="14103" width="25.42578125" style="260" customWidth="1"/>
    <col min="14104" max="14104" width="57.140625" style="260" customWidth="1"/>
    <col min="14105" max="14335" width="11.42578125" style="260"/>
    <col min="14336" max="14336" width="17.7109375" style="260" customWidth="1"/>
    <col min="14337" max="14337" width="23.7109375" style="260" customWidth="1"/>
    <col min="14338" max="14338" width="5.42578125" style="260" customWidth="1"/>
    <col min="14339" max="14339" width="25.85546875" style="260" customWidth="1"/>
    <col min="14340" max="14340" width="15.5703125" style="260" customWidth="1"/>
    <col min="14341" max="14341" width="17.28515625" style="260" customWidth="1"/>
    <col min="14342" max="14342" width="26.28515625" style="260" customWidth="1"/>
    <col min="14343" max="14343" width="16" style="260" customWidth="1"/>
    <col min="14344" max="14344" width="13.42578125" style="260" customWidth="1"/>
    <col min="14345" max="14345" width="20.28515625" style="260" customWidth="1"/>
    <col min="14346" max="14349" width="5.7109375" style="260" customWidth="1"/>
    <col min="14350" max="14350" width="7.7109375" style="260" customWidth="1"/>
    <col min="14351" max="14351" width="1.42578125" style="260" customWidth="1"/>
    <col min="14352" max="14355" width="6.140625" style="260" customWidth="1"/>
    <col min="14356" max="14356" width="7.85546875" style="260" customWidth="1"/>
    <col min="14357" max="14357" width="78.7109375" style="260" customWidth="1"/>
    <col min="14358" max="14358" width="52" style="260" customWidth="1"/>
    <col min="14359" max="14359" width="25.42578125" style="260" customWidth="1"/>
    <col min="14360" max="14360" width="57.140625" style="260" customWidth="1"/>
    <col min="14361" max="14591" width="11.42578125" style="260"/>
    <col min="14592" max="14592" width="17.7109375" style="260" customWidth="1"/>
    <col min="14593" max="14593" width="23.7109375" style="260" customWidth="1"/>
    <col min="14594" max="14594" width="5.42578125" style="260" customWidth="1"/>
    <col min="14595" max="14595" width="25.85546875" style="260" customWidth="1"/>
    <col min="14596" max="14596" width="15.5703125" style="260" customWidth="1"/>
    <col min="14597" max="14597" width="17.28515625" style="260" customWidth="1"/>
    <col min="14598" max="14598" width="26.28515625" style="260" customWidth="1"/>
    <col min="14599" max="14599" width="16" style="260" customWidth="1"/>
    <col min="14600" max="14600" width="13.42578125" style="260" customWidth="1"/>
    <col min="14601" max="14601" width="20.28515625" style="260" customWidth="1"/>
    <col min="14602" max="14605" width="5.7109375" style="260" customWidth="1"/>
    <col min="14606" max="14606" width="7.7109375" style="260" customWidth="1"/>
    <col min="14607" max="14607" width="1.42578125" style="260" customWidth="1"/>
    <col min="14608" max="14611" width="6.140625" style="260" customWidth="1"/>
    <col min="14612" max="14612" width="7.85546875" style="260" customWidth="1"/>
    <col min="14613" max="14613" width="78.7109375" style="260" customWidth="1"/>
    <col min="14614" max="14614" width="52" style="260" customWidth="1"/>
    <col min="14615" max="14615" width="25.42578125" style="260" customWidth="1"/>
    <col min="14616" max="14616" width="57.140625" style="260" customWidth="1"/>
    <col min="14617" max="14847" width="11.42578125" style="260"/>
    <col min="14848" max="14848" width="17.7109375" style="260" customWidth="1"/>
    <col min="14849" max="14849" width="23.7109375" style="260" customWidth="1"/>
    <col min="14850" max="14850" width="5.42578125" style="260" customWidth="1"/>
    <col min="14851" max="14851" width="25.85546875" style="260" customWidth="1"/>
    <col min="14852" max="14852" width="15.5703125" style="260" customWidth="1"/>
    <col min="14853" max="14853" width="17.28515625" style="260" customWidth="1"/>
    <col min="14854" max="14854" width="26.28515625" style="260" customWidth="1"/>
    <col min="14855" max="14855" width="16" style="260" customWidth="1"/>
    <col min="14856" max="14856" width="13.42578125" style="260" customWidth="1"/>
    <col min="14857" max="14857" width="20.28515625" style="260" customWidth="1"/>
    <col min="14858" max="14861" width="5.7109375" style="260" customWidth="1"/>
    <col min="14862" max="14862" width="7.7109375" style="260" customWidth="1"/>
    <col min="14863" max="14863" width="1.42578125" style="260" customWidth="1"/>
    <col min="14864" max="14867" width="6.140625" style="260" customWidth="1"/>
    <col min="14868" max="14868" width="7.85546875" style="260" customWidth="1"/>
    <col min="14869" max="14869" width="78.7109375" style="260" customWidth="1"/>
    <col min="14870" max="14870" width="52" style="260" customWidth="1"/>
    <col min="14871" max="14871" width="25.42578125" style="260" customWidth="1"/>
    <col min="14872" max="14872" width="57.140625" style="260" customWidth="1"/>
    <col min="14873" max="15103" width="11.42578125" style="260"/>
    <col min="15104" max="15104" width="17.7109375" style="260" customWidth="1"/>
    <col min="15105" max="15105" width="23.7109375" style="260" customWidth="1"/>
    <col min="15106" max="15106" width="5.42578125" style="260" customWidth="1"/>
    <col min="15107" max="15107" width="25.85546875" style="260" customWidth="1"/>
    <col min="15108" max="15108" width="15.5703125" style="260" customWidth="1"/>
    <col min="15109" max="15109" width="17.28515625" style="260" customWidth="1"/>
    <col min="15110" max="15110" width="26.28515625" style="260" customWidth="1"/>
    <col min="15111" max="15111" width="16" style="260" customWidth="1"/>
    <col min="15112" max="15112" width="13.42578125" style="260" customWidth="1"/>
    <col min="15113" max="15113" width="20.28515625" style="260" customWidth="1"/>
    <col min="15114" max="15117" width="5.7109375" style="260" customWidth="1"/>
    <col min="15118" max="15118" width="7.7109375" style="260" customWidth="1"/>
    <col min="15119" max="15119" width="1.42578125" style="260" customWidth="1"/>
    <col min="15120" max="15123" width="6.140625" style="260" customWidth="1"/>
    <col min="15124" max="15124" width="7.85546875" style="260" customWidth="1"/>
    <col min="15125" max="15125" width="78.7109375" style="260" customWidth="1"/>
    <col min="15126" max="15126" width="52" style="260" customWidth="1"/>
    <col min="15127" max="15127" width="25.42578125" style="260" customWidth="1"/>
    <col min="15128" max="15128" width="57.140625" style="260" customWidth="1"/>
    <col min="15129" max="15359" width="11.42578125" style="260"/>
    <col min="15360" max="15360" width="17.7109375" style="260" customWidth="1"/>
    <col min="15361" max="15361" width="23.7109375" style="260" customWidth="1"/>
    <col min="15362" max="15362" width="5.42578125" style="260" customWidth="1"/>
    <col min="15363" max="15363" width="25.85546875" style="260" customWidth="1"/>
    <col min="15364" max="15364" width="15.5703125" style="260" customWidth="1"/>
    <col min="15365" max="15365" width="17.28515625" style="260" customWidth="1"/>
    <col min="15366" max="15366" width="26.28515625" style="260" customWidth="1"/>
    <col min="15367" max="15367" width="16" style="260" customWidth="1"/>
    <col min="15368" max="15368" width="13.42578125" style="260" customWidth="1"/>
    <col min="15369" max="15369" width="20.28515625" style="260" customWidth="1"/>
    <col min="15370" max="15373" width="5.7109375" style="260" customWidth="1"/>
    <col min="15374" max="15374" width="7.7109375" style="260" customWidth="1"/>
    <col min="15375" max="15375" width="1.42578125" style="260" customWidth="1"/>
    <col min="15376" max="15379" width="6.140625" style="260" customWidth="1"/>
    <col min="15380" max="15380" width="7.85546875" style="260" customWidth="1"/>
    <col min="15381" max="15381" width="78.7109375" style="260" customWidth="1"/>
    <col min="15382" max="15382" width="52" style="260" customWidth="1"/>
    <col min="15383" max="15383" width="25.42578125" style="260" customWidth="1"/>
    <col min="15384" max="15384" width="57.140625" style="260" customWidth="1"/>
    <col min="15385" max="15615" width="11.42578125" style="260"/>
    <col min="15616" max="15616" width="17.7109375" style="260" customWidth="1"/>
    <col min="15617" max="15617" width="23.7109375" style="260" customWidth="1"/>
    <col min="15618" max="15618" width="5.42578125" style="260" customWidth="1"/>
    <col min="15619" max="15619" width="25.85546875" style="260" customWidth="1"/>
    <col min="15620" max="15620" width="15.5703125" style="260" customWidth="1"/>
    <col min="15621" max="15621" width="17.28515625" style="260" customWidth="1"/>
    <col min="15622" max="15622" width="26.28515625" style="260" customWidth="1"/>
    <col min="15623" max="15623" width="16" style="260" customWidth="1"/>
    <col min="15624" max="15624" width="13.42578125" style="260" customWidth="1"/>
    <col min="15625" max="15625" width="20.28515625" style="260" customWidth="1"/>
    <col min="15626" max="15629" width="5.7109375" style="260" customWidth="1"/>
    <col min="15630" max="15630" width="7.7109375" style="260" customWidth="1"/>
    <col min="15631" max="15631" width="1.42578125" style="260" customWidth="1"/>
    <col min="15632" max="15635" width="6.140625" style="260" customWidth="1"/>
    <col min="15636" max="15636" width="7.85546875" style="260" customWidth="1"/>
    <col min="15637" max="15637" width="78.7109375" style="260" customWidth="1"/>
    <col min="15638" max="15638" width="52" style="260" customWidth="1"/>
    <col min="15639" max="15639" width="25.42578125" style="260" customWidth="1"/>
    <col min="15640" max="15640" width="57.140625" style="260" customWidth="1"/>
    <col min="15641" max="15871" width="11.42578125" style="260"/>
    <col min="15872" max="15872" width="17.7109375" style="260" customWidth="1"/>
    <col min="15873" max="15873" width="23.7109375" style="260" customWidth="1"/>
    <col min="15874" max="15874" width="5.42578125" style="260" customWidth="1"/>
    <col min="15875" max="15875" width="25.85546875" style="260" customWidth="1"/>
    <col min="15876" max="15876" width="15.5703125" style="260" customWidth="1"/>
    <col min="15877" max="15877" width="17.28515625" style="260" customWidth="1"/>
    <col min="15878" max="15878" width="26.28515625" style="260" customWidth="1"/>
    <col min="15879" max="15879" width="16" style="260" customWidth="1"/>
    <col min="15880" max="15880" width="13.42578125" style="260" customWidth="1"/>
    <col min="15881" max="15881" width="20.28515625" style="260" customWidth="1"/>
    <col min="15882" max="15885" width="5.7109375" style="260" customWidth="1"/>
    <col min="15886" max="15886" width="7.7109375" style="260" customWidth="1"/>
    <col min="15887" max="15887" width="1.42578125" style="260" customWidth="1"/>
    <col min="15888" max="15891" width="6.140625" style="260" customWidth="1"/>
    <col min="15892" max="15892" width="7.85546875" style="260" customWidth="1"/>
    <col min="15893" max="15893" width="78.7109375" style="260" customWidth="1"/>
    <col min="15894" max="15894" width="52" style="260" customWidth="1"/>
    <col min="15895" max="15895" width="25.42578125" style="260" customWidth="1"/>
    <col min="15896" max="15896" width="57.140625" style="260" customWidth="1"/>
    <col min="15897" max="16127" width="11.42578125" style="260"/>
    <col min="16128" max="16128" width="17.7109375" style="260" customWidth="1"/>
    <col min="16129" max="16129" width="23.7109375" style="260" customWidth="1"/>
    <col min="16130" max="16130" width="5.42578125" style="260" customWidth="1"/>
    <col min="16131" max="16131" width="25.85546875" style="260" customWidth="1"/>
    <col min="16132" max="16132" width="15.5703125" style="260" customWidth="1"/>
    <col min="16133" max="16133" width="17.28515625" style="260" customWidth="1"/>
    <col min="16134" max="16134" width="26.28515625" style="260" customWidth="1"/>
    <col min="16135" max="16135" width="16" style="260" customWidth="1"/>
    <col min="16136" max="16136" width="13.42578125" style="260" customWidth="1"/>
    <col min="16137" max="16137" width="20.28515625" style="260" customWidth="1"/>
    <col min="16138" max="16141" width="5.7109375" style="260" customWidth="1"/>
    <col min="16142" max="16142" width="7.7109375" style="260" customWidth="1"/>
    <col min="16143" max="16143" width="1.42578125" style="260" customWidth="1"/>
    <col min="16144" max="16147" width="6.140625" style="260" customWidth="1"/>
    <col min="16148" max="16148" width="7.85546875" style="260" customWidth="1"/>
    <col min="16149" max="16149" width="78.7109375" style="260" customWidth="1"/>
    <col min="16150" max="16150" width="52" style="260" customWidth="1"/>
    <col min="16151" max="16151" width="25.42578125" style="260" customWidth="1"/>
    <col min="16152" max="16152" width="57.140625" style="260" customWidth="1"/>
    <col min="16153" max="16384" width="11.42578125" style="260"/>
  </cols>
  <sheetData>
    <row r="1" spans="1:24"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4"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4"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4" ht="21" x14ac:dyDescent="0.25">
      <c r="A4" s="412"/>
      <c r="B4" s="418" t="s">
        <v>42</v>
      </c>
      <c r="C4" s="418"/>
      <c r="D4" s="418"/>
      <c r="E4" s="418"/>
      <c r="F4" s="418"/>
      <c r="G4" s="418"/>
      <c r="H4" s="418"/>
      <c r="I4" s="418"/>
      <c r="J4" s="418"/>
      <c r="K4" s="418"/>
      <c r="L4" s="418"/>
      <c r="M4" s="418"/>
      <c r="N4" s="418"/>
      <c r="O4" s="418"/>
      <c r="P4" s="418"/>
      <c r="Q4" s="418"/>
      <c r="R4" s="418"/>
      <c r="S4" s="418"/>
      <c r="T4" s="418"/>
      <c r="U4" s="418"/>
      <c r="V4" s="418"/>
      <c r="W4" s="419"/>
      <c r="X4" s="81" t="s">
        <v>43</v>
      </c>
    </row>
    <row r="5" spans="1:24"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4"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4" ht="15.75" thickBot="1" x14ac:dyDescent="0.3">
      <c r="A7" s="261" t="s">
        <v>7</v>
      </c>
      <c r="B7" s="422" t="s">
        <v>743</v>
      </c>
      <c r="C7" s="423"/>
      <c r="D7" s="423"/>
      <c r="E7" s="423"/>
      <c r="F7" s="423"/>
      <c r="G7" s="423"/>
      <c r="H7" s="423"/>
      <c r="I7" s="423"/>
      <c r="J7" s="423"/>
      <c r="K7" s="423"/>
      <c r="L7" s="423"/>
      <c r="M7" s="423"/>
      <c r="N7" s="423"/>
      <c r="O7" s="423"/>
      <c r="P7" s="423"/>
      <c r="Q7" s="423"/>
      <c r="R7" s="423"/>
      <c r="S7" s="423"/>
      <c r="T7" s="423"/>
      <c r="U7" s="423"/>
      <c r="V7" s="423"/>
      <c r="W7" s="423"/>
      <c r="X7" s="424"/>
    </row>
    <row r="8" spans="1:24" x14ac:dyDescent="0.25">
      <c r="A8" s="262"/>
      <c r="B8" s="262"/>
      <c r="C8" s="262"/>
      <c r="D8" s="262"/>
      <c r="E8" s="262"/>
      <c r="F8" s="262"/>
      <c r="G8" s="262"/>
      <c r="H8" s="262"/>
      <c r="I8" s="262"/>
      <c r="J8" s="262"/>
      <c r="K8" s="262"/>
      <c r="L8" s="262"/>
      <c r="M8" s="262"/>
      <c r="N8" s="262"/>
      <c r="O8" s="262"/>
      <c r="P8" s="262"/>
      <c r="Q8" s="262"/>
      <c r="R8" s="262"/>
      <c r="S8" s="262"/>
      <c r="T8" s="262"/>
      <c r="U8" s="262"/>
      <c r="V8" s="262"/>
      <c r="W8" s="100"/>
      <c r="X8" s="100"/>
    </row>
    <row r="9" spans="1:24" x14ac:dyDescent="0.25">
      <c r="A9" s="425" t="s">
        <v>8</v>
      </c>
      <c r="B9" s="425" t="s">
        <v>9</v>
      </c>
      <c r="C9" s="425" t="s">
        <v>10</v>
      </c>
      <c r="D9" s="425" t="s">
        <v>11</v>
      </c>
      <c r="E9" s="425" t="s">
        <v>12</v>
      </c>
      <c r="F9" s="425" t="s">
        <v>13</v>
      </c>
      <c r="G9" s="425" t="s">
        <v>14</v>
      </c>
      <c r="H9" s="425" t="s">
        <v>15</v>
      </c>
      <c r="I9" s="425" t="s">
        <v>16</v>
      </c>
      <c r="J9" s="425" t="s">
        <v>17</v>
      </c>
      <c r="K9" s="443" t="s">
        <v>18</v>
      </c>
      <c r="L9" s="443"/>
      <c r="M9" s="443"/>
      <c r="N9" s="443"/>
      <c r="O9" s="443"/>
      <c r="P9" s="425"/>
      <c r="Q9" s="425" t="s">
        <v>19</v>
      </c>
      <c r="R9" s="425"/>
      <c r="S9" s="425"/>
      <c r="T9" s="425"/>
      <c r="U9" s="425"/>
      <c r="V9" s="425" t="s">
        <v>20</v>
      </c>
      <c r="W9" s="425" t="s">
        <v>21</v>
      </c>
      <c r="X9" s="425" t="s">
        <v>22</v>
      </c>
    </row>
    <row r="10" spans="1:24" ht="25.5" x14ac:dyDescent="0.25">
      <c r="A10" s="425"/>
      <c r="B10" s="425"/>
      <c r="C10" s="425"/>
      <c r="D10" s="425"/>
      <c r="E10" s="425"/>
      <c r="F10" s="425"/>
      <c r="G10" s="425"/>
      <c r="H10" s="425"/>
      <c r="I10" s="425"/>
      <c r="J10" s="425"/>
      <c r="K10" s="184" t="s">
        <v>23</v>
      </c>
      <c r="L10" s="184" t="s">
        <v>24</v>
      </c>
      <c r="M10" s="184" t="s">
        <v>25</v>
      </c>
      <c r="N10" s="184" t="s">
        <v>26</v>
      </c>
      <c r="O10" s="184" t="s">
        <v>27</v>
      </c>
      <c r="P10" s="425"/>
      <c r="Q10" s="184" t="s">
        <v>28</v>
      </c>
      <c r="R10" s="184" t="s">
        <v>24</v>
      </c>
      <c r="S10" s="184" t="s">
        <v>25</v>
      </c>
      <c r="T10" s="184" t="s">
        <v>26</v>
      </c>
      <c r="U10" s="184" t="s">
        <v>27</v>
      </c>
      <c r="V10" s="425"/>
      <c r="W10" s="425"/>
      <c r="X10" s="425"/>
    </row>
    <row r="11" spans="1:24" ht="153" x14ac:dyDescent="0.25">
      <c r="A11" s="426" t="s">
        <v>29</v>
      </c>
      <c r="B11" s="434" t="s">
        <v>92</v>
      </c>
      <c r="C11" s="263">
        <v>1</v>
      </c>
      <c r="D11" s="263" t="s">
        <v>744</v>
      </c>
      <c r="E11" s="263" t="s">
        <v>93</v>
      </c>
      <c r="F11" s="263" t="s">
        <v>745</v>
      </c>
      <c r="G11" s="187" t="s">
        <v>746</v>
      </c>
      <c r="H11" s="188">
        <v>1</v>
      </c>
      <c r="I11" s="263" t="s">
        <v>94</v>
      </c>
      <c r="J11" s="263" t="s">
        <v>747</v>
      </c>
      <c r="K11" s="264">
        <v>0.25</v>
      </c>
      <c r="L11" s="264">
        <v>0.25</v>
      </c>
      <c r="M11" s="264">
        <v>0.25</v>
      </c>
      <c r="N11" s="264">
        <v>0.25</v>
      </c>
      <c r="O11" s="264">
        <f t="shared" ref="O11:O18" si="0">SUM(K11:N11)</f>
        <v>1</v>
      </c>
      <c r="P11" s="425"/>
      <c r="Q11" s="264">
        <v>0.18</v>
      </c>
      <c r="R11" s="264">
        <v>0.2</v>
      </c>
      <c r="S11" s="264">
        <v>0.25</v>
      </c>
      <c r="T11" s="263"/>
      <c r="U11" s="263"/>
      <c r="V11" s="273" t="s">
        <v>817</v>
      </c>
      <c r="W11" s="183" t="s">
        <v>818</v>
      </c>
      <c r="X11" s="183" t="s">
        <v>819</v>
      </c>
    </row>
    <row r="12" spans="1:24" ht="89.25" x14ac:dyDescent="0.25">
      <c r="A12" s="426"/>
      <c r="B12" s="435"/>
      <c r="C12" s="263">
        <v>2</v>
      </c>
      <c r="D12" s="263" t="s">
        <v>748</v>
      </c>
      <c r="E12" s="263" t="s">
        <v>93</v>
      </c>
      <c r="F12" s="263" t="s">
        <v>749</v>
      </c>
      <c r="G12" s="110" t="s">
        <v>750</v>
      </c>
      <c r="H12" s="189">
        <v>1</v>
      </c>
      <c r="I12" s="263" t="s">
        <v>94</v>
      </c>
      <c r="J12" s="93" t="s">
        <v>751</v>
      </c>
      <c r="K12" s="264">
        <v>1</v>
      </c>
      <c r="L12" s="264">
        <v>1</v>
      </c>
      <c r="M12" s="264">
        <v>1</v>
      </c>
      <c r="N12" s="264">
        <v>1</v>
      </c>
      <c r="O12" s="264">
        <v>1</v>
      </c>
      <c r="P12" s="425"/>
      <c r="Q12" s="77">
        <v>1</v>
      </c>
      <c r="R12" s="77">
        <v>1</v>
      </c>
      <c r="S12" s="77">
        <v>1</v>
      </c>
      <c r="T12" s="77"/>
      <c r="U12" s="77"/>
      <c r="V12" s="88" t="s">
        <v>820</v>
      </c>
      <c r="W12" s="75"/>
      <c r="X12" s="76"/>
    </row>
    <row r="13" spans="1:24" ht="267.75" x14ac:dyDescent="0.25">
      <c r="A13" s="426"/>
      <c r="B13" s="435"/>
      <c r="C13" s="263">
        <v>3</v>
      </c>
      <c r="D13" s="263" t="s">
        <v>95</v>
      </c>
      <c r="E13" s="89" t="s">
        <v>93</v>
      </c>
      <c r="F13" s="89" t="s">
        <v>752</v>
      </c>
      <c r="G13" s="181" t="s">
        <v>96</v>
      </c>
      <c r="H13" s="188">
        <v>1</v>
      </c>
      <c r="I13" s="263" t="s">
        <v>94</v>
      </c>
      <c r="J13" s="263" t="s">
        <v>753</v>
      </c>
      <c r="K13" s="264">
        <v>0.25</v>
      </c>
      <c r="L13" s="264">
        <v>0.25</v>
      </c>
      <c r="M13" s="264">
        <v>0.25</v>
      </c>
      <c r="N13" s="264">
        <v>0.25</v>
      </c>
      <c r="O13" s="264">
        <f t="shared" si="0"/>
        <v>1</v>
      </c>
      <c r="P13" s="425"/>
      <c r="Q13" s="264">
        <v>0.25</v>
      </c>
      <c r="R13" s="264">
        <v>0.25</v>
      </c>
      <c r="S13" s="264">
        <v>0.25</v>
      </c>
      <c r="T13" s="263"/>
      <c r="U13" s="263"/>
      <c r="V13" s="273" t="s">
        <v>821</v>
      </c>
      <c r="W13" s="76"/>
      <c r="X13" s="76"/>
    </row>
    <row r="14" spans="1:24" ht="89.25" x14ac:dyDescent="0.25">
      <c r="A14" s="426"/>
      <c r="B14" s="435"/>
      <c r="C14" s="263">
        <v>4</v>
      </c>
      <c r="D14" s="263" t="s">
        <v>754</v>
      </c>
      <c r="E14" s="89" t="s">
        <v>93</v>
      </c>
      <c r="F14" s="89" t="s">
        <v>755</v>
      </c>
      <c r="G14" s="181" t="s">
        <v>97</v>
      </c>
      <c r="H14" s="188">
        <v>1</v>
      </c>
      <c r="I14" s="263" t="s">
        <v>94</v>
      </c>
      <c r="J14" s="263" t="s">
        <v>98</v>
      </c>
      <c r="K14" s="264">
        <v>0.25</v>
      </c>
      <c r="L14" s="264">
        <v>0.25</v>
      </c>
      <c r="M14" s="264">
        <v>0.25</v>
      </c>
      <c r="N14" s="264">
        <v>0.25</v>
      </c>
      <c r="O14" s="264">
        <f t="shared" si="0"/>
        <v>1</v>
      </c>
      <c r="P14" s="425"/>
      <c r="Q14" s="264">
        <v>0.25</v>
      </c>
      <c r="R14" s="264">
        <v>0.25</v>
      </c>
      <c r="S14" s="264">
        <v>0.25</v>
      </c>
      <c r="T14" s="263"/>
      <c r="U14" s="263"/>
      <c r="V14" s="88" t="s">
        <v>822</v>
      </c>
      <c r="W14" s="76"/>
      <c r="X14" s="76"/>
    </row>
    <row r="15" spans="1:24" ht="89.25" x14ac:dyDescent="0.25">
      <c r="A15" s="426"/>
      <c r="B15" s="435"/>
      <c r="C15" s="263">
        <v>5</v>
      </c>
      <c r="D15" s="263" t="s">
        <v>756</v>
      </c>
      <c r="E15" s="263" t="s">
        <v>93</v>
      </c>
      <c r="F15" s="181" t="s">
        <v>99</v>
      </c>
      <c r="G15" s="89" t="s">
        <v>100</v>
      </c>
      <c r="H15" s="188">
        <v>1</v>
      </c>
      <c r="I15" s="263" t="s">
        <v>94</v>
      </c>
      <c r="J15" s="263" t="s">
        <v>757</v>
      </c>
      <c r="K15" s="264">
        <v>0.25</v>
      </c>
      <c r="L15" s="264">
        <v>0.25</v>
      </c>
      <c r="M15" s="264">
        <v>0.25</v>
      </c>
      <c r="N15" s="264">
        <v>0.25</v>
      </c>
      <c r="O15" s="264">
        <f t="shared" si="0"/>
        <v>1</v>
      </c>
      <c r="P15" s="425"/>
      <c r="Q15" s="77">
        <v>0.25</v>
      </c>
      <c r="R15" s="77">
        <v>0.25</v>
      </c>
      <c r="S15" s="77">
        <v>0.25</v>
      </c>
      <c r="T15" s="77"/>
      <c r="U15" s="77"/>
      <c r="V15" s="88" t="s">
        <v>823</v>
      </c>
      <c r="W15" s="76"/>
      <c r="X15" s="76"/>
    </row>
    <row r="16" spans="1:24" ht="89.25" x14ac:dyDescent="0.25">
      <c r="A16" s="426"/>
      <c r="B16" s="435"/>
      <c r="C16" s="263">
        <v>6</v>
      </c>
      <c r="D16" s="263" t="s">
        <v>758</v>
      </c>
      <c r="E16" s="263" t="s">
        <v>93</v>
      </c>
      <c r="F16" s="89" t="s">
        <v>759</v>
      </c>
      <c r="G16" s="181" t="s">
        <v>760</v>
      </c>
      <c r="H16" s="189">
        <v>1</v>
      </c>
      <c r="I16" s="263" t="s">
        <v>94</v>
      </c>
      <c r="J16" s="263" t="s">
        <v>761</v>
      </c>
      <c r="K16" s="264">
        <v>1</v>
      </c>
      <c r="L16" s="264">
        <v>1</v>
      </c>
      <c r="M16" s="264">
        <v>1</v>
      </c>
      <c r="N16" s="264">
        <v>1</v>
      </c>
      <c r="O16" s="264">
        <v>1</v>
      </c>
      <c r="P16" s="425"/>
      <c r="Q16" s="77">
        <v>1</v>
      </c>
      <c r="R16" s="77">
        <v>1</v>
      </c>
      <c r="S16" s="77">
        <v>1</v>
      </c>
      <c r="T16" s="77"/>
      <c r="U16" s="77"/>
      <c r="V16" s="273" t="s">
        <v>824</v>
      </c>
      <c r="W16" s="75"/>
      <c r="X16" s="76"/>
    </row>
    <row r="17" spans="1:29" ht="76.5" x14ac:dyDescent="0.25">
      <c r="A17" s="426"/>
      <c r="B17" s="435"/>
      <c r="C17" s="263">
        <v>7</v>
      </c>
      <c r="D17" s="263" t="s">
        <v>101</v>
      </c>
      <c r="E17" s="263" t="s">
        <v>93</v>
      </c>
      <c r="F17" s="89" t="s">
        <v>762</v>
      </c>
      <c r="G17" s="89" t="s">
        <v>763</v>
      </c>
      <c r="H17" s="89">
        <v>1</v>
      </c>
      <c r="I17" s="263" t="s">
        <v>94</v>
      </c>
      <c r="J17" s="263" t="s">
        <v>764</v>
      </c>
      <c r="K17" s="264">
        <v>1</v>
      </c>
      <c r="L17" s="263">
        <v>0</v>
      </c>
      <c r="M17" s="263">
        <v>0</v>
      </c>
      <c r="N17" s="263">
        <v>0</v>
      </c>
      <c r="O17" s="264">
        <f t="shared" si="0"/>
        <v>1</v>
      </c>
      <c r="P17" s="425"/>
      <c r="Q17" s="77">
        <v>0.4</v>
      </c>
      <c r="R17" s="77">
        <v>0.66</v>
      </c>
      <c r="S17" s="84">
        <v>0.8</v>
      </c>
      <c r="T17" s="181"/>
      <c r="U17" s="181"/>
      <c r="V17" s="88" t="s">
        <v>825</v>
      </c>
      <c r="W17" s="75" t="s">
        <v>826</v>
      </c>
      <c r="X17" s="75" t="s">
        <v>827</v>
      </c>
    </row>
    <row r="18" spans="1:29" ht="63.75" x14ac:dyDescent="0.25">
      <c r="A18" s="426"/>
      <c r="B18" s="436"/>
      <c r="C18" s="263">
        <v>8</v>
      </c>
      <c r="D18" s="263" t="s">
        <v>765</v>
      </c>
      <c r="E18" s="263" t="s">
        <v>93</v>
      </c>
      <c r="F18" s="263" t="s">
        <v>102</v>
      </c>
      <c r="G18" s="89" t="s">
        <v>103</v>
      </c>
      <c r="H18" s="190">
        <v>4</v>
      </c>
      <c r="I18" s="263" t="s">
        <v>94</v>
      </c>
      <c r="J18" s="263" t="s">
        <v>766</v>
      </c>
      <c r="K18" s="264">
        <v>0</v>
      </c>
      <c r="L18" s="264">
        <v>0.33</v>
      </c>
      <c r="M18" s="264">
        <v>0.33</v>
      </c>
      <c r="N18" s="264">
        <v>0.33500000000000002</v>
      </c>
      <c r="O18" s="264">
        <f t="shared" si="0"/>
        <v>0.99500000000000011</v>
      </c>
      <c r="P18" s="425"/>
      <c r="Q18" s="77">
        <v>0</v>
      </c>
      <c r="R18" s="77">
        <v>0.33</v>
      </c>
      <c r="S18" s="77">
        <v>0.33</v>
      </c>
      <c r="T18" s="181"/>
      <c r="U18" s="181"/>
      <c r="V18" s="273" t="s">
        <v>828</v>
      </c>
      <c r="W18" s="76"/>
      <c r="X18" s="75"/>
      <c r="AC18" s="260" t="s">
        <v>767</v>
      </c>
    </row>
    <row r="19" spans="1:29" customFormat="1" ht="25.5" x14ac:dyDescent="0.25">
      <c r="A19" s="425" t="s">
        <v>31</v>
      </c>
      <c r="B19" s="186" t="s">
        <v>829</v>
      </c>
      <c r="C19" s="427" t="s">
        <v>32</v>
      </c>
      <c r="D19" s="428"/>
      <c r="E19" s="107" t="s">
        <v>33</v>
      </c>
      <c r="F19" s="239"/>
      <c r="G19" s="239"/>
      <c r="H19" s="239"/>
      <c r="I19" s="433" t="s">
        <v>34</v>
      </c>
      <c r="J19" s="437" t="s">
        <v>33</v>
      </c>
      <c r="K19" s="438"/>
      <c r="L19" s="438"/>
      <c r="M19" s="438"/>
      <c r="N19" s="438"/>
      <c r="O19" s="438"/>
      <c r="P19" s="438"/>
      <c r="Q19" s="438"/>
      <c r="R19" s="439"/>
      <c r="S19" s="440" t="s">
        <v>35</v>
      </c>
      <c r="T19" s="440"/>
      <c r="U19" s="440"/>
      <c r="V19" s="441" t="s">
        <v>36</v>
      </c>
      <c r="W19" s="441"/>
      <c r="X19" s="441"/>
    </row>
    <row r="20" spans="1:29" customFormat="1" ht="26.25" x14ac:dyDescent="0.25">
      <c r="A20" s="425"/>
      <c r="B20" s="186" t="s">
        <v>37</v>
      </c>
      <c r="C20" s="429"/>
      <c r="D20" s="430"/>
      <c r="E20" s="107" t="s">
        <v>38</v>
      </c>
      <c r="F20" s="191" t="s">
        <v>830</v>
      </c>
      <c r="G20" s="239"/>
      <c r="H20" s="239"/>
      <c r="I20" s="433"/>
      <c r="J20" s="444" t="s">
        <v>740</v>
      </c>
      <c r="K20" s="442"/>
      <c r="L20" s="442"/>
      <c r="M20" s="442"/>
      <c r="N20" s="442"/>
      <c r="O20" s="442"/>
      <c r="P20" s="442"/>
      <c r="Q20" s="442"/>
      <c r="R20" s="445"/>
      <c r="S20" s="440"/>
      <c r="T20" s="440"/>
      <c r="U20" s="440"/>
      <c r="V20" s="441" t="s">
        <v>740</v>
      </c>
      <c r="W20" s="441"/>
      <c r="X20" s="441"/>
    </row>
    <row r="21" spans="1:29" customFormat="1" x14ac:dyDescent="0.25">
      <c r="A21" s="425"/>
      <c r="B21" s="186" t="s">
        <v>787</v>
      </c>
      <c r="C21" s="431"/>
      <c r="D21" s="432"/>
      <c r="E21" s="107" t="s">
        <v>40</v>
      </c>
      <c r="F21" s="446" t="s">
        <v>105</v>
      </c>
      <c r="G21" s="446"/>
      <c r="H21" s="239"/>
      <c r="I21" s="433"/>
      <c r="J21" s="444" t="s">
        <v>768</v>
      </c>
      <c r="K21" s="442"/>
      <c r="L21" s="442"/>
      <c r="M21" s="442"/>
      <c r="N21" s="442"/>
      <c r="O21" s="442"/>
      <c r="P21" s="442"/>
      <c r="Q21" s="442"/>
      <c r="R21" s="445"/>
      <c r="S21" s="440"/>
      <c r="T21" s="440"/>
      <c r="U21" s="440"/>
      <c r="V21" s="447" t="s">
        <v>41</v>
      </c>
      <c r="W21" s="447"/>
      <c r="X21" s="447"/>
    </row>
    <row r="22" spans="1:29" x14ac:dyDescent="0.25">
      <c r="B22" s="101"/>
      <c r="F22" s="101" t="s">
        <v>785</v>
      </c>
      <c r="J22" s="448" t="s">
        <v>785</v>
      </c>
      <c r="K22" s="448"/>
      <c r="L22" s="448"/>
      <c r="M22" s="448"/>
      <c r="N22" s="448"/>
      <c r="O22" s="448"/>
      <c r="P22" s="448"/>
      <c r="Q22" s="448"/>
      <c r="R22" s="448"/>
      <c r="V22" s="448"/>
      <c r="W22" s="448"/>
      <c r="X22" s="448"/>
      <c r="Y22" s="448"/>
      <c r="Z22" s="448"/>
      <c r="AA22" s="448"/>
      <c r="AB22" s="448"/>
      <c r="AC22" s="448"/>
    </row>
  </sheetData>
  <mergeCells count="38">
    <mergeCell ref="J22:R22"/>
    <mergeCell ref="V22:AC22"/>
    <mergeCell ref="V20:X20"/>
    <mergeCell ref="F21:G21"/>
    <mergeCell ref="J21:R21"/>
    <mergeCell ref="V21:X21"/>
    <mergeCell ref="J19:R19"/>
    <mergeCell ref="S19:U21"/>
    <mergeCell ref="V19:X19"/>
    <mergeCell ref="J20:R20"/>
    <mergeCell ref="J9:J10"/>
    <mergeCell ref="K9:O9"/>
    <mergeCell ref="P9:P18"/>
    <mergeCell ref="Q9:U9"/>
    <mergeCell ref="V9:V10"/>
    <mergeCell ref="W9:W10"/>
    <mergeCell ref="A11:A18"/>
    <mergeCell ref="B11:B18"/>
    <mergeCell ref="A19:A21"/>
    <mergeCell ref="C19:D21"/>
    <mergeCell ref="I19:I21"/>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6"/>
  <sheetViews>
    <sheetView showGridLines="0" topLeftCell="A13" zoomScale="70" zoomScaleNormal="70" workbookViewId="0">
      <selection activeCell="A14" sqref="A14:A16"/>
    </sheetView>
  </sheetViews>
  <sheetFormatPr baseColWidth="10" defaultRowHeight="15" x14ac:dyDescent="0.25"/>
  <cols>
    <col min="1" max="1" width="23.85546875" style="260" customWidth="1"/>
    <col min="2" max="2" width="22.42578125" style="260" customWidth="1"/>
    <col min="3" max="3" width="5.42578125" style="260" customWidth="1"/>
    <col min="4" max="4" width="28.140625" style="260" customWidth="1"/>
    <col min="5" max="5" width="27.5703125" style="260" customWidth="1"/>
    <col min="6" max="6" width="25" style="260" customWidth="1"/>
    <col min="7" max="7" width="28.5703125" style="260" customWidth="1"/>
    <col min="8" max="8" width="16.140625" style="260" customWidth="1"/>
    <col min="9" max="9" width="12.28515625" style="260" customWidth="1"/>
    <col min="10" max="10" width="18.85546875" style="260" customWidth="1"/>
    <col min="11" max="14" width="5.85546875" style="260" customWidth="1"/>
    <col min="15" max="15" width="7.7109375" style="260" customWidth="1"/>
    <col min="16" max="16" width="1.42578125" style="272" customWidth="1"/>
    <col min="17" max="20" width="6.140625" style="260" customWidth="1"/>
    <col min="21" max="21" width="7.85546875" style="260" customWidth="1"/>
    <col min="22" max="22" width="153.140625" style="260" customWidth="1"/>
    <col min="23" max="23" width="25.5703125" style="260" customWidth="1"/>
    <col min="24" max="24" width="32.85546875" style="260" customWidth="1"/>
    <col min="25" max="25" width="55.42578125" style="260" customWidth="1"/>
    <col min="26" max="256" width="11.42578125" style="260"/>
    <col min="257" max="257" width="23.85546875" style="260" customWidth="1"/>
    <col min="258" max="258" width="22.42578125" style="260" customWidth="1"/>
    <col min="259" max="259" width="5.42578125" style="260" customWidth="1"/>
    <col min="260" max="260" width="28.140625" style="260" customWidth="1"/>
    <col min="261" max="261" width="27.5703125" style="260" customWidth="1"/>
    <col min="262" max="262" width="25" style="260" customWidth="1"/>
    <col min="263" max="263" width="28.5703125" style="260" customWidth="1"/>
    <col min="264" max="264" width="16.140625" style="260" customWidth="1"/>
    <col min="265" max="265" width="12.28515625" style="260" customWidth="1"/>
    <col min="266" max="266" width="18.85546875" style="260" customWidth="1"/>
    <col min="267" max="270" width="5.85546875" style="260" customWidth="1"/>
    <col min="271" max="271" width="7.7109375" style="260" customWidth="1"/>
    <col min="272" max="272" width="1.42578125" style="260" customWidth="1"/>
    <col min="273" max="276" width="6.140625" style="260" customWidth="1"/>
    <col min="277" max="277" width="7.85546875" style="260" customWidth="1"/>
    <col min="278" max="278" width="153.140625" style="260" customWidth="1"/>
    <col min="279" max="279" width="25.5703125" style="260" customWidth="1"/>
    <col min="280" max="280" width="32.85546875" style="260" customWidth="1"/>
    <col min="281" max="281" width="55.42578125" style="260" customWidth="1"/>
    <col min="282" max="512" width="11.42578125" style="260"/>
    <col min="513" max="513" width="23.85546875" style="260" customWidth="1"/>
    <col min="514" max="514" width="22.42578125" style="260" customWidth="1"/>
    <col min="515" max="515" width="5.42578125" style="260" customWidth="1"/>
    <col min="516" max="516" width="28.140625" style="260" customWidth="1"/>
    <col min="517" max="517" width="27.5703125" style="260" customWidth="1"/>
    <col min="518" max="518" width="25" style="260" customWidth="1"/>
    <col min="519" max="519" width="28.5703125" style="260" customWidth="1"/>
    <col min="520" max="520" width="16.140625" style="260" customWidth="1"/>
    <col min="521" max="521" width="12.28515625" style="260" customWidth="1"/>
    <col min="522" max="522" width="18.85546875" style="260" customWidth="1"/>
    <col min="523" max="526" width="5.85546875" style="260" customWidth="1"/>
    <col min="527" max="527" width="7.7109375" style="260" customWidth="1"/>
    <col min="528" max="528" width="1.42578125" style="260" customWidth="1"/>
    <col min="529" max="532" width="6.140625" style="260" customWidth="1"/>
    <col min="533" max="533" width="7.85546875" style="260" customWidth="1"/>
    <col min="534" max="534" width="153.140625" style="260" customWidth="1"/>
    <col min="535" max="535" width="25.5703125" style="260" customWidth="1"/>
    <col min="536" max="536" width="32.85546875" style="260" customWidth="1"/>
    <col min="537" max="537" width="55.42578125" style="260" customWidth="1"/>
    <col min="538" max="768" width="11.42578125" style="260"/>
    <col min="769" max="769" width="23.85546875" style="260" customWidth="1"/>
    <col min="770" max="770" width="22.42578125" style="260" customWidth="1"/>
    <col min="771" max="771" width="5.42578125" style="260" customWidth="1"/>
    <col min="772" max="772" width="28.140625" style="260" customWidth="1"/>
    <col min="773" max="773" width="27.5703125" style="260" customWidth="1"/>
    <col min="774" max="774" width="25" style="260" customWidth="1"/>
    <col min="775" max="775" width="28.5703125" style="260" customWidth="1"/>
    <col min="776" max="776" width="16.140625" style="260" customWidth="1"/>
    <col min="777" max="777" width="12.28515625" style="260" customWidth="1"/>
    <col min="778" max="778" width="18.85546875" style="260" customWidth="1"/>
    <col min="779" max="782" width="5.85546875" style="260" customWidth="1"/>
    <col min="783" max="783" width="7.7109375" style="260" customWidth="1"/>
    <col min="784" max="784" width="1.42578125" style="260" customWidth="1"/>
    <col min="785" max="788" width="6.140625" style="260" customWidth="1"/>
    <col min="789" max="789" width="7.85546875" style="260" customWidth="1"/>
    <col min="790" max="790" width="153.140625" style="260" customWidth="1"/>
    <col min="791" max="791" width="25.5703125" style="260" customWidth="1"/>
    <col min="792" max="792" width="32.85546875" style="260" customWidth="1"/>
    <col min="793" max="793" width="55.42578125" style="260" customWidth="1"/>
    <col min="794" max="1024" width="11.42578125" style="260"/>
    <col min="1025" max="1025" width="23.85546875" style="260" customWidth="1"/>
    <col min="1026" max="1026" width="22.42578125" style="260" customWidth="1"/>
    <col min="1027" max="1027" width="5.42578125" style="260" customWidth="1"/>
    <col min="1028" max="1028" width="28.140625" style="260" customWidth="1"/>
    <col min="1029" max="1029" width="27.5703125" style="260" customWidth="1"/>
    <col min="1030" max="1030" width="25" style="260" customWidth="1"/>
    <col min="1031" max="1031" width="28.5703125" style="260" customWidth="1"/>
    <col min="1032" max="1032" width="16.140625" style="260" customWidth="1"/>
    <col min="1033" max="1033" width="12.28515625" style="260" customWidth="1"/>
    <col min="1034" max="1034" width="18.85546875" style="260" customWidth="1"/>
    <col min="1035" max="1038" width="5.85546875" style="260" customWidth="1"/>
    <col min="1039" max="1039" width="7.7109375" style="260" customWidth="1"/>
    <col min="1040" max="1040" width="1.42578125" style="260" customWidth="1"/>
    <col min="1041" max="1044" width="6.140625" style="260" customWidth="1"/>
    <col min="1045" max="1045" width="7.85546875" style="260" customWidth="1"/>
    <col min="1046" max="1046" width="153.140625" style="260" customWidth="1"/>
    <col min="1047" max="1047" width="25.5703125" style="260" customWidth="1"/>
    <col min="1048" max="1048" width="32.85546875" style="260" customWidth="1"/>
    <col min="1049" max="1049" width="55.42578125" style="260" customWidth="1"/>
    <col min="1050" max="1280" width="11.42578125" style="260"/>
    <col min="1281" max="1281" width="23.85546875" style="260" customWidth="1"/>
    <col min="1282" max="1282" width="22.42578125" style="260" customWidth="1"/>
    <col min="1283" max="1283" width="5.42578125" style="260" customWidth="1"/>
    <col min="1284" max="1284" width="28.140625" style="260" customWidth="1"/>
    <col min="1285" max="1285" width="27.5703125" style="260" customWidth="1"/>
    <col min="1286" max="1286" width="25" style="260" customWidth="1"/>
    <col min="1287" max="1287" width="28.5703125" style="260" customWidth="1"/>
    <col min="1288" max="1288" width="16.140625" style="260" customWidth="1"/>
    <col min="1289" max="1289" width="12.28515625" style="260" customWidth="1"/>
    <col min="1290" max="1290" width="18.85546875" style="260" customWidth="1"/>
    <col min="1291" max="1294" width="5.85546875" style="260" customWidth="1"/>
    <col min="1295" max="1295" width="7.7109375" style="260" customWidth="1"/>
    <col min="1296" max="1296" width="1.42578125" style="260" customWidth="1"/>
    <col min="1297" max="1300" width="6.140625" style="260" customWidth="1"/>
    <col min="1301" max="1301" width="7.85546875" style="260" customWidth="1"/>
    <col min="1302" max="1302" width="153.140625" style="260" customWidth="1"/>
    <col min="1303" max="1303" width="25.5703125" style="260" customWidth="1"/>
    <col min="1304" max="1304" width="32.85546875" style="260" customWidth="1"/>
    <col min="1305" max="1305" width="55.42578125" style="260" customWidth="1"/>
    <col min="1306" max="1536" width="11.42578125" style="260"/>
    <col min="1537" max="1537" width="23.85546875" style="260" customWidth="1"/>
    <col min="1538" max="1538" width="22.42578125" style="260" customWidth="1"/>
    <col min="1539" max="1539" width="5.42578125" style="260" customWidth="1"/>
    <col min="1540" max="1540" width="28.140625" style="260" customWidth="1"/>
    <col min="1541" max="1541" width="27.5703125" style="260" customWidth="1"/>
    <col min="1542" max="1542" width="25" style="260" customWidth="1"/>
    <col min="1543" max="1543" width="28.5703125" style="260" customWidth="1"/>
    <col min="1544" max="1544" width="16.140625" style="260" customWidth="1"/>
    <col min="1545" max="1545" width="12.28515625" style="260" customWidth="1"/>
    <col min="1546" max="1546" width="18.85546875" style="260" customWidth="1"/>
    <col min="1547" max="1550" width="5.85546875" style="260" customWidth="1"/>
    <col min="1551" max="1551" width="7.7109375" style="260" customWidth="1"/>
    <col min="1552" max="1552" width="1.42578125" style="260" customWidth="1"/>
    <col min="1553" max="1556" width="6.140625" style="260" customWidth="1"/>
    <col min="1557" max="1557" width="7.85546875" style="260" customWidth="1"/>
    <col min="1558" max="1558" width="153.140625" style="260" customWidth="1"/>
    <col min="1559" max="1559" width="25.5703125" style="260" customWidth="1"/>
    <col min="1560" max="1560" width="32.85546875" style="260" customWidth="1"/>
    <col min="1561" max="1561" width="55.42578125" style="260" customWidth="1"/>
    <col min="1562" max="1792" width="11.42578125" style="260"/>
    <col min="1793" max="1793" width="23.85546875" style="260" customWidth="1"/>
    <col min="1794" max="1794" width="22.42578125" style="260" customWidth="1"/>
    <col min="1795" max="1795" width="5.42578125" style="260" customWidth="1"/>
    <col min="1796" max="1796" width="28.140625" style="260" customWidth="1"/>
    <col min="1797" max="1797" width="27.5703125" style="260" customWidth="1"/>
    <col min="1798" max="1798" width="25" style="260" customWidth="1"/>
    <col min="1799" max="1799" width="28.5703125" style="260" customWidth="1"/>
    <col min="1800" max="1800" width="16.140625" style="260" customWidth="1"/>
    <col min="1801" max="1801" width="12.28515625" style="260" customWidth="1"/>
    <col min="1802" max="1802" width="18.85546875" style="260" customWidth="1"/>
    <col min="1803" max="1806" width="5.85546875" style="260" customWidth="1"/>
    <col min="1807" max="1807" width="7.7109375" style="260" customWidth="1"/>
    <col min="1808" max="1808" width="1.42578125" style="260" customWidth="1"/>
    <col min="1809" max="1812" width="6.140625" style="260" customWidth="1"/>
    <col min="1813" max="1813" width="7.85546875" style="260" customWidth="1"/>
    <col min="1814" max="1814" width="153.140625" style="260" customWidth="1"/>
    <col min="1815" max="1815" width="25.5703125" style="260" customWidth="1"/>
    <col min="1816" max="1816" width="32.85546875" style="260" customWidth="1"/>
    <col min="1817" max="1817" width="55.42578125" style="260" customWidth="1"/>
    <col min="1818" max="2048" width="11.42578125" style="260"/>
    <col min="2049" max="2049" width="23.85546875" style="260" customWidth="1"/>
    <col min="2050" max="2050" width="22.42578125" style="260" customWidth="1"/>
    <col min="2051" max="2051" width="5.42578125" style="260" customWidth="1"/>
    <col min="2052" max="2052" width="28.140625" style="260" customWidth="1"/>
    <col min="2053" max="2053" width="27.5703125" style="260" customWidth="1"/>
    <col min="2054" max="2054" width="25" style="260" customWidth="1"/>
    <col min="2055" max="2055" width="28.5703125" style="260" customWidth="1"/>
    <col min="2056" max="2056" width="16.140625" style="260" customWidth="1"/>
    <col min="2057" max="2057" width="12.28515625" style="260" customWidth="1"/>
    <col min="2058" max="2058" width="18.85546875" style="260" customWidth="1"/>
    <col min="2059" max="2062" width="5.85546875" style="260" customWidth="1"/>
    <col min="2063" max="2063" width="7.7109375" style="260" customWidth="1"/>
    <col min="2064" max="2064" width="1.42578125" style="260" customWidth="1"/>
    <col min="2065" max="2068" width="6.140625" style="260" customWidth="1"/>
    <col min="2069" max="2069" width="7.85546875" style="260" customWidth="1"/>
    <col min="2070" max="2070" width="153.140625" style="260" customWidth="1"/>
    <col min="2071" max="2071" width="25.5703125" style="260" customWidth="1"/>
    <col min="2072" max="2072" width="32.85546875" style="260" customWidth="1"/>
    <col min="2073" max="2073" width="55.42578125" style="260" customWidth="1"/>
    <col min="2074" max="2304" width="11.42578125" style="260"/>
    <col min="2305" max="2305" width="23.85546875" style="260" customWidth="1"/>
    <col min="2306" max="2306" width="22.42578125" style="260" customWidth="1"/>
    <col min="2307" max="2307" width="5.42578125" style="260" customWidth="1"/>
    <col min="2308" max="2308" width="28.140625" style="260" customWidth="1"/>
    <col min="2309" max="2309" width="27.5703125" style="260" customWidth="1"/>
    <col min="2310" max="2310" width="25" style="260" customWidth="1"/>
    <col min="2311" max="2311" width="28.5703125" style="260" customWidth="1"/>
    <col min="2312" max="2312" width="16.140625" style="260" customWidth="1"/>
    <col min="2313" max="2313" width="12.28515625" style="260" customWidth="1"/>
    <col min="2314" max="2314" width="18.85546875" style="260" customWidth="1"/>
    <col min="2315" max="2318" width="5.85546875" style="260" customWidth="1"/>
    <col min="2319" max="2319" width="7.7109375" style="260" customWidth="1"/>
    <col min="2320" max="2320" width="1.42578125" style="260" customWidth="1"/>
    <col min="2321" max="2324" width="6.140625" style="260" customWidth="1"/>
    <col min="2325" max="2325" width="7.85546875" style="260" customWidth="1"/>
    <col min="2326" max="2326" width="153.140625" style="260" customWidth="1"/>
    <col min="2327" max="2327" width="25.5703125" style="260" customWidth="1"/>
    <col min="2328" max="2328" width="32.85546875" style="260" customWidth="1"/>
    <col min="2329" max="2329" width="55.42578125" style="260" customWidth="1"/>
    <col min="2330" max="2560" width="11.42578125" style="260"/>
    <col min="2561" max="2561" width="23.85546875" style="260" customWidth="1"/>
    <col min="2562" max="2562" width="22.42578125" style="260" customWidth="1"/>
    <col min="2563" max="2563" width="5.42578125" style="260" customWidth="1"/>
    <col min="2564" max="2564" width="28.140625" style="260" customWidth="1"/>
    <col min="2565" max="2565" width="27.5703125" style="260" customWidth="1"/>
    <col min="2566" max="2566" width="25" style="260" customWidth="1"/>
    <col min="2567" max="2567" width="28.5703125" style="260" customWidth="1"/>
    <col min="2568" max="2568" width="16.140625" style="260" customWidth="1"/>
    <col min="2569" max="2569" width="12.28515625" style="260" customWidth="1"/>
    <col min="2570" max="2570" width="18.85546875" style="260" customWidth="1"/>
    <col min="2571" max="2574" width="5.85546875" style="260" customWidth="1"/>
    <col min="2575" max="2575" width="7.7109375" style="260" customWidth="1"/>
    <col min="2576" max="2576" width="1.42578125" style="260" customWidth="1"/>
    <col min="2577" max="2580" width="6.140625" style="260" customWidth="1"/>
    <col min="2581" max="2581" width="7.85546875" style="260" customWidth="1"/>
    <col min="2582" max="2582" width="153.140625" style="260" customWidth="1"/>
    <col min="2583" max="2583" width="25.5703125" style="260" customWidth="1"/>
    <col min="2584" max="2584" width="32.85546875" style="260" customWidth="1"/>
    <col min="2585" max="2585" width="55.42578125" style="260" customWidth="1"/>
    <col min="2586" max="2816" width="11.42578125" style="260"/>
    <col min="2817" max="2817" width="23.85546875" style="260" customWidth="1"/>
    <col min="2818" max="2818" width="22.42578125" style="260" customWidth="1"/>
    <col min="2819" max="2819" width="5.42578125" style="260" customWidth="1"/>
    <col min="2820" max="2820" width="28.140625" style="260" customWidth="1"/>
    <col min="2821" max="2821" width="27.5703125" style="260" customWidth="1"/>
    <col min="2822" max="2822" width="25" style="260" customWidth="1"/>
    <col min="2823" max="2823" width="28.5703125" style="260" customWidth="1"/>
    <col min="2824" max="2824" width="16.140625" style="260" customWidth="1"/>
    <col min="2825" max="2825" width="12.28515625" style="260" customWidth="1"/>
    <col min="2826" max="2826" width="18.85546875" style="260" customWidth="1"/>
    <col min="2827" max="2830" width="5.85546875" style="260" customWidth="1"/>
    <col min="2831" max="2831" width="7.7109375" style="260" customWidth="1"/>
    <col min="2832" max="2832" width="1.42578125" style="260" customWidth="1"/>
    <col min="2833" max="2836" width="6.140625" style="260" customWidth="1"/>
    <col min="2837" max="2837" width="7.85546875" style="260" customWidth="1"/>
    <col min="2838" max="2838" width="153.140625" style="260" customWidth="1"/>
    <col min="2839" max="2839" width="25.5703125" style="260" customWidth="1"/>
    <col min="2840" max="2840" width="32.85546875" style="260" customWidth="1"/>
    <col min="2841" max="2841" width="55.42578125" style="260" customWidth="1"/>
    <col min="2842" max="3072" width="11.42578125" style="260"/>
    <col min="3073" max="3073" width="23.85546875" style="260" customWidth="1"/>
    <col min="3074" max="3074" width="22.42578125" style="260" customWidth="1"/>
    <col min="3075" max="3075" width="5.42578125" style="260" customWidth="1"/>
    <col min="3076" max="3076" width="28.140625" style="260" customWidth="1"/>
    <col min="3077" max="3077" width="27.5703125" style="260" customWidth="1"/>
    <col min="3078" max="3078" width="25" style="260" customWidth="1"/>
    <col min="3079" max="3079" width="28.5703125" style="260" customWidth="1"/>
    <col min="3080" max="3080" width="16.140625" style="260" customWidth="1"/>
    <col min="3081" max="3081" width="12.28515625" style="260" customWidth="1"/>
    <col min="3082" max="3082" width="18.85546875" style="260" customWidth="1"/>
    <col min="3083" max="3086" width="5.85546875" style="260" customWidth="1"/>
    <col min="3087" max="3087" width="7.7109375" style="260" customWidth="1"/>
    <col min="3088" max="3088" width="1.42578125" style="260" customWidth="1"/>
    <col min="3089" max="3092" width="6.140625" style="260" customWidth="1"/>
    <col min="3093" max="3093" width="7.85546875" style="260" customWidth="1"/>
    <col min="3094" max="3094" width="153.140625" style="260" customWidth="1"/>
    <col min="3095" max="3095" width="25.5703125" style="260" customWidth="1"/>
    <col min="3096" max="3096" width="32.85546875" style="260" customWidth="1"/>
    <col min="3097" max="3097" width="55.42578125" style="260" customWidth="1"/>
    <col min="3098" max="3328" width="11.42578125" style="260"/>
    <col min="3329" max="3329" width="23.85546875" style="260" customWidth="1"/>
    <col min="3330" max="3330" width="22.42578125" style="260" customWidth="1"/>
    <col min="3331" max="3331" width="5.42578125" style="260" customWidth="1"/>
    <col min="3332" max="3332" width="28.140625" style="260" customWidth="1"/>
    <col min="3333" max="3333" width="27.5703125" style="260" customWidth="1"/>
    <col min="3334" max="3334" width="25" style="260" customWidth="1"/>
    <col min="3335" max="3335" width="28.5703125" style="260" customWidth="1"/>
    <col min="3336" max="3336" width="16.140625" style="260" customWidth="1"/>
    <col min="3337" max="3337" width="12.28515625" style="260" customWidth="1"/>
    <col min="3338" max="3338" width="18.85546875" style="260" customWidth="1"/>
    <col min="3339" max="3342" width="5.85546875" style="260" customWidth="1"/>
    <col min="3343" max="3343" width="7.7109375" style="260" customWidth="1"/>
    <col min="3344" max="3344" width="1.42578125" style="260" customWidth="1"/>
    <col min="3345" max="3348" width="6.140625" style="260" customWidth="1"/>
    <col min="3349" max="3349" width="7.85546875" style="260" customWidth="1"/>
    <col min="3350" max="3350" width="153.140625" style="260" customWidth="1"/>
    <col min="3351" max="3351" width="25.5703125" style="260" customWidth="1"/>
    <col min="3352" max="3352" width="32.85546875" style="260" customWidth="1"/>
    <col min="3353" max="3353" width="55.42578125" style="260" customWidth="1"/>
    <col min="3354" max="3584" width="11.42578125" style="260"/>
    <col min="3585" max="3585" width="23.85546875" style="260" customWidth="1"/>
    <col min="3586" max="3586" width="22.42578125" style="260" customWidth="1"/>
    <col min="3587" max="3587" width="5.42578125" style="260" customWidth="1"/>
    <col min="3588" max="3588" width="28.140625" style="260" customWidth="1"/>
    <col min="3589" max="3589" width="27.5703125" style="260" customWidth="1"/>
    <col min="3590" max="3590" width="25" style="260" customWidth="1"/>
    <col min="3591" max="3591" width="28.5703125" style="260" customWidth="1"/>
    <col min="3592" max="3592" width="16.140625" style="260" customWidth="1"/>
    <col min="3593" max="3593" width="12.28515625" style="260" customWidth="1"/>
    <col min="3594" max="3594" width="18.85546875" style="260" customWidth="1"/>
    <col min="3595" max="3598" width="5.85546875" style="260" customWidth="1"/>
    <col min="3599" max="3599" width="7.7109375" style="260" customWidth="1"/>
    <col min="3600" max="3600" width="1.42578125" style="260" customWidth="1"/>
    <col min="3601" max="3604" width="6.140625" style="260" customWidth="1"/>
    <col min="3605" max="3605" width="7.85546875" style="260" customWidth="1"/>
    <col min="3606" max="3606" width="153.140625" style="260" customWidth="1"/>
    <col min="3607" max="3607" width="25.5703125" style="260" customWidth="1"/>
    <col min="3608" max="3608" width="32.85546875" style="260" customWidth="1"/>
    <col min="3609" max="3609" width="55.42578125" style="260" customWidth="1"/>
    <col min="3610" max="3840" width="11.42578125" style="260"/>
    <col min="3841" max="3841" width="23.85546875" style="260" customWidth="1"/>
    <col min="3842" max="3842" width="22.42578125" style="260" customWidth="1"/>
    <col min="3843" max="3843" width="5.42578125" style="260" customWidth="1"/>
    <col min="3844" max="3844" width="28.140625" style="260" customWidth="1"/>
    <col min="3845" max="3845" width="27.5703125" style="260" customWidth="1"/>
    <col min="3846" max="3846" width="25" style="260" customWidth="1"/>
    <col min="3847" max="3847" width="28.5703125" style="260" customWidth="1"/>
    <col min="3848" max="3848" width="16.140625" style="260" customWidth="1"/>
    <col min="3849" max="3849" width="12.28515625" style="260" customWidth="1"/>
    <col min="3850" max="3850" width="18.85546875" style="260" customWidth="1"/>
    <col min="3851" max="3854" width="5.85546875" style="260" customWidth="1"/>
    <col min="3855" max="3855" width="7.7109375" style="260" customWidth="1"/>
    <col min="3856" max="3856" width="1.42578125" style="260" customWidth="1"/>
    <col min="3857" max="3860" width="6.140625" style="260" customWidth="1"/>
    <col min="3861" max="3861" width="7.85546875" style="260" customWidth="1"/>
    <col min="3862" max="3862" width="153.140625" style="260" customWidth="1"/>
    <col min="3863" max="3863" width="25.5703125" style="260" customWidth="1"/>
    <col min="3864" max="3864" width="32.85546875" style="260" customWidth="1"/>
    <col min="3865" max="3865" width="55.42578125" style="260" customWidth="1"/>
    <col min="3866" max="4096" width="11.42578125" style="260"/>
    <col min="4097" max="4097" width="23.85546875" style="260" customWidth="1"/>
    <col min="4098" max="4098" width="22.42578125" style="260" customWidth="1"/>
    <col min="4099" max="4099" width="5.42578125" style="260" customWidth="1"/>
    <col min="4100" max="4100" width="28.140625" style="260" customWidth="1"/>
    <col min="4101" max="4101" width="27.5703125" style="260" customWidth="1"/>
    <col min="4102" max="4102" width="25" style="260" customWidth="1"/>
    <col min="4103" max="4103" width="28.5703125" style="260" customWidth="1"/>
    <col min="4104" max="4104" width="16.140625" style="260" customWidth="1"/>
    <col min="4105" max="4105" width="12.28515625" style="260" customWidth="1"/>
    <col min="4106" max="4106" width="18.85546875" style="260" customWidth="1"/>
    <col min="4107" max="4110" width="5.85546875" style="260" customWidth="1"/>
    <col min="4111" max="4111" width="7.7109375" style="260" customWidth="1"/>
    <col min="4112" max="4112" width="1.42578125" style="260" customWidth="1"/>
    <col min="4113" max="4116" width="6.140625" style="260" customWidth="1"/>
    <col min="4117" max="4117" width="7.85546875" style="260" customWidth="1"/>
    <col min="4118" max="4118" width="153.140625" style="260" customWidth="1"/>
    <col min="4119" max="4119" width="25.5703125" style="260" customWidth="1"/>
    <col min="4120" max="4120" width="32.85546875" style="260" customWidth="1"/>
    <col min="4121" max="4121" width="55.42578125" style="260" customWidth="1"/>
    <col min="4122" max="4352" width="11.42578125" style="260"/>
    <col min="4353" max="4353" width="23.85546875" style="260" customWidth="1"/>
    <col min="4354" max="4354" width="22.42578125" style="260" customWidth="1"/>
    <col min="4355" max="4355" width="5.42578125" style="260" customWidth="1"/>
    <col min="4356" max="4356" width="28.140625" style="260" customWidth="1"/>
    <col min="4357" max="4357" width="27.5703125" style="260" customWidth="1"/>
    <col min="4358" max="4358" width="25" style="260" customWidth="1"/>
    <col min="4359" max="4359" width="28.5703125" style="260" customWidth="1"/>
    <col min="4360" max="4360" width="16.140625" style="260" customWidth="1"/>
    <col min="4361" max="4361" width="12.28515625" style="260" customWidth="1"/>
    <col min="4362" max="4362" width="18.85546875" style="260" customWidth="1"/>
    <col min="4363" max="4366" width="5.85546875" style="260" customWidth="1"/>
    <col min="4367" max="4367" width="7.7109375" style="260" customWidth="1"/>
    <col min="4368" max="4368" width="1.42578125" style="260" customWidth="1"/>
    <col min="4369" max="4372" width="6.140625" style="260" customWidth="1"/>
    <col min="4373" max="4373" width="7.85546875" style="260" customWidth="1"/>
    <col min="4374" max="4374" width="153.140625" style="260" customWidth="1"/>
    <col min="4375" max="4375" width="25.5703125" style="260" customWidth="1"/>
    <col min="4376" max="4376" width="32.85546875" style="260" customWidth="1"/>
    <col min="4377" max="4377" width="55.42578125" style="260" customWidth="1"/>
    <col min="4378" max="4608" width="11.42578125" style="260"/>
    <col min="4609" max="4609" width="23.85546875" style="260" customWidth="1"/>
    <col min="4610" max="4610" width="22.42578125" style="260" customWidth="1"/>
    <col min="4611" max="4611" width="5.42578125" style="260" customWidth="1"/>
    <col min="4612" max="4612" width="28.140625" style="260" customWidth="1"/>
    <col min="4613" max="4613" width="27.5703125" style="260" customWidth="1"/>
    <col min="4614" max="4614" width="25" style="260" customWidth="1"/>
    <col min="4615" max="4615" width="28.5703125" style="260" customWidth="1"/>
    <col min="4616" max="4616" width="16.140625" style="260" customWidth="1"/>
    <col min="4617" max="4617" width="12.28515625" style="260" customWidth="1"/>
    <col min="4618" max="4618" width="18.85546875" style="260" customWidth="1"/>
    <col min="4619" max="4622" width="5.85546875" style="260" customWidth="1"/>
    <col min="4623" max="4623" width="7.7109375" style="260" customWidth="1"/>
    <col min="4624" max="4624" width="1.42578125" style="260" customWidth="1"/>
    <col min="4625" max="4628" width="6.140625" style="260" customWidth="1"/>
    <col min="4629" max="4629" width="7.85546875" style="260" customWidth="1"/>
    <col min="4630" max="4630" width="153.140625" style="260" customWidth="1"/>
    <col min="4631" max="4631" width="25.5703125" style="260" customWidth="1"/>
    <col min="4632" max="4632" width="32.85546875" style="260" customWidth="1"/>
    <col min="4633" max="4633" width="55.42578125" style="260" customWidth="1"/>
    <col min="4634" max="4864" width="11.42578125" style="260"/>
    <col min="4865" max="4865" width="23.85546875" style="260" customWidth="1"/>
    <col min="4866" max="4866" width="22.42578125" style="260" customWidth="1"/>
    <col min="4867" max="4867" width="5.42578125" style="260" customWidth="1"/>
    <col min="4868" max="4868" width="28.140625" style="260" customWidth="1"/>
    <col min="4869" max="4869" width="27.5703125" style="260" customWidth="1"/>
    <col min="4870" max="4870" width="25" style="260" customWidth="1"/>
    <col min="4871" max="4871" width="28.5703125" style="260" customWidth="1"/>
    <col min="4872" max="4872" width="16.140625" style="260" customWidth="1"/>
    <col min="4873" max="4873" width="12.28515625" style="260" customWidth="1"/>
    <col min="4874" max="4874" width="18.85546875" style="260" customWidth="1"/>
    <col min="4875" max="4878" width="5.85546875" style="260" customWidth="1"/>
    <col min="4879" max="4879" width="7.7109375" style="260" customWidth="1"/>
    <col min="4880" max="4880" width="1.42578125" style="260" customWidth="1"/>
    <col min="4881" max="4884" width="6.140625" style="260" customWidth="1"/>
    <col min="4885" max="4885" width="7.85546875" style="260" customWidth="1"/>
    <col min="4886" max="4886" width="153.140625" style="260" customWidth="1"/>
    <col min="4887" max="4887" width="25.5703125" style="260" customWidth="1"/>
    <col min="4888" max="4888" width="32.85546875" style="260" customWidth="1"/>
    <col min="4889" max="4889" width="55.42578125" style="260" customWidth="1"/>
    <col min="4890" max="5120" width="11.42578125" style="260"/>
    <col min="5121" max="5121" width="23.85546875" style="260" customWidth="1"/>
    <col min="5122" max="5122" width="22.42578125" style="260" customWidth="1"/>
    <col min="5123" max="5123" width="5.42578125" style="260" customWidth="1"/>
    <col min="5124" max="5124" width="28.140625" style="260" customWidth="1"/>
    <col min="5125" max="5125" width="27.5703125" style="260" customWidth="1"/>
    <col min="5126" max="5126" width="25" style="260" customWidth="1"/>
    <col min="5127" max="5127" width="28.5703125" style="260" customWidth="1"/>
    <col min="5128" max="5128" width="16.140625" style="260" customWidth="1"/>
    <col min="5129" max="5129" width="12.28515625" style="260" customWidth="1"/>
    <col min="5130" max="5130" width="18.85546875" style="260" customWidth="1"/>
    <col min="5131" max="5134" width="5.85546875" style="260" customWidth="1"/>
    <col min="5135" max="5135" width="7.7109375" style="260" customWidth="1"/>
    <col min="5136" max="5136" width="1.42578125" style="260" customWidth="1"/>
    <col min="5137" max="5140" width="6.140625" style="260" customWidth="1"/>
    <col min="5141" max="5141" width="7.85546875" style="260" customWidth="1"/>
    <col min="5142" max="5142" width="153.140625" style="260" customWidth="1"/>
    <col min="5143" max="5143" width="25.5703125" style="260" customWidth="1"/>
    <col min="5144" max="5144" width="32.85546875" style="260" customWidth="1"/>
    <col min="5145" max="5145" width="55.42578125" style="260" customWidth="1"/>
    <col min="5146" max="5376" width="11.42578125" style="260"/>
    <col min="5377" max="5377" width="23.85546875" style="260" customWidth="1"/>
    <col min="5378" max="5378" width="22.42578125" style="260" customWidth="1"/>
    <col min="5379" max="5379" width="5.42578125" style="260" customWidth="1"/>
    <col min="5380" max="5380" width="28.140625" style="260" customWidth="1"/>
    <col min="5381" max="5381" width="27.5703125" style="260" customWidth="1"/>
    <col min="5382" max="5382" width="25" style="260" customWidth="1"/>
    <col min="5383" max="5383" width="28.5703125" style="260" customWidth="1"/>
    <col min="5384" max="5384" width="16.140625" style="260" customWidth="1"/>
    <col min="5385" max="5385" width="12.28515625" style="260" customWidth="1"/>
    <col min="5386" max="5386" width="18.85546875" style="260" customWidth="1"/>
    <col min="5387" max="5390" width="5.85546875" style="260" customWidth="1"/>
    <col min="5391" max="5391" width="7.7109375" style="260" customWidth="1"/>
    <col min="5392" max="5392" width="1.42578125" style="260" customWidth="1"/>
    <col min="5393" max="5396" width="6.140625" style="260" customWidth="1"/>
    <col min="5397" max="5397" width="7.85546875" style="260" customWidth="1"/>
    <col min="5398" max="5398" width="153.140625" style="260" customWidth="1"/>
    <col min="5399" max="5399" width="25.5703125" style="260" customWidth="1"/>
    <col min="5400" max="5400" width="32.85546875" style="260" customWidth="1"/>
    <col min="5401" max="5401" width="55.42578125" style="260" customWidth="1"/>
    <col min="5402" max="5632" width="11.42578125" style="260"/>
    <col min="5633" max="5633" width="23.85546875" style="260" customWidth="1"/>
    <col min="5634" max="5634" width="22.42578125" style="260" customWidth="1"/>
    <col min="5635" max="5635" width="5.42578125" style="260" customWidth="1"/>
    <col min="5636" max="5636" width="28.140625" style="260" customWidth="1"/>
    <col min="5637" max="5637" width="27.5703125" style="260" customWidth="1"/>
    <col min="5638" max="5638" width="25" style="260" customWidth="1"/>
    <col min="5639" max="5639" width="28.5703125" style="260" customWidth="1"/>
    <col min="5640" max="5640" width="16.140625" style="260" customWidth="1"/>
    <col min="5641" max="5641" width="12.28515625" style="260" customWidth="1"/>
    <col min="5642" max="5642" width="18.85546875" style="260" customWidth="1"/>
    <col min="5643" max="5646" width="5.85546875" style="260" customWidth="1"/>
    <col min="5647" max="5647" width="7.7109375" style="260" customWidth="1"/>
    <col min="5648" max="5648" width="1.42578125" style="260" customWidth="1"/>
    <col min="5649" max="5652" width="6.140625" style="260" customWidth="1"/>
    <col min="5653" max="5653" width="7.85546875" style="260" customWidth="1"/>
    <col min="5654" max="5654" width="153.140625" style="260" customWidth="1"/>
    <col min="5655" max="5655" width="25.5703125" style="260" customWidth="1"/>
    <col min="5656" max="5656" width="32.85546875" style="260" customWidth="1"/>
    <col min="5657" max="5657" width="55.42578125" style="260" customWidth="1"/>
    <col min="5658" max="5888" width="11.42578125" style="260"/>
    <col min="5889" max="5889" width="23.85546875" style="260" customWidth="1"/>
    <col min="5890" max="5890" width="22.42578125" style="260" customWidth="1"/>
    <col min="5891" max="5891" width="5.42578125" style="260" customWidth="1"/>
    <col min="5892" max="5892" width="28.140625" style="260" customWidth="1"/>
    <col min="5893" max="5893" width="27.5703125" style="260" customWidth="1"/>
    <col min="5894" max="5894" width="25" style="260" customWidth="1"/>
    <col min="5895" max="5895" width="28.5703125" style="260" customWidth="1"/>
    <col min="5896" max="5896" width="16.140625" style="260" customWidth="1"/>
    <col min="5897" max="5897" width="12.28515625" style="260" customWidth="1"/>
    <col min="5898" max="5898" width="18.85546875" style="260" customWidth="1"/>
    <col min="5899" max="5902" width="5.85546875" style="260" customWidth="1"/>
    <col min="5903" max="5903" width="7.7109375" style="260" customWidth="1"/>
    <col min="5904" max="5904" width="1.42578125" style="260" customWidth="1"/>
    <col min="5905" max="5908" width="6.140625" style="260" customWidth="1"/>
    <col min="5909" max="5909" width="7.85546875" style="260" customWidth="1"/>
    <col min="5910" max="5910" width="153.140625" style="260" customWidth="1"/>
    <col min="5911" max="5911" width="25.5703125" style="260" customWidth="1"/>
    <col min="5912" max="5912" width="32.85546875" style="260" customWidth="1"/>
    <col min="5913" max="5913" width="55.42578125" style="260" customWidth="1"/>
    <col min="5914" max="6144" width="11.42578125" style="260"/>
    <col min="6145" max="6145" width="23.85546875" style="260" customWidth="1"/>
    <col min="6146" max="6146" width="22.42578125" style="260" customWidth="1"/>
    <col min="6147" max="6147" width="5.42578125" style="260" customWidth="1"/>
    <col min="6148" max="6148" width="28.140625" style="260" customWidth="1"/>
    <col min="6149" max="6149" width="27.5703125" style="260" customWidth="1"/>
    <col min="6150" max="6150" width="25" style="260" customWidth="1"/>
    <col min="6151" max="6151" width="28.5703125" style="260" customWidth="1"/>
    <col min="6152" max="6152" width="16.140625" style="260" customWidth="1"/>
    <col min="6153" max="6153" width="12.28515625" style="260" customWidth="1"/>
    <col min="6154" max="6154" width="18.85546875" style="260" customWidth="1"/>
    <col min="6155" max="6158" width="5.85546875" style="260" customWidth="1"/>
    <col min="6159" max="6159" width="7.7109375" style="260" customWidth="1"/>
    <col min="6160" max="6160" width="1.42578125" style="260" customWidth="1"/>
    <col min="6161" max="6164" width="6.140625" style="260" customWidth="1"/>
    <col min="6165" max="6165" width="7.85546875" style="260" customWidth="1"/>
    <col min="6166" max="6166" width="153.140625" style="260" customWidth="1"/>
    <col min="6167" max="6167" width="25.5703125" style="260" customWidth="1"/>
    <col min="6168" max="6168" width="32.85546875" style="260" customWidth="1"/>
    <col min="6169" max="6169" width="55.42578125" style="260" customWidth="1"/>
    <col min="6170" max="6400" width="11.42578125" style="260"/>
    <col min="6401" max="6401" width="23.85546875" style="260" customWidth="1"/>
    <col min="6402" max="6402" width="22.42578125" style="260" customWidth="1"/>
    <col min="6403" max="6403" width="5.42578125" style="260" customWidth="1"/>
    <col min="6404" max="6404" width="28.140625" style="260" customWidth="1"/>
    <col min="6405" max="6405" width="27.5703125" style="260" customWidth="1"/>
    <col min="6406" max="6406" width="25" style="260" customWidth="1"/>
    <col min="6407" max="6407" width="28.5703125" style="260" customWidth="1"/>
    <col min="6408" max="6408" width="16.140625" style="260" customWidth="1"/>
    <col min="6409" max="6409" width="12.28515625" style="260" customWidth="1"/>
    <col min="6410" max="6410" width="18.85546875" style="260" customWidth="1"/>
    <col min="6411" max="6414" width="5.85546875" style="260" customWidth="1"/>
    <col min="6415" max="6415" width="7.7109375" style="260" customWidth="1"/>
    <col min="6416" max="6416" width="1.42578125" style="260" customWidth="1"/>
    <col min="6417" max="6420" width="6.140625" style="260" customWidth="1"/>
    <col min="6421" max="6421" width="7.85546875" style="260" customWidth="1"/>
    <col min="6422" max="6422" width="153.140625" style="260" customWidth="1"/>
    <col min="6423" max="6423" width="25.5703125" style="260" customWidth="1"/>
    <col min="6424" max="6424" width="32.85546875" style="260" customWidth="1"/>
    <col min="6425" max="6425" width="55.42578125" style="260" customWidth="1"/>
    <col min="6426" max="6656" width="11.42578125" style="260"/>
    <col min="6657" max="6657" width="23.85546875" style="260" customWidth="1"/>
    <col min="6658" max="6658" width="22.42578125" style="260" customWidth="1"/>
    <col min="6659" max="6659" width="5.42578125" style="260" customWidth="1"/>
    <col min="6660" max="6660" width="28.140625" style="260" customWidth="1"/>
    <col min="6661" max="6661" width="27.5703125" style="260" customWidth="1"/>
    <col min="6662" max="6662" width="25" style="260" customWidth="1"/>
    <col min="6663" max="6663" width="28.5703125" style="260" customWidth="1"/>
    <col min="6664" max="6664" width="16.140625" style="260" customWidth="1"/>
    <col min="6665" max="6665" width="12.28515625" style="260" customWidth="1"/>
    <col min="6666" max="6666" width="18.85546875" style="260" customWidth="1"/>
    <col min="6667" max="6670" width="5.85546875" style="260" customWidth="1"/>
    <col min="6671" max="6671" width="7.7109375" style="260" customWidth="1"/>
    <col min="6672" max="6672" width="1.42578125" style="260" customWidth="1"/>
    <col min="6673" max="6676" width="6.140625" style="260" customWidth="1"/>
    <col min="6677" max="6677" width="7.85546875" style="260" customWidth="1"/>
    <col min="6678" max="6678" width="153.140625" style="260" customWidth="1"/>
    <col min="6679" max="6679" width="25.5703125" style="260" customWidth="1"/>
    <col min="6680" max="6680" width="32.85546875" style="260" customWidth="1"/>
    <col min="6681" max="6681" width="55.42578125" style="260" customWidth="1"/>
    <col min="6682" max="6912" width="11.42578125" style="260"/>
    <col min="6913" max="6913" width="23.85546875" style="260" customWidth="1"/>
    <col min="6914" max="6914" width="22.42578125" style="260" customWidth="1"/>
    <col min="6915" max="6915" width="5.42578125" style="260" customWidth="1"/>
    <col min="6916" max="6916" width="28.140625" style="260" customWidth="1"/>
    <col min="6917" max="6917" width="27.5703125" style="260" customWidth="1"/>
    <col min="6918" max="6918" width="25" style="260" customWidth="1"/>
    <col min="6919" max="6919" width="28.5703125" style="260" customWidth="1"/>
    <col min="6920" max="6920" width="16.140625" style="260" customWidth="1"/>
    <col min="6921" max="6921" width="12.28515625" style="260" customWidth="1"/>
    <col min="6922" max="6922" width="18.85546875" style="260" customWidth="1"/>
    <col min="6923" max="6926" width="5.85546875" style="260" customWidth="1"/>
    <col min="6927" max="6927" width="7.7109375" style="260" customWidth="1"/>
    <col min="6928" max="6928" width="1.42578125" style="260" customWidth="1"/>
    <col min="6929" max="6932" width="6.140625" style="260" customWidth="1"/>
    <col min="6933" max="6933" width="7.85546875" style="260" customWidth="1"/>
    <col min="6934" max="6934" width="153.140625" style="260" customWidth="1"/>
    <col min="6935" max="6935" width="25.5703125" style="260" customWidth="1"/>
    <col min="6936" max="6936" width="32.85546875" style="260" customWidth="1"/>
    <col min="6937" max="6937" width="55.42578125" style="260" customWidth="1"/>
    <col min="6938" max="7168" width="11.42578125" style="260"/>
    <col min="7169" max="7169" width="23.85546875" style="260" customWidth="1"/>
    <col min="7170" max="7170" width="22.42578125" style="260" customWidth="1"/>
    <col min="7171" max="7171" width="5.42578125" style="260" customWidth="1"/>
    <col min="7172" max="7172" width="28.140625" style="260" customWidth="1"/>
    <col min="7173" max="7173" width="27.5703125" style="260" customWidth="1"/>
    <col min="7174" max="7174" width="25" style="260" customWidth="1"/>
    <col min="7175" max="7175" width="28.5703125" style="260" customWidth="1"/>
    <col min="7176" max="7176" width="16.140625" style="260" customWidth="1"/>
    <col min="7177" max="7177" width="12.28515625" style="260" customWidth="1"/>
    <col min="7178" max="7178" width="18.85546875" style="260" customWidth="1"/>
    <col min="7179" max="7182" width="5.85546875" style="260" customWidth="1"/>
    <col min="7183" max="7183" width="7.7109375" style="260" customWidth="1"/>
    <col min="7184" max="7184" width="1.42578125" style="260" customWidth="1"/>
    <col min="7185" max="7188" width="6.140625" style="260" customWidth="1"/>
    <col min="7189" max="7189" width="7.85546875" style="260" customWidth="1"/>
    <col min="7190" max="7190" width="153.140625" style="260" customWidth="1"/>
    <col min="7191" max="7191" width="25.5703125" style="260" customWidth="1"/>
    <col min="7192" max="7192" width="32.85546875" style="260" customWidth="1"/>
    <col min="7193" max="7193" width="55.42578125" style="260" customWidth="1"/>
    <col min="7194" max="7424" width="11.42578125" style="260"/>
    <col min="7425" max="7425" width="23.85546875" style="260" customWidth="1"/>
    <col min="7426" max="7426" width="22.42578125" style="260" customWidth="1"/>
    <col min="7427" max="7427" width="5.42578125" style="260" customWidth="1"/>
    <col min="7428" max="7428" width="28.140625" style="260" customWidth="1"/>
    <col min="7429" max="7429" width="27.5703125" style="260" customWidth="1"/>
    <col min="7430" max="7430" width="25" style="260" customWidth="1"/>
    <col min="7431" max="7431" width="28.5703125" style="260" customWidth="1"/>
    <col min="7432" max="7432" width="16.140625" style="260" customWidth="1"/>
    <col min="7433" max="7433" width="12.28515625" style="260" customWidth="1"/>
    <col min="7434" max="7434" width="18.85546875" style="260" customWidth="1"/>
    <col min="7435" max="7438" width="5.85546875" style="260" customWidth="1"/>
    <col min="7439" max="7439" width="7.7109375" style="260" customWidth="1"/>
    <col min="7440" max="7440" width="1.42578125" style="260" customWidth="1"/>
    <col min="7441" max="7444" width="6.140625" style="260" customWidth="1"/>
    <col min="7445" max="7445" width="7.85546875" style="260" customWidth="1"/>
    <col min="7446" max="7446" width="153.140625" style="260" customWidth="1"/>
    <col min="7447" max="7447" width="25.5703125" style="260" customWidth="1"/>
    <col min="7448" max="7448" width="32.85546875" style="260" customWidth="1"/>
    <col min="7449" max="7449" width="55.42578125" style="260" customWidth="1"/>
    <col min="7450" max="7680" width="11.42578125" style="260"/>
    <col min="7681" max="7681" width="23.85546875" style="260" customWidth="1"/>
    <col min="7682" max="7682" width="22.42578125" style="260" customWidth="1"/>
    <col min="7683" max="7683" width="5.42578125" style="260" customWidth="1"/>
    <col min="7684" max="7684" width="28.140625" style="260" customWidth="1"/>
    <col min="7685" max="7685" width="27.5703125" style="260" customWidth="1"/>
    <col min="7686" max="7686" width="25" style="260" customWidth="1"/>
    <col min="7687" max="7687" width="28.5703125" style="260" customWidth="1"/>
    <col min="7688" max="7688" width="16.140625" style="260" customWidth="1"/>
    <col min="7689" max="7689" width="12.28515625" style="260" customWidth="1"/>
    <col min="7690" max="7690" width="18.85546875" style="260" customWidth="1"/>
    <col min="7691" max="7694" width="5.85546875" style="260" customWidth="1"/>
    <col min="7695" max="7695" width="7.7109375" style="260" customWidth="1"/>
    <col min="7696" max="7696" width="1.42578125" style="260" customWidth="1"/>
    <col min="7697" max="7700" width="6.140625" style="260" customWidth="1"/>
    <col min="7701" max="7701" width="7.85546875" style="260" customWidth="1"/>
    <col min="7702" max="7702" width="153.140625" style="260" customWidth="1"/>
    <col min="7703" max="7703" width="25.5703125" style="260" customWidth="1"/>
    <col min="7704" max="7704" width="32.85546875" style="260" customWidth="1"/>
    <col min="7705" max="7705" width="55.42578125" style="260" customWidth="1"/>
    <col min="7706" max="7936" width="11.42578125" style="260"/>
    <col min="7937" max="7937" width="23.85546875" style="260" customWidth="1"/>
    <col min="7938" max="7938" width="22.42578125" style="260" customWidth="1"/>
    <col min="7939" max="7939" width="5.42578125" style="260" customWidth="1"/>
    <col min="7940" max="7940" width="28.140625" style="260" customWidth="1"/>
    <col min="7941" max="7941" width="27.5703125" style="260" customWidth="1"/>
    <col min="7942" max="7942" width="25" style="260" customWidth="1"/>
    <col min="7943" max="7943" width="28.5703125" style="260" customWidth="1"/>
    <col min="7944" max="7944" width="16.140625" style="260" customWidth="1"/>
    <col min="7945" max="7945" width="12.28515625" style="260" customWidth="1"/>
    <col min="7946" max="7946" width="18.85546875" style="260" customWidth="1"/>
    <col min="7947" max="7950" width="5.85546875" style="260" customWidth="1"/>
    <col min="7951" max="7951" width="7.7109375" style="260" customWidth="1"/>
    <col min="7952" max="7952" width="1.42578125" style="260" customWidth="1"/>
    <col min="7953" max="7956" width="6.140625" style="260" customWidth="1"/>
    <col min="7957" max="7957" width="7.85546875" style="260" customWidth="1"/>
    <col min="7958" max="7958" width="153.140625" style="260" customWidth="1"/>
    <col min="7959" max="7959" width="25.5703125" style="260" customWidth="1"/>
    <col min="7960" max="7960" width="32.85546875" style="260" customWidth="1"/>
    <col min="7961" max="7961" width="55.42578125" style="260" customWidth="1"/>
    <col min="7962" max="8192" width="11.42578125" style="260"/>
    <col min="8193" max="8193" width="23.85546875" style="260" customWidth="1"/>
    <col min="8194" max="8194" width="22.42578125" style="260" customWidth="1"/>
    <col min="8195" max="8195" width="5.42578125" style="260" customWidth="1"/>
    <col min="8196" max="8196" width="28.140625" style="260" customWidth="1"/>
    <col min="8197" max="8197" width="27.5703125" style="260" customWidth="1"/>
    <col min="8198" max="8198" width="25" style="260" customWidth="1"/>
    <col min="8199" max="8199" width="28.5703125" style="260" customWidth="1"/>
    <col min="8200" max="8200" width="16.140625" style="260" customWidth="1"/>
    <col min="8201" max="8201" width="12.28515625" style="260" customWidth="1"/>
    <col min="8202" max="8202" width="18.85546875" style="260" customWidth="1"/>
    <col min="8203" max="8206" width="5.85546875" style="260" customWidth="1"/>
    <col min="8207" max="8207" width="7.7109375" style="260" customWidth="1"/>
    <col min="8208" max="8208" width="1.42578125" style="260" customWidth="1"/>
    <col min="8209" max="8212" width="6.140625" style="260" customWidth="1"/>
    <col min="8213" max="8213" width="7.85546875" style="260" customWidth="1"/>
    <col min="8214" max="8214" width="153.140625" style="260" customWidth="1"/>
    <col min="8215" max="8215" width="25.5703125" style="260" customWidth="1"/>
    <col min="8216" max="8216" width="32.85546875" style="260" customWidth="1"/>
    <col min="8217" max="8217" width="55.42578125" style="260" customWidth="1"/>
    <col min="8218" max="8448" width="11.42578125" style="260"/>
    <col min="8449" max="8449" width="23.85546875" style="260" customWidth="1"/>
    <col min="8450" max="8450" width="22.42578125" style="260" customWidth="1"/>
    <col min="8451" max="8451" width="5.42578125" style="260" customWidth="1"/>
    <col min="8452" max="8452" width="28.140625" style="260" customWidth="1"/>
    <col min="8453" max="8453" width="27.5703125" style="260" customWidth="1"/>
    <col min="8454" max="8454" width="25" style="260" customWidth="1"/>
    <col min="8455" max="8455" width="28.5703125" style="260" customWidth="1"/>
    <col min="8456" max="8456" width="16.140625" style="260" customWidth="1"/>
    <col min="8457" max="8457" width="12.28515625" style="260" customWidth="1"/>
    <col min="8458" max="8458" width="18.85546875" style="260" customWidth="1"/>
    <col min="8459" max="8462" width="5.85546875" style="260" customWidth="1"/>
    <col min="8463" max="8463" width="7.7109375" style="260" customWidth="1"/>
    <col min="8464" max="8464" width="1.42578125" style="260" customWidth="1"/>
    <col min="8465" max="8468" width="6.140625" style="260" customWidth="1"/>
    <col min="8469" max="8469" width="7.85546875" style="260" customWidth="1"/>
    <col min="8470" max="8470" width="153.140625" style="260" customWidth="1"/>
    <col min="8471" max="8471" width="25.5703125" style="260" customWidth="1"/>
    <col min="8472" max="8472" width="32.85546875" style="260" customWidth="1"/>
    <col min="8473" max="8473" width="55.42578125" style="260" customWidth="1"/>
    <col min="8474" max="8704" width="11.42578125" style="260"/>
    <col min="8705" max="8705" width="23.85546875" style="260" customWidth="1"/>
    <col min="8706" max="8706" width="22.42578125" style="260" customWidth="1"/>
    <col min="8707" max="8707" width="5.42578125" style="260" customWidth="1"/>
    <col min="8708" max="8708" width="28.140625" style="260" customWidth="1"/>
    <col min="8709" max="8709" width="27.5703125" style="260" customWidth="1"/>
    <col min="8710" max="8710" width="25" style="260" customWidth="1"/>
    <col min="8711" max="8711" width="28.5703125" style="260" customWidth="1"/>
    <col min="8712" max="8712" width="16.140625" style="260" customWidth="1"/>
    <col min="8713" max="8713" width="12.28515625" style="260" customWidth="1"/>
    <col min="8714" max="8714" width="18.85546875" style="260" customWidth="1"/>
    <col min="8715" max="8718" width="5.85546875" style="260" customWidth="1"/>
    <col min="8719" max="8719" width="7.7109375" style="260" customWidth="1"/>
    <col min="8720" max="8720" width="1.42578125" style="260" customWidth="1"/>
    <col min="8721" max="8724" width="6.140625" style="260" customWidth="1"/>
    <col min="8725" max="8725" width="7.85546875" style="260" customWidth="1"/>
    <col min="8726" max="8726" width="153.140625" style="260" customWidth="1"/>
    <col min="8727" max="8727" width="25.5703125" style="260" customWidth="1"/>
    <col min="8728" max="8728" width="32.85546875" style="260" customWidth="1"/>
    <col min="8729" max="8729" width="55.42578125" style="260" customWidth="1"/>
    <col min="8730" max="8960" width="11.42578125" style="260"/>
    <col min="8961" max="8961" width="23.85546875" style="260" customWidth="1"/>
    <col min="8962" max="8962" width="22.42578125" style="260" customWidth="1"/>
    <col min="8963" max="8963" width="5.42578125" style="260" customWidth="1"/>
    <col min="8964" max="8964" width="28.140625" style="260" customWidth="1"/>
    <col min="8965" max="8965" width="27.5703125" style="260" customWidth="1"/>
    <col min="8966" max="8966" width="25" style="260" customWidth="1"/>
    <col min="8967" max="8967" width="28.5703125" style="260" customWidth="1"/>
    <col min="8968" max="8968" width="16.140625" style="260" customWidth="1"/>
    <col min="8969" max="8969" width="12.28515625" style="260" customWidth="1"/>
    <col min="8970" max="8970" width="18.85546875" style="260" customWidth="1"/>
    <col min="8971" max="8974" width="5.85546875" style="260" customWidth="1"/>
    <col min="8975" max="8975" width="7.7109375" style="260" customWidth="1"/>
    <col min="8976" max="8976" width="1.42578125" style="260" customWidth="1"/>
    <col min="8977" max="8980" width="6.140625" style="260" customWidth="1"/>
    <col min="8981" max="8981" width="7.85546875" style="260" customWidth="1"/>
    <col min="8982" max="8982" width="153.140625" style="260" customWidth="1"/>
    <col min="8983" max="8983" width="25.5703125" style="260" customWidth="1"/>
    <col min="8984" max="8984" width="32.85546875" style="260" customWidth="1"/>
    <col min="8985" max="8985" width="55.42578125" style="260" customWidth="1"/>
    <col min="8986" max="9216" width="11.42578125" style="260"/>
    <col min="9217" max="9217" width="23.85546875" style="260" customWidth="1"/>
    <col min="9218" max="9218" width="22.42578125" style="260" customWidth="1"/>
    <col min="9219" max="9219" width="5.42578125" style="260" customWidth="1"/>
    <col min="9220" max="9220" width="28.140625" style="260" customWidth="1"/>
    <col min="9221" max="9221" width="27.5703125" style="260" customWidth="1"/>
    <col min="9222" max="9222" width="25" style="260" customWidth="1"/>
    <col min="9223" max="9223" width="28.5703125" style="260" customWidth="1"/>
    <col min="9224" max="9224" width="16.140625" style="260" customWidth="1"/>
    <col min="9225" max="9225" width="12.28515625" style="260" customWidth="1"/>
    <col min="9226" max="9226" width="18.85546875" style="260" customWidth="1"/>
    <col min="9227" max="9230" width="5.85546875" style="260" customWidth="1"/>
    <col min="9231" max="9231" width="7.7109375" style="260" customWidth="1"/>
    <col min="9232" max="9232" width="1.42578125" style="260" customWidth="1"/>
    <col min="9233" max="9236" width="6.140625" style="260" customWidth="1"/>
    <col min="9237" max="9237" width="7.85546875" style="260" customWidth="1"/>
    <col min="9238" max="9238" width="153.140625" style="260" customWidth="1"/>
    <col min="9239" max="9239" width="25.5703125" style="260" customWidth="1"/>
    <col min="9240" max="9240" width="32.85546875" style="260" customWidth="1"/>
    <col min="9241" max="9241" width="55.42578125" style="260" customWidth="1"/>
    <col min="9242" max="9472" width="11.42578125" style="260"/>
    <col min="9473" max="9473" width="23.85546875" style="260" customWidth="1"/>
    <col min="9474" max="9474" width="22.42578125" style="260" customWidth="1"/>
    <col min="9475" max="9475" width="5.42578125" style="260" customWidth="1"/>
    <col min="9476" max="9476" width="28.140625" style="260" customWidth="1"/>
    <col min="9477" max="9477" width="27.5703125" style="260" customWidth="1"/>
    <col min="9478" max="9478" width="25" style="260" customWidth="1"/>
    <col min="9479" max="9479" width="28.5703125" style="260" customWidth="1"/>
    <col min="9480" max="9480" width="16.140625" style="260" customWidth="1"/>
    <col min="9481" max="9481" width="12.28515625" style="260" customWidth="1"/>
    <col min="9482" max="9482" width="18.85546875" style="260" customWidth="1"/>
    <col min="9483" max="9486" width="5.85546875" style="260" customWidth="1"/>
    <col min="9487" max="9487" width="7.7109375" style="260" customWidth="1"/>
    <col min="9488" max="9488" width="1.42578125" style="260" customWidth="1"/>
    <col min="9489" max="9492" width="6.140625" style="260" customWidth="1"/>
    <col min="9493" max="9493" width="7.85546875" style="260" customWidth="1"/>
    <col min="9494" max="9494" width="153.140625" style="260" customWidth="1"/>
    <col min="9495" max="9495" width="25.5703125" style="260" customWidth="1"/>
    <col min="9496" max="9496" width="32.85546875" style="260" customWidth="1"/>
    <col min="9497" max="9497" width="55.42578125" style="260" customWidth="1"/>
    <col min="9498" max="9728" width="11.42578125" style="260"/>
    <col min="9729" max="9729" width="23.85546875" style="260" customWidth="1"/>
    <col min="9730" max="9730" width="22.42578125" style="260" customWidth="1"/>
    <col min="9731" max="9731" width="5.42578125" style="260" customWidth="1"/>
    <col min="9732" max="9732" width="28.140625" style="260" customWidth="1"/>
    <col min="9733" max="9733" width="27.5703125" style="260" customWidth="1"/>
    <col min="9734" max="9734" width="25" style="260" customWidth="1"/>
    <col min="9735" max="9735" width="28.5703125" style="260" customWidth="1"/>
    <col min="9736" max="9736" width="16.140625" style="260" customWidth="1"/>
    <col min="9737" max="9737" width="12.28515625" style="260" customWidth="1"/>
    <col min="9738" max="9738" width="18.85546875" style="260" customWidth="1"/>
    <col min="9739" max="9742" width="5.85546875" style="260" customWidth="1"/>
    <col min="9743" max="9743" width="7.7109375" style="260" customWidth="1"/>
    <col min="9744" max="9744" width="1.42578125" style="260" customWidth="1"/>
    <col min="9745" max="9748" width="6.140625" style="260" customWidth="1"/>
    <col min="9749" max="9749" width="7.85546875" style="260" customWidth="1"/>
    <col min="9750" max="9750" width="153.140625" style="260" customWidth="1"/>
    <col min="9751" max="9751" width="25.5703125" style="260" customWidth="1"/>
    <col min="9752" max="9752" width="32.85546875" style="260" customWidth="1"/>
    <col min="9753" max="9753" width="55.42578125" style="260" customWidth="1"/>
    <col min="9754" max="9984" width="11.42578125" style="260"/>
    <col min="9985" max="9985" width="23.85546875" style="260" customWidth="1"/>
    <col min="9986" max="9986" width="22.42578125" style="260" customWidth="1"/>
    <col min="9987" max="9987" width="5.42578125" style="260" customWidth="1"/>
    <col min="9988" max="9988" width="28.140625" style="260" customWidth="1"/>
    <col min="9989" max="9989" width="27.5703125" style="260" customWidth="1"/>
    <col min="9990" max="9990" width="25" style="260" customWidth="1"/>
    <col min="9991" max="9991" width="28.5703125" style="260" customWidth="1"/>
    <col min="9992" max="9992" width="16.140625" style="260" customWidth="1"/>
    <col min="9993" max="9993" width="12.28515625" style="260" customWidth="1"/>
    <col min="9994" max="9994" width="18.85546875" style="260" customWidth="1"/>
    <col min="9995" max="9998" width="5.85546875" style="260" customWidth="1"/>
    <col min="9999" max="9999" width="7.7109375" style="260" customWidth="1"/>
    <col min="10000" max="10000" width="1.42578125" style="260" customWidth="1"/>
    <col min="10001" max="10004" width="6.140625" style="260" customWidth="1"/>
    <col min="10005" max="10005" width="7.85546875" style="260" customWidth="1"/>
    <col min="10006" max="10006" width="153.140625" style="260" customWidth="1"/>
    <col min="10007" max="10007" width="25.5703125" style="260" customWidth="1"/>
    <col min="10008" max="10008" width="32.85546875" style="260" customWidth="1"/>
    <col min="10009" max="10009" width="55.42578125" style="260" customWidth="1"/>
    <col min="10010" max="10240" width="11.42578125" style="260"/>
    <col min="10241" max="10241" width="23.85546875" style="260" customWidth="1"/>
    <col min="10242" max="10242" width="22.42578125" style="260" customWidth="1"/>
    <col min="10243" max="10243" width="5.42578125" style="260" customWidth="1"/>
    <col min="10244" max="10244" width="28.140625" style="260" customWidth="1"/>
    <col min="10245" max="10245" width="27.5703125" style="260" customWidth="1"/>
    <col min="10246" max="10246" width="25" style="260" customWidth="1"/>
    <col min="10247" max="10247" width="28.5703125" style="260" customWidth="1"/>
    <col min="10248" max="10248" width="16.140625" style="260" customWidth="1"/>
    <col min="10249" max="10249" width="12.28515625" style="260" customWidth="1"/>
    <col min="10250" max="10250" width="18.85546875" style="260" customWidth="1"/>
    <col min="10251" max="10254" width="5.85546875" style="260" customWidth="1"/>
    <col min="10255" max="10255" width="7.7109375" style="260" customWidth="1"/>
    <col min="10256" max="10256" width="1.42578125" style="260" customWidth="1"/>
    <col min="10257" max="10260" width="6.140625" style="260" customWidth="1"/>
    <col min="10261" max="10261" width="7.85546875" style="260" customWidth="1"/>
    <col min="10262" max="10262" width="153.140625" style="260" customWidth="1"/>
    <col min="10263" max="10263" width="25.5703125" style="260" customWidth="1"/>
    <col min="10264" max="10264" width="32.85546875" style="260" customWidth="1"/>
    <col min="10265" max="10265" width="55.42578125" style="260" customWidth="1"/>
    <col min="10266" max="10496" width="11.42578125" style="260"/>
    <col min="10497" max="10497" width="23.85546875" style="260" customWidth="1"/>
    <col min="10498" max="10498" width="22.42578125" style="260" customWidth="1"/>
    <col min="10499" max="10499" width="5.42578125" style="260" customWidth="1"/>
    <col min="10500" max="10500" width="28.140625" style="260" customWidth="1"/>
    <col min="10501" max="10501" width="27.5703125" style="260" customWidth="1"/>
    <col min="10502" max="10502" width="25" style="260" customWidth="1"/>
    <col min="10503" max="10503" width="28.5703125" style="260" customWidth="1"/>
    <col min="10504" max="10504" width="16.140625" style="260" customWidth="1"/>
    <col min="10505" max="10505" width="12.28515625" style="260" customWidth="1"/>
    <col min="10506" max="10506" width="18.85546875" style="260" customWidth="1"/>
    <col min="10507" max="10510" width="5.85546875" style="260" customWidth="1"/>
    <col min="10511" max="10511" width="7.7109375" style="260" customWidth="1"/>
    <col min="10512" max="10512" width="1.42578125" style="260" customWidth="1"/>
    <col min="10513" max="10516" width="6.140625" style="260" customWidth="1"/>
    <col min="10517" max="10517" width="7.85546875" style="260" customWidth="1"/>
    <col min="10518" max="10518" width="153.140625" style="260" customWidth="1"/>
    <col min="10519" max="10519" width="25.5703125" style="260" customWidth="1"/>
    <col min="10520" max="10520" width="32.85546875" style="260" customWidth="1"/>
    <col min="10521" max="10521" width="55.42578125" style="260" customWidth="1"/>
    <col min="10522" max="10752" width="11.42578125" style="260"/>
    <col min="10753" max="10753" width="23.85546875" style="260" customWidth="1"/>
    <col min="10754" max="10754" width="22.42578125" style="260" customWidth="1"/>
    <col min="10755" max="10755" width="5.42578125" style="260" customWidth="1"/>
    <col min="10756" max="10756" width="28.140625" style="260" customWidth="1"/>
    <col min="10757" max="10757" width="27.5703125" style="260" customWidth="1"/>
    <col min="10758" max="10758" width="25" style="260" customWidth="1"/>
    <col min="10759" max="10759" width="28.5703125" style="260" customWidth="1"/>
    <col min="10760" max="10760" width="16.140625" style="260" customWidth="1"/>
    <col min="10761" max="10761" width="12.28515625" style="260" customWidth="1"/>
    <col min="10762" max="10762" width="18.85546875" style="260" customWidth="1"/>
    <col min="10763" max="10766" width="5.85546875" style="260" customWidth="1"/>
    <col min="10767" max="10767" width="7.7109375" style="260" customWidth="1"/>
    <col min="10768" max="10768" width="1.42578125" style="260" customWidth="1"/>
    <col min="10769" max="10772" width="6.140625" style="260" customWidth="1"/>
    <col min="10773" max="10773" width="7.85546875" style="260" customWidth="1"/>
    <col min="10774" max="10774" width="153.140625" style="260" customWidth="1"/>
    <col min="10775" max="10775" width="25.5703125" style="260" customWidth="1"/>
    <col min="10776" max="10776" width="32.85546875" style="260" customWidth="1"/>
    <col min="10777" max="10777" width="55.42578125" style="260" customWidth="1"/>
    <col min="10778" max="11008" width="11.42578125" style="260"/>
    <col min="11009" max="11009" width="23.85546875" style="260" customWidth="1"/>
    <col min="11010" max="11010" width="22.42578125" style="260" customWidth="1"/>
    <col min="11011" max="11011" width="5.42578125" style="260" customWidth="1"/>
    <col min="11012" max="11012" width="28.140625" style="260" customWidth="1"/>
    <col min="11013" max="11013" width="27.5703125" style="260" customWidth="1"/>
    <col min="11014" max="11014" width="25" style="260" customWidth="1"/>
    <col min="11015" max="11015" width="28.5703125" style="260" customWidth="1"/>
    <col min="11016" max="11016" width="16.140625" style="260" customWidth="1"/>
    <col min="11017" max="11017" width="12.28515625" style="260" customWidth="1"/>
    <col min="11018" max="11018" width="18.85546875" style="260" customWidth="1"/>
    <col min="11019" max="11022" width="5.85546875" style="260" customWidth="1"/>
    <col min="11023" max="11023" width="7.7109375" style="260" customWidth="1"/>
    <col min="11024" max="11024" width="1.42578125" style="260" customWidth="1"/>
    <col min="11025" max="11028" width="6.140625" style="260" customWidth="1"/>
    <col min="11029" max="11029" width="7.85546875" style="260" customWidth="1"/>
    <col min="11030" max="11030" width="153.140625" style="260" customWidth="1"/>
    <col min="11031" max="11031" width="25.5703125" style="260" customWidth="1"/>
    <col min="11032" max="11032" width="32.85546875" style="260" customWidth="1"/>
    <col min="11033" max="11033" width="55.42578125" style="260" customWidth="1"/>
    <col min="11034" max="11264" width="11.42578125" style="260"/>
    <col min="11265" max="11265" width="23.85546875" style="260" customWidth="1"/>
    <col min="11266" max="11266" width="22.42578125" style="260" customWidth="1"/>
    <col min="11267" max="11267" width="5.42578125" style="260" customWidth="1"/>
    <col min="11268" max="11268" width="28.140625" style="260" customWidth="1"/>
    <col min="11269" max="11269" width="27.5703125" style="260" customWidth="1"/>
    <col min="11270" max="11270" width="25" style="260" customWidth="1"/>
    <col min="11271" max="11271" width="28.5703125" style="260" customWidth="1"/>
    <col min="11272" max="11272" width="16.140625" style="260" customWidth="1"/>
    <col min="11273" max="11273" width="12.28515625" style="260" customWidth="1"/>
    <col min="11274" max="11274" width="18.85546875" style="260" customWidth="1"/>
    <col min="11275" max="11278" width="5.85546875" style="260" customWidth="1"/>
    <col min="11279" max="11279" width="7.7109375" style="260" customWidth="1"/>
    <col min="11280" max="11280" width="1.42578125" style="260" customWidth="1"/>
    <col min="11281" max="11284" width="6.140625" style="260" customWidth="1"/>
    <col min="11285" max="11285" width="7.85546875" style="260" customWidth="1"/>
    <col min="11286" max="11286" width="153.140625" style="260" customWidth="1"/>
    <col min="11287" max="11287" width="25.5703125" style="260" customWidth="1"/>
    <col min="11288" max="11288" width="32.85546875" style="260" customWidth="1"/>
    <col min="11289" max="11289" width="55.42578125" style="260" customWidth="1"/>
    <col min="11290" max="11520" width="11.42578125" style="260"/>
    <col min="11521" max="11521" width="23.85546875" style="260" customWidth="1"/>
    <col min="11522" max="11522" width="22.42578125" style="260" customWidth="1"/>
    <col min="11523" max="11523" width="5.42578125" style="260" customWidth="1"/>
    <col min="11524" max="11524" width="28.140625" style="260" customWidth="1"/>
    <col min="11525" max="11525" width="27.5703125" style="260" customWidth="1"/>
    <col min="11526" max="11526" width="25" style="260" customWidth="1"/>
    <col min="11527" max="11527" width="28.5703125" style="260" customWidth="1"/>
    <col min="11528" max="11528" width="16.140625" style="260" customWidth="1"/>
    <col min="11529" max="11529" width="12.28515625" style="260" customWidth="1"/>
    <col min="11530" max="11530" width="18.85546875" style="260" customWidth="1"/>
    <col min="11531" max="11534" width="5.85546875" style="260" customWidth="1"/>
    <col min="11535" max="11535" width="7.7109375" style="260" customWidth="1"/>
    <col min="11536" max="11536" width="1.42578125" style="260" customWidth="1"/>
    <col min="11537" max="11540" width="6.140625" style="260" customWidth="1"/>
    <col min="11541" max="11541" width="7.85546875" style="260" customWidth="1"/>
    <col min="11542" max="11542" width="153.140625" style="260" customWidth="1"/>
    <col min="11543" max="11543" width="25.5703125" style="260" customWidth="1"/>
    <col min="11544" max="11544" width="32.85546875" style="260" customWidth="1"/>
    <col min="11545" max="11545" width="55.42578125" style="260" customWidth="1"/>
    <col min="11546" max="11776" width="11.42578125" style="260"/>
    <col min="11777" max="11777" width="23.85546875" style="260" customWidth="1"/>
    <col min="11778" max="11778" width="22.42578125" style="260" customWidth="1"/>
    <col min="11779" max="11779" width="5.42578125" style="260" customWidth="1"/>
    <col min="11780" max="11780" width="28.140625" style="260" customWidth="1"/>
    <col min="11781" max="11781" width="27.5703125" style="260" customWidth="1"/>
    <col min="11782" max="11782" width="25" style="260" customWidth="1"/>
    <col min="11783" max="11783" width="28.5703125" style="260" customWidth="1"/>
    <col min="11784" max="11784" width="16.140625" style="260" customWidth="1"/>
    <col min="11785" max="11785" width="12.28515625" style="260" customWidth="1"/>
    <col min="11786" max="11786" width="18.85546875" style="260" customWidth="1"/>
    <col min="11787" max="11790" width="5.85546875" style="260" customWidth="1"/>
    <col min="11791" max="11791" width="7.7109375" style="260" customWidth="1"/>
    <col min="11792" max="11792" width="1.42578125" style="260" customWidth="1"/>
    <col min="11793" max="11796" width="6.140625" style="260" customWidth="1"/>
    <col min="11797" max="11797" width="7.85546875" style="260" customWidth="1"/>
    <col min="11798" max="11798" width="153.140625" style="260" customWidth="1"/>
    <col min="11799" max="11799" width="25.5703125" style="260" customWidth="1"/>
    <col min="11800" max="11800" width="32.85546875" style="260" customWidth="1"/>
    <col min="11801" max="11801" width="55.42578125" style="260" customWidth="1"/>
    <col min="11802" max="12032" width="11.42578125" style="260"/>
    <col min="12033" max="12033" width="23.85546875" style="260" customWidth="1"/>
    <col min="12034" max="12034" width="22.42578125" style="260" customWidth="1"/>
    <col min="12035" max="12035" width="5.42578125" style="260" customWidth="1"/>
    <col min="12036" max="12036" width="28.140625" style="260" customWidth="1"/>
    <col min="12037" max="12037" width="27.5703125" style="260" customWidth="1"/>
    <col min="12038" max="12038" width="25" style="260" customWidth="1"/>
    <col min="12039" max="12039" width="28.5703125" style="260" customWidth="1"/>
    <col min="12040" max="12040" width="16.140625" style="260" customWidth="1"/>
    <col min="12041" max="12041" width="12.28515625" style="260" customWidth="1"/>
    <col min="12042" max="12042" width="18.85546875" style="260" customWidth="1"/>
    <col min="12043" max="12046" width="5.85546875" style="260" customWidth="1"/>
    <col min="12047" max="12047" width="7.7109375" style="260" customWidth="1"/>
    <col min="12048" max="12048" width="1.42578125" style="260" customWidth="1"/>
    <col min="12049" max="12052" width="6.140625" style="260" customWidth="1"/>
    <col min="12053" max="12053" width="7.85546875" style="260" customWidth="1"/>
    <col min="12054" max="12054" width="153.140625" style="260" customWidth="1"/>
    <col min="12055" max="12055" width="25.5703125" style="260" customWidth="1"/>
    <col min="12056" max="12056" width="32.85546875" style="260" customWidth="1"/>
    <col min="12057" max="12057" width="55.42578125" style="260" customWidth="1"/>
    <col min="12058" max="12288" width="11.42578125" style="260"/>
    <col min="12289" max="12289" width="23.85546875" style="260" customWidth="1"/>
    <col min="12290" max="12290" width="22.42578125" style="260" customWidth="1"/>
    <col min="12291" max="12291" width="5.42578125" style="260" customWidth="1"/>
    <col min="12292" max="12292" width="28.140625" style="260" customWidth="1"/>
    <col min="12293" max="12293" width="27.5703125" style="260" customWidth="1"/>
    <col min="12294" max="12294" width="25" style="260" customWidth="1"/>
    <col min="12295" max="12295" width="28.5703125" style="260" customWidth="1"/>
    <col min="12296" max="12296" width="16.140625" style="260" customWidth="1"/>
    <col min="12297" max="12297" width="12.28515625" style="260" customWidth="1"/>
    <col min="12298" max="12298" width="18.85546875" style="260" customWidth="1"/>
    <col min="12299" max="12302" width="5.85546875" style="260" customWidth="1"/>
    <col min="12303" max="12303" width="7.7109375" style="260" customWidth="1"/>
    <col min="12304" max="12304" width="1.42578125" style="260" customWidth="1"/>
    <col min="12305" max="12308" width="6.140625" style="260" customWidth="1"/>
    <col min="12309" max="12309" width="7.85546875" style="260" customWidth="1"/>
    <col min="12310" max="12310" width="153.140625" style="260" customWidth="1"/>
    <col min="12311" max="12311" width="25.5703125" style="260" customWidth="1"/>
    <col min="12312" max="12312" width="32.85546875" style="260" customWidth="1"/>
    <col min="12313" max="12313" width="55.42578125" style="260" customWidth="1"/>
    <col min="12314" max="12544" width="11.42578125" style="260"/>
    <col min="12545" max="12545" width="23.85546875" style="260" customWidth="1"/>
    <col min="12546" max="12546" width="22.42578125" style="260" customWidth="1"/>
    <col min="12547" max="12547" width="5.42578125" style="260" customWidth="1"/>
    <col min="12548" max="12548" width="28.140625" style="260" customWidth="1"/>
    <col min="12549" max="12549" width="27.5703125" style="260" customWidth="1"/>
    <col min="12550" max="12550" width="25" style="260" customWidth="1"/>
    <col min="12551" max="12551" width="28.5703125" style="260" customWidth="1"/>
    <col min="12552" max="12552" width="16.140625" style="260" customWidth="1"/>
    <col min="12553" max="12553" width="12.28515625" style="260" customWidth="1"/>
    <col min="12554" max="12554" width="18.85546875" style="260" customWidth="1"/>
    <col min="12555" max="12558" width="5.85546875" style="260" customWidth="1"/>
    <col min="12559" max="12559" width="7.7109375" style="260" customWidth="1"/>
    <col min="12560" max="12560" width="1.42578125" style="260" customWidth="1"/>
    <col min="12561" max="12564" width="6.140625" style="260" customWidth="1"/>
    <col min="12565" max="12565" width="7.85546875" style="260" customWidth="1"/>
    <col min="12566" max="12566" width="153.140625" style="260" customWidth="1"/>
    <col min="12567" max="12567" width="25.5703125" style="260" customWidth="1"/>
    <col min="12568" max="12568" width="32.85546875" style="260" customWidth="1"/>
    <col min="12569" max="12569" width="55.42578125" style="260" customWidth="1"/>
    <col min="12570" max="12800" width="11.42578125" style="260"/>
    <col min="12801" max="12801" width="23.85546875" style="260" customWidth="1"/>
    <col min="12802" max="12802" width="22.42578125" style="260" customWidth="1"/>
    <col min="12803" max="12803" width="5.42578125" style="260" customWidth="1"/>
    <col min="12804" max="12804" width="28.140625" style="260" customWidth="1"/>
    <col min="12805" max="12805" width="27.5703125" style="260" customWidth="1"/>
    <col min="12806" max="12806" width="25" style="260" customWidth="1"/>
    <col min="12807" max="12807" width="28.5703125" style="260" customWidth="1"/>
    <col min="12808" max="12808" width="16.140625" style="260" customWidth="1"/>
    <col min="12809" max="12809" width="12.28515625" style="260" customWidth="1"/>
    <col min="12810" max="12810" width="18.85546875" style="260" customWidth="1"/>
    <col min="12811" max="12814" width="5.85546875" style="260" customWidth="1"/>
    <col min="12815" max="12815" width="7.7109375" style="260" customWidth="1"/>
    <col min="12816" max="12816" width="1.42578125" style="260" customWidth="1"/>
    <col min="12817" max="12820" width="6.140625" style="260" customWidth="1"/>
    <col min="12821" max="12821" width="7.85546875" style="260" customWidth="1"/>
    <col min="12822" max="12822" width="153.140625" style="260" customWidth="1"/>
    <col min="12823" max="12823" width="25.5703125" style="260" customWidth="1"/>
    <col min="12824" max="12824" width="32.85546875" style="260" customWidth="1"/>
    <col min="12825" max="12825" width="55.42578125" style="260" customWidth="1"/>
    <col min="12826" max="13056" width="11.42578125" style="260"/>
    <col min="13057" max="13057" width="23.85546875" style="260" customWidth="1"/>
    <col min="13058" max="13058" width="22.42578125" style="260" customWidth="1"/>
    <col min="13059" max="13059" width="5.42578125" style="260" customWidth="1"/>
    <col min="13060" max="13060" width="28.140625" style="260" customWidth="1"/>
    <col min="13061" max="13061" width="27.5703125" style="260" customWidth="1"/>
    <col min="13062" max="13062" width="25" style="260" customWidth="1"/>
    <col min="13063" max="13063" width="28.5703125" style="260" customWidth="1"/>
    <col min="13064" max="13064" width="16.140625" style="260" customWidth="1"/>
    <col min="13065" max="13065" width="12.28515625" style="260" customWidth="1"/>
    <col min="13066" max="13066" width="18.85546875" style="260" customWidth="1"/>
    <col min="13067" max="13070" width="5.85546875" style="260" customWidth="1"/>
    <col min="13071" max="13071" width="7.7109375" style="260" customWidth="1"/>
    <col min="13072" max="13072" width="1.42578125" style="260" customWidth="1"/>
    <col min="13073" max="13076" width="6.140625" style="260" customWidth="1"/>
    <col min="13077" max="13077" width="7.85546875" style="260" customWidth="1"/>
    <col min="13078" max="13078" width="153.140625" style="260" customWidth="1"/>
    <col min="13079" max="13079" width="25.5703125" style="260" customWidth="1"/>
    <col min="13080" max="13080" width="32.85546875" style="260" customWidth="1"/>
    <col min="13081" max="13081" width="55.42578125" style="260" customWidth="1"/>
    <col min="13082" max="13312" width="11.42578125" style="260"/>
    <col min="13313" max="13313" width="23.85546875" style="260" customWidth="1"/>
    <col min="13314" max="13314" width="22.42578125" style="260" customWidth="1"/>
    <col min="13315" max="13315" width="5.42578125" style="260" customWidth="1"/>
    <col min="13316" max="13316" width="28.140625" style="260" customWidth="1"/>
    <col min="13317" max="13317" width="27.5703125" style="260" customWidth="1"/>
    <col min="13318" max="13318" width="25" style="260" customWidth="1"/>
    <col min="13319" max="13319" width="28.5703125" style="260" customWidth="1"/>
    <col min="13320" max="13320" width="16.140625" style="260" customWidth="1"/>
    <col min="13321" max="13321" width="12.28515625" style="260" customWidth="1"/>
    <col min="13322" max="13322" width="18.85546875" style="260" customWidth="1"/>
    <col min="13323" max="13326" width="5.85546875" style="260" customWidth="1"/>
    <col min="13327" max="13327" width="7.7109375" style="260" customWidth="1"/>
    <col min="13328" max="13328" width="1.42578125" style="260" customWidth="1"/>
    <col min="13329" max="13332" width="6.140625" style="260" customWidth="1"/>
    <col min="13333" max="13333" width="7.85546875" style="260" customWidth="1"/>
    <col min="13334" max="13334" width="153.140625" style="260" customWidth="1"/>
    <col min="13335" max="13335" width="25.5703125" style="260" customWidth="1"/>
    <col min="13336" max="13336" width="32.85546875" style="260" customWidth="1"/>
    <col min="13337" max="13337" width="55.42578125" style="260" customWidth="1"/>
    <col min="13338" max="13568" width="11.42578125" style="260"/>
    <col min="13569" max="13569" width="23.85546875" style="260" customWidth="1"/>
    <col min="13570" max="13570" width="22.42578125" style="260" customWidth="1"/>
    <col min="13571" max="13571" width="5.42578125" style="260" customWidth="1"/>
    <col min="13572" max="13572" width="28.140625" style="260" customWidth="1"/>
    <col min="13573" max="13573" width="27.5703125" style="260" customWidth="1"/>
    <col min="13574" max="13574" width="25" style="260" customWidth="1"/>
    <col min="13575" max="13575" width="28.5703125" style="260" customWidth="1"/>
    <col min="13576" max="13576" width="16.140625" style="260" customWidth="1"/>
    <col min="13577" max="13577" width="12.28515625" style="260" customWidth="1"/>
    <col min="13578" max="13578" width="18.85546875" style="260" customWidth="1"/>
    <col min="13579" max="13582" width="5.85546875" style="260" customWidth="1"/>
    <col min="13583" max="13583" width="7.7109375" style="260" customWidth="1"/>
    <col min="13584" max="13584" width="1.42578125" style="260" customWidth="1"/>
    <col min="13585" max="13588" width="6.140625" style="260" customWidth="1"/>
    <col min="13589" max="13589" width="7.85546875" style="260" customWidth="1"/>
    <col min="13590" max="13590" width="153.140625" style="260" customWidth="1"/>
    <col min="13591" max="13591" width="25.5703125" style="260" customWidth="1"/>
    <col min="13592" max="13592" width="32.85546875" style="260" customWidth="1"/>
    <col min="13593" max="13593" width="55.42578125" style="260" customWidth="1"/>
    <col min="13594" max="13824" width="11.42578125" style="260"/>
    <col min="13825" max="13825" width="23.85546875" style="260" customWidth="1"/>
    <col min="13826" max="13826" width="22.42578125" style="260" customWidth="1"/>
    <col min="13827" max="13827" width="5.42578125" style="260" customWidth="1"/>
    <col min="13828" max="13828" width="28.140625" style="260" customWidth="1"/>
    <col min="13829" max="13829" width="27.5703125" style="260" customWidth="1"/>
    <col min="13830" max="13830" width="25" style="260" customWidth="1"/>
    <col min="13831" max="13831" width="28.5703125" style="260" customWidth="1"/>
    <col min="13832" max="13832" width="16.140625" style="260" customWidth="1"/>
    <col min="13833" max="13833" width="12.28515625" style="260" customWidth="1"/>
    <col min="13834" max="13834" width="18.85546875" style="260" customWidth="1"/>
    <col min="13835" max="13838" width="5.85546875" style="260" customWidth="1"/>
    <col min="13839" max="13839" width="7.7109375" style="260" customWidth="1"/>
    <col min="13840" max="13840" width="1.42578125" style="260" customWidth="1"/>
    <col min="13841" max="13844" width="6.140625" style="260" customWidth="1"/>
    <col min="13845" max="13845" width="7.85546875" style="260" customWidth="1"/>
    <col min="13846" max="13846" width="153.140625" style="260" customWidth="1"/>
    <col min="13847" max="13847" width="25.5703125" style="260" customWidth="1"/>
    <col min="13848" max="13848" width="32.85546875" style="260" customWidth="1"/>
    <col min="13849" max="13849" width="55.42578125" style="260" customWidth="1"/>
    <col min="13850" max="14080" width="11.42578125" style="260"/>
    <col min="14081" max="14081" width="23.85546875" style="260" customWidth="1"/>
    <col min="14082" max="14082" width="22.42578125" style="260" customWidth="1"/>
    <col min="14083" max="14083" width="5.42578125" style="260" customWidth="1"/>
    <col min="14084" max="14084" width="28.140625" style="260" customWidth="1"/>
    <col min="14085" max="14085" width="27.5703125" style="260" customWidth="1"/>
    <col min="14086" max="14086" width="25" style="260" customWidth="1"/>
    <col min="14087" max="14087" width="28.5703125" style="260" customWidth="1"/>
    <col min="14088" max="14088" width="16.140625" style="260" customWidth="1"/>
    <col min="14089" max="14089" width="12.28515625" style="260" customWidth="1"/>
    <col min="14090" max="14090" width="18.85546875" style="260" customWidth="1"/>
    <col min="14091" max="14094" width="5.85546875" style="260" customWidth="1"/>
    <col min="14095" max="14095" width="7.7109375" style="260" customWidth="1"/>
    <col min="14096" max="14096" width="1.42578125" style="260" customWidth="1"/>
    <col min="14097" max="14100" width="6.140625" style="260" customWidth="1"/>
    <col min="14101" max="14101" width="7.85546875" style="260" customWidth="1"/>
    <col min="14102" max="14102" width="153.140625" style="260" customWidth="1"/>
    <col min="14103" max="14103" width="25.5703125" style="260" customWidth="1"/>
    <col min="14104" max="14104" width="32.85546875" style="260" customWidth="1"/>
    <col min="14105" max="14105" width="55.42578125" style="260" customWidth="1"/>
    <col min="14106" max="14336" width="11.42578125" style="260"/>
    <col min="14337" max="14337" width="23.85546875" style="260" customWidth="1"/>
    <col min="14338" max="14338" width="22.42578125" style="260" customWidth="1"/>
    <col min="14339" max="14339" width="5.42578125" style="260" customWidth="1"/>
    <col min="14340" max="14340" width="28.140625" style="260" customWidth="1"/>
    <col min="14341" max="14341" width="27.5703125" style="260" customWidth="1"/>
    <col min="14342" max="14342" width="25" style="260" customWidth="1"/>
    <col min="14343" max="14343" width="28.5703125" style="260" customWidth="1"/>
    <col min="14344" max="14344" width="16.140625" style="260" customWidth="1"/>
    <col min="14345" max="14345" width="12.28515625" style="260" customWidth="1"/>
    <col min="14346" max="14346" width="18.85546875" style="260" customWidth="1"/>
    <col min="14347" max="14350" width="5.85546875" style="260" customWidth="1"/>
    <col min="14351" max="14351" width="7.7109375" style="260" customWidth="1"/>
    <col min="14352" max="14352" width="1.42578125" style="260" customWidth="1"/>
    <col min="14353" max="14356" width="6.140625" style="260" customWidth="1"/>
    <col min="14357" max="14357" width="7.85546875" style="260" customWidth="1"/>
    <col min="14358" max="14358" width="153.140625" style="260" customWidth="1"/>
    <col min="14359" max="14359" width="25.5703125" style="260" customWidth="1"/>
    <col min="14360" max="14360" width="32.85546875" style="260" customWidth="1"/>
    <col min="14361" max="14361" width="55.42578125" style="260" customWidth="1"/>
    <col min="14362" max="14592" width="11.42578125" style="260"/>
    <col min="14593" max="14593" width="23.85546875" style="260" customWidth="1"/>
    <col min="14594" max="14594" width="22.42578125" style="260" customWidth="1"/>
    <col min="14595" max="14595" width="5.42578125" style="260" customWidth="1"/>
    <col min="14596" max="14596" width="28.140625" style="260" customWidth="1"/>
    <col min="14597" max="14597" width="27.5703125" style="260" customWidth="1"/>
    <col min="14598" max="14598" width="25" style="260" customWidth="1"/>
    <col min="14599" max="14599" width="28.5703125" style="260" customWidth="1"/>
    <col min="14600" max="14600" width="16.140625" style="260" customWidth="1"/>
    <col min="14601" max="14601" width="12.28515625" style="260" customWidth="1"/>
    <col min="14602" max="14602" width="18.85546875" style="260" customWidth="1"/>
    <col min="14603" max="14606" width="5.85546875" style="260" customWidth="1"/>
    <col min="14607" max="14607" width="7.7109375" style="260" customWidth="1"/>
    <col min="14608" max="14608" width="1.42578125" style="260" customWidth="1"/>
    <col min="14609" max="14612" width="6.140625" style="260" customWidth="1"/>
    <col min="14613" max="14613" width="7.85546875" style="260" customWidth="1"/>
    <col min="14614" max="14614" width="153.140625" style="260" customWidth="1"/>
    <col min="14615" max="14615" width="25.5703125" style="260" customWidth="1"/>
    <col min="14616" max="14616" width="32.85546875" style="260" customWidth="1"/>
    <col min="14617" max="14617" width="55.42578125" style="260" customWidth="1"/>
    <col min="14618" max="14848" width="11.42578125" style="260"/>
    <col min="14849" max="14849" width="23.85546875" style="260" customWidth="1"/>
    <col min="14850" max="14850" width="22.42578125" style="260" customWidth="1"/>
    <col min="14851" max="14851" width="5.42578125" style="260" customWidth="1"/>
    <col min="14852" max="14852" width="28.140625" style="260" customWidth="1"/>
    <col min="14853" max="14853" width="27.5703125" style="260" customWidth="1"/>
    <col min="14854" max="14854" width="25" style="260" customWidth="1"/>
    <col min="14855" max="14855" width="28.5703125" style="260" customWidth="1"/>
    <col min="14856" max="14856" width="16.140625" style="260" customWidth="1"/>
    <col min="14857" max="14857" width="12.28515625" style="260" customWidth="1"/>
    <col min="14858" max="14858" width="18.85546875" style="260" customWidth="1"/>
    <col min="14859" max="14862" width="5.85546875" style="260" customWidth="1"/>
    <col min="14863" max="14863" width="7.7109375" style="260" customWidth="1"/>
    <col min="14864" max="14864" width="1.42578125" style="260" customWidth="1"/>
    <col min="14865" max="14868" width="6.140625" style="260" customWidth="1"/>
    <col min="14869" max="14869" width="7.85546875" style="260" customWidth="1"/>
    <col min="14870" max="14870" width="153.140625" style="260" customWidth="1"/>
    <col min="14871" max="14871" width="25.5703125" style="260" customWidth="1"/>
    <col min="14872" max="14872" width="32.85546875" style="260" customWidth="1"/>
    <col min="14873" max="14873" width="55.42578125" style="260" customWidth="1"/>
    <col min="14874" max="15104" width="11.42578125" style="260"/>
    <col min="15105" max="15105" width="23.85546875" style="260" customWidth="1"/>
    <col min="15106" max="15106" width="22.42578125" style="260" customWidth="1"/>
    <col min="15107" max="15107" width="5.42578125" style="260" customWidth="1"/>
    <col min="15108" max="15108" width="28.140625" style="260" customWidth="1"/>
    <col min="15109" max="15109" width="27.5703125" style="260" customWidth="1"/>
    <col min="15110" max="15110" width="25" style="260" customWidth="1"/>
    <col min="15111" max="15111" width="28.5703125" style="260" customWidth="1"/>
    <col min="15112" max="15112" width="16.140625" style="260" customWidth="1"/>
    <col min="15113" max="15113" width="12.28515625" style="260" customWidth="1"/>
    <col min="15114" max="15114" width="18.85546875" style="260" customWidth="1"/>
    <col min="15115" max="15118" width="5.85546875" style="260" customWidth="1"/>
    <col min="15119" max="15119" width="7.7109375" style="260" customWidth="1"/>
    <col min="15120" max="15120" width="1.42578125" style="260" customWidth="1"/>
    <col min="15121" max="15124" width="6.140625" style="260" customWidth="1"/>
    <col min="15125" max="15125" width="7.85546875" style="260" customWidth="1"/>
    <col min="15126" max="15126" width="153.140625" style="260" customWidth="1"/>
    <col min="15127" max="15127" width="25.5703125" style="260" customWidth="1"/>
    <col min="15128" max="15128" width="32.85546875" style="260" customWidth="1"/>
    <col min="15129" max="15129" width="55.42578125" style="260" customWidth="1"/>
    <col min="15130" max="15360" width="11.42578125" style="260"/>
    <col min="15361" max="15361" width="23.85546875" style="260" customWidth="1"/>
    <col min="15362" max="15362" width="22.42578125" style="260" customWidth="1"/>
    <col min="15363" max="15363" width="5.42578125" style="260" customWidth="1"/>
    <col min="15364" max="15364" width="28.140625" style="260" customWidth="1"/>
    <col min="15365" max="15365" width="27.5703125" style="260" customWidth="1"/>
    <col min="15366" max="15366" width="25" style="260" customWidth="1"/>
    <col min="15367" max="15367" width="28.5703125" style="260" customWidth="1"/>
    <col min="15368" max="15368" width="16.140625" style="260" customWidth="1"/>
    <col min="15369" max="15369" width="12.28515625" style="260" customWidth="1"/>
    <col min="15370" max="15370" width="18.85546875" style="260" customWidth="1"/>
    <col min="15371" max="15374" width="5.85546875" style="260" customWidth="1"/>
    <col min="15375" max="15375" width="7.7109375" style="260" customWidth="1"/>
    <col min="15376" max="15376" width="1.42578125" style="260" customWidth="1"/>
    <col min="15377" max="15380" width="6.140625" style="260" customWidth="1"/>
    <col min="15381" max="15381" width="7.85546875" style="260" customWidth="1"/>
    <col min="15382" max="15382" width="153.140625" style="260" customWidth="1"/>
    <col min="15383" max="15383" width="25.5703125" style="260" customWidth="1"/>
    <col min="15384" max="15384" width="32.85546875" style="260" customWidth="1"/>
    <col min="15385" max="15385" width="55.42578125" style="260" customWidth="1"/>
    <col min="15386" max="15616" width="11.42578125" style="260"/>
    <col min="15617" max="15617" width="23.85546875" style="260" customWidth="1"/>
    <col min="15618" max="15618" width="22.42578125" style="260" customWidth="1"/>
    <col min="15619" max="15619" width="5.42578125" style="260" customWidth="1"/>
    <col min="15620" max="15620" width="28.140625" style="260" customWidth="1"/>
    <col min="15621" max="15621" width="27.5703125" style="260" customWidth="1"/>
    <col min="15622" max="15622" width="25" style="260" customWidth="1"/>
    <col min="15623" max="15623" width="28.5703125" style="260" customWidth="1"/>
    <col min="15624" max="15624" width="16.140625" style="260" customWidth="1"/>
    <col min="15625" max="15625" width="12.28515625" style="260" customWidth="1"/>
    <col min="15626" max="15626" width="18.85546875" style="260" customWidth="1"/>
    <col min="15627" max="15630" width="5.85546875" style="260" customWidth="1"/>
    <col min="15631" max="15631" width="7.7109375" style="260" customWidth="1"/>
    <col min="15632" max="15632" width="1.42578125" style="260" customWidth="1"/>
    <col min="15633" max="15636" width="6.140625" style="260" customWidth="1"/>
    <col min="15637" max="15637" width="7.85546875" style="260" customWidth="1"/>
    <col min="15638" max="15638" width="153.140625" style="260" customWidth="1"/>
    <col min="15639" max="15639" width="25.5703125" style="260" customWidth="1"/>
    <col min="15640" max="15640" width="32.85546875" style="260" customWidth="1"/>
    <col min="15641" max="15641" width="55.42578125" style="260" customWidth="1"/>
    <col min="15642" max="15872" width="11.42578125" style="260"/>
    <col min="15873" max="15873" width="23.85546875" style="260" customWidth="1"/>
    <col min="15874" max="15874" width="22.42578125" style="260" customWidth="1"/>
    <col min="15875" max="15875" width="5.42578125" style="260" customWidth="1"/>
    <col min="15876" max="15876" width="28.140625" style="260" customWidth="1"/>
    <col min="15877" max="15877" width="27.5703125" style="260" customWidth="1"/>
    <col min="15878" max="15878" width="25" style="260" customWidth="1"/>
    <col min="15879" max="15879" width="28.5703125" style="260" customWidth="1"/>
    <col min="15880" max="15880" width="16.140625" style="260" customWidth="1"/>
    <col min="15881" max="15881" width="12.28515625" style="260" customWidth="1"/>
    <col min="15882" max="15882" width="18.85546875" style="260" customWidth="1"/>
    <col min="15883" max="15886" width="5.85546875" style="260" customWidth="1"/>
    <col min="15887" max="15887" width="7.7109375" style="260" customWidth="1"/>
    <col min="15888" max="15888" width="1.42578125" style="260" customWidth="1"/>
    <col min="15889" max="15892" width="6.140625" style="260" customWidth="1"/>
    <col min="15893" max="15893" width="7.85546875" style="260" customWidth="1"/>
    <col min="15894" max="15894" width="153.140625" style="260" customWidth="1"/>
    <col min="15895" max="15895" width="25.5703125" style="260" customWidth="1"/>
    <col min="15896" max="15896" width="32.85546875" style="260" customWidth="1"/>
    <col min="15897" max="15897" width="55.42578125" style="260" customWidth="1"/>
    <col min="15898" max="16128" width="11.42578125" style="260"/>
    <col min="16129" max="16129" width="23.85546875" style="260" customWidth="1"/>
    <col min="16130" max="16130" width="22.42578125" style="260" customWidth="1"/>
    <col min="16131" max="16131" width="5.42578125" style="260" customWidth="1"/>
    <col min="16132" max="16132" width="28.140625" style="260" customWidth="1"/>
    <col min="16133" max="16133" width="27.5703125" style="260" customWidth="1"/>
    <col min="16134" max="16134" width="25" style="260" customWidth="1"/>
    <col min="16135" max="16135" width="28.5703125" style="260" customWidth="1"/>
    <col min="16136" max="16136" width="16.140625" style="260" customWidth="1"/>
    <col min="16137" max="16137" width="12.28515625" style="260" customWidth="1"/>
    <col min="16138" max="16138" width="18.85546875" style="260" customWidth="1"/>
    <col min="16139" max="16142" width="5.85546875" style="260" customWidth="1"/>
    <col min="16143" max="16143" width="7.7109375" style="260" customWidth="1"/>
    <col min="16144" max="16144" width="1.42578125" style="260" customWidth="1"/>
    <col min="16145" max="16148" width="6.140625" style="260" customWidth="1"/>
    <col min="16149" max="16149" width="7.85546875" style="260" customWidth="1"/>
    <col min="16150" max="16150" width="153.140625" style="260" customWidth="1"/>
    <col min="16151" max="16151" width="25.5703125" style="260" customWidth="1"/>
    <col min="16152" max="16152" width="32.85546875" style="260" customWidth="1"/>
    <col min="16153" max="16153" width="55.42578125" style="260" customWidth="1"/>
    <col min="16154" max="16384" width="11.42578125" style="260"/>
  </cols>
  <sheetData>
    <row r="1" spans="1:25"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5"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5"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5" ht="21" x14ac:dyDescent="0.25">
      <c r="A4" s="412"/>
      <c r="B4" s="418" t="s">
        <v>4</v>
      </c>
      <c r="C4" s="418"/>
      <c r="D4" s="418"/>
      <c r="E4" s="418"/>
      <c r="F4" s="418"/>
      <c r="G4" s="418"/>
      <c r="H4" s="418"/>
      <c r="I4" s="418"/>
      <c r="J4" s="418"/>
      <c r="K4" s="418"/>
      <c r="L4" s="418"/>
      <c r="M4" s="418"/>
      <c r="N4" s="418"/>
      <c r="O4" s="418"/>
      <c r="P4" s="418"/>
      <c r="Q4" s="418"/>
      <c r="R4" s="418"/>
      <c r="S4" s="418"/>
      <c r="T4" s="418"/>
      <c r="U4" s="418"/>
      <c r="V4" s="418"/>
      <c r="W4" s="419"/>
      <c r="X4" s="81" t="s">
        <v>5</v>
      </c>
    </row>
    <row r="5" spans="1:25"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5"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5" ht="15.75" thickBot="1" x14ac:dyDescent="0.3">
      <c r="A7" s="118" t="s">
        <v>7</v>
      </c>
      <c r="B7" s="422" t="s">
        <v>769</v>
      </c>
      <c r="C7" s="423"/>
      <c r="D7" s="423"/>
      <c r="E7" s="423"/>
      <c r="F7" s="423"/>
      <c r="G7" s="423"/>
      <c r="H7" s="423"/>
      <c r="I7" s="423"/>
      <c r="J7" s="423"/>
      <c r="K7" s="423"/>
      <c r="L7" s="423"/>
      <c r="M7" s="423"/>
      <c r="N7" s="423"/>
      <c r="O7" s="423"/>
      <c r="P7" s="423"/>
      <c r="Q7" s="423"/>
      <c r="R7" s="423"/>
      <c r="S7" s="423"/>
      <c r="T7" s="423"/>
      <c r="U7" s="423"/>
      <c r="V7" s="423"/>
      <c r="W7" s="423"/>
      <c r="X7" s="424"/>
    </row>
    <row r="8" spans="1:25" x14ac:dyDescent="0.25">
      <c r="A8" s="262"/>
      <c r="B8" s="262"/>
      <c r="C8" s="262"/>
      <c r="D8" s="262"/>
      <c r="E8" s="262"/>
      <c r="F8" s="262"/>
      <c r="G8" s="262"/>
      <c r="H8" s="262"/>
      <c r="I8" s="262"/>
      <c r="J8" s="262"/>
      <c r="K8" s="262"/>
      <c r="L8" s="262"/>
      <c r="M8" s="262"/>
      <c r="N8" s="262"/>
      <c r="O8" s="262"/>
      <c r="P8" s="262"/>
      <c r="Q8" s="262"/>
      <c r="R8" s="262"/>
      <c r="S8" s="262"/>
      <c r="T8" s="262"/>
      <c r="U8" s="262"/>
      <c r="V8" s="262"/>
      <c r="W8" s="100"/>
      <c r="X8" s="100"/>
    </row>
    <row r="9" spans="1:25" x14ac:dyDescent="0.25">
      <c r="A9" s="449" t="s">
        <v>8</v>
      </c>
      <c r="B9" s="449" t="s">
        <v>9</v>
      </c>
      <c r="C9" s="449" t="s">
        <v>10</v>
      </c>
      <c r="D9" s="449" t="s">
        <v>11</v>
      </c>
      <c r="E9" s="449" t="s">
        <v>12</v>
      </c>
      <c r="F9" s="449" t="s">
        <v>13</v>
      </c>
      <c r="G9" s="449" t="s">
        <v>14</v>
      </c>
      <c r="H9" s="449" t="s">
        <v>15</v>
      </c>
      <c r="I9" s="449" t="s">
        <v>16</v>
      </c>
      <c r="J9" s="449" t="s">
        <v>17</v>
      </c>
      <c r="K9" s="460" t="s">
        <v>18</v>
      </c>
      <c r="L9" s="460"/>
      <c r="M9" s="460"/>
      <c r="N9" s="460"/>
      <c r="O9" s="460"/>
      <c r="P9" s="449"/>
      <c r="Q9" s="449" t="s">
        <v>19</v>
      </c>
      <c r="R9" s="449"/>
      <c r="S9" s="449"/>
      <c r="T9" s="449"/>
      <c r="U9" s="449"/>
      <c r="V9" s="449" t="s">
        <v>20</v>
      </c>
      <c r="W9" s="449" t="s">
        <v>21</v>
      </c>
      <c r="X9" s="449" t="s">
        <v>22</v>
      </c>
    </row>
    <row r="10" spans="1:25" ht="25.5" x14ac:dyDescent="0.25">
      <c r="A10" s="449"/>
      <c r="B10" s="449"/>
      <c r="C10" s="449"/>
      <c r="D10" s="449"/>
      <c r="E10" s="449"/>
      <c r="F10" s="449"/>
      <c r="G10" s="449"/>
      <c r="H10" s="449"/>
      <c r="I10" s="449"/>
      <c r="J10" s="449"/>
      <c r="K10" s="180" t="s">
        <v>23</v>
      </c>
      <c r="L10" s="180" t="s">
        <v>24</v>
      </c>
      <c r="M10" s="180" t="s">
        <v>25</v>
      </c>
      <c r="N10" s="180" t="s">
        <v>26</v>
      </c>
      <c r="O10" s="180" t="s">
        <v>27</v>
      </c>
      <c r="P10" s="449"/>
      <c r="Q10" s="180" t="s">
        <v>28</v>
      </c>
      <c r="R10" s="180" t="s">
        <v>24</v>
      </c>
      <c r="S10" s="180" t="s">
        <v>25</v>
      </c>
      <c r="T10" s="180" t="s">
        <v>26</v>
      </c>
      <c r="U10" s="180" t="s">
        <v>27</v>
      </c>
      <c r="V10" s="449"/>
      <c r="W10" s="449"/>
      <c r="X10" s="449"/>
    </row>
    <row r="11" spans="1:25" ht="280.5" x14ac:dyDescent="0.25">
      <c r="A11" s="426" t="s">
        <v>106</v>
      </c>
      <c r="B11" s="426" t="s">
        <v>107</v>
      </c>
      <c r="C11" s="263">
        <v>1</v>
      </c>
      <c r="D11" s="263" t="s">
        <v>108</v>
      </c>
      <c r="E11" s="89" t="s">
        <v>109</v>
      </c>
      <c r="F11" s="192" t="s">
        <v>770</v>
      </c>
      <c r="G11" s="192" t="s">
        <v>771</v>
      </c>
      <c r="H11" s="188">
        <v>1</v>
      </c>
      <c r="I11" s="89" t="s">
        <v>94</v>
      </c>
      <c r="J11" s="263" t="s">
        <v>110</v>
      </c>
      <c r="K11" s="264">
        <v>0.25</v>
      </c>
      <c r="L11" s="264">
        <v>0.25</v>
      </c>
      <c r="M11" s="264">
        <v>0.25</v>
      </c>
      <c r="N11" s="264">
        <v>0.25</v>
      </c>
      <c r="O11" s="264">
        <f>K11+L11+M11+N11</f>
        <v>1</v>
      </c>
      <c r="P11" s="449"/>
      <c r="Q11" s="263">
        <v>25</v>
      </c>
      <c r="R11" s="263">
        <v>25</v>
      </c>
      <c r="S11" s="263">
        <v>25</v>
      </c>
      <c r="T11" s="263"/>
      <c r="U11" s="263">
        <f>Q11+R11+S11+T11</f>
        <v>75</v>
      </c>
      <c r="V11" s="88" t="s">
        <v>831</v>
      </c>
      <c r="W11" s="95" t="s">
        <v>656</v>
      </c>
      <c r="X11" s="95" t="s">
        <v>657</v>
      </c>
      <c r="Y11" s="111"/>
    </row>
    <row r="12" spans="1:25" ht="409.5" x14ac:dyDescent="0.25">
      <c r="A12" s="426"/>
      <c r="B12" s="426"/>
      <c r="C12" s="263">
        <v>2</v>
      </c>
      <c r="D12" s="89" t="s">
        <v>772</v>
      </c>
      <c r="E12" s="89" t="s">
        <v>111</v>
      </c>
      <c r="F12" s="263" t="s">
        <v>112</v>
      </c>
      <c r="G12" s="274" t="s">
        <v>113</v>
      </c>
      <c r="H12" s="188">
        <v>1</v>
      </c>
      <c r="I12" s="89" t="s">
        <v>94</v>
      </c>
      <c r="J12" s="89" t="s">
        <v>114</v>
      </c>
      <c r="K12" s="264">
        <v>0.25</v>
      </c>
      <c r="L12" s="264">
        <v>0.25</v>
      </c>
      <c r="M12" s="264">
        <v>0.25</v>
      </c>
      <c r="N12" s="264">
        <v>0.25</v>
      </c>
      <c r="O12" s="264">
        <f>K12+L12+M12+N12</f>
        <v>1</v>
      </c>
      <c r="P12" s="449"/>
      <c r="Q12" s="263">
        <v>25</v>
      </c>
      <c r="R12" s="263">
        <v>25</v>
      </c>
      <c r="S12" s="263">
        <v>25</v>
      </c>
      <c r="T12" s="263"/>
      <c r="U12" s="263">
        <f>Q12+R12+S12+T12</f>
        <v>75</v>
      </c>
      <c r="V12" s="88" t="s">
        <v>832</v>
      </c>
      <c r="W12" s="95" t="s">
        <v>656</v>
      </c>
      <c r="X12" s="95" t="s">
        <v>657</v>
      </c>
      <c r="Y12" s="111"/>
    </row>
    <row r="13" spans="1:25" ht="344.25" x14ac:dyDescent="0.25">
      <c r="A13" s="426"/>
      <c r="B13" s="263" t="s">
        <v>115</v>
      </c>
      <c r="C13" s="263">
        <v>3</v>
      </c>
      <c r="D13" s="263" t="s">
        <v>116</v>
      </c>
      <c r="E13" s="89" t="s">
        <v>111</v>
      </c>
      <c r="F13" s="263" t="s">
        <v>117</v>
      </c>
      <c r="G13" s="274" t="s">
        <v>118</v>
      </c>
      <c r="H13" s="188">
        <v>1</v>
      </c>
      <c r="I13" s="89" t="s">
        <v>94</v>
      </c>
      <c r="J13" s="263" t="s">
        <v>119</v>
      </c>
      <c r="K13" s="264">
        <v>0.25</v>
      </c>
      <c r="L13" s="264">
        <v>0.25</v>
      </c>
      <c r="M13" s="264">
        <v>0.25</v>
      </c>
      <c r="N13" s="264">
        <v>0.25</v>
      </c>
      <c r="O13" s="264">
        <f>K13+L13+M13+N13</f>
        <v>1</v>
      </c>
      <c r="P13" s="449"/>
      <c r="Q13" s="263">
        <v>25</v>
      </c>
      <c r="R13" s="263">
        <v>25</v>
      </c>
      <c r="S13" s="263">
        <v>25</v>
      </c>
      <c r="T13" s="263"/>
      <c r="U13" s="263">
        <f>Q13+R13+S13+T13</f>
        <v>75</v>
      </c>
      <c r="V13" s="275" t="s">
        <v>833</v>
      </c>
      <c r="W13" s="95" t="s">
        <v>656</v>
      </c>
      <c r="X13" s="95" t="s">
        <v>657</v>
      </c>
      <c r="Y13" s="101"/>
    </row>
    <row r="14" spans="1:25" customFormat="1" x14ac:dyDescent="0.25">
      <c r="A14" s="449" t="s">
        <v>31</v>
      </c>
      <c r="B14" s="186" t="s">
        <v>834</v>
      </c>
      <c r="C14" s="450" t="s">
        <v>32</v>
      </c>
      <c r="D14" s="451"/>
      <c r="E14" s="107" t="s">
        <v>33</v>
      </c>
      <c r="F14" s="239"/>
      <c r="G14" s="239"/>
      <c r="H14" s="239"/>
      <c r="I14" s="456" t="s">
        <v>34</v>
      </c>
      <c r="J14" s="437" t="s">
        <v>33</v>
      </c>
      <c r="K14" s="438"/>
      <c r="L14" s="438"/>
      <c r="M14" s="438"/>
      <c r="N14" s="438"/>
      <c r="O14" s="438"/>
      <c r="P14" s="438"/>
      <c r="Q14" s="438"/>
      <c r="R14" s="439"/>
      <c r="S14" s="457" t="s">
        <v>35</v>
      </c>
      <c r="T14" s="457"/>
      <c r="U14" s="457"/>
      <c r="V14" s="441" t="s">
        <v>36</v>
      </c>
      <c r="W14" s="441"/>
      <c r="X14" s="441"/>
      <c r="Y14" s="260"/>
    </row>
    <row r="15" spans="1:25" customFormat="1" x14ac:dyDescent="0.25">
      <c r="A15" s="449"/>
      <c r="B15" s="186" t="s">
        <v>37</v>
      </c>
      <c r="C15" s="452"/>
      <c r="D15" s="453"/>
      <c r="E15" s="107" t="s">
        <v>38</v>
      </c>
      <c r="F15" s="458" t="s">
        <v>773</v>
      </c>
      <c r="G15" s="458"/>
      <c r="H15" s="459"/>
      <c r="I15" s="456"/>
      <c r="J15" s="444" t="s">
        <v>121</v>
      </c>
      <c r="K15" s="442"/>
      <c r="L15" s="442"/>
      <c r="M15" s="442"/>
      <c r="N15" s="442"/>
      <c r="O15" s="442"/>
      <c r="P15" s="442"/>
      <c r="Q15" s="442"/>
      <c r="R15" s="445"/>
      <c r="S15" s="457"/>
      <c r="T15" s="457"/>
      <c r="U15" s="457"/>
      <c r="V15" s="441" t="s">
        <v>835</v>
      </c>
      <c r="W15" s="441"/>
      <c r="X15" s="441"/>
      <c r="Y15" s="260"/>
    </row>
    <row r="16" spans="1:25" customFormat="1" ht="25.5" x14ac:dyDescent="0.25">
      <c r="A16" s="449"/>
      <c r="B16" s="186" t="s">
        <v>836</v>
      </c>
      <c r="C16" s="454"/>
      <c r="D16" s="455"/>
      <c r="E16" s="107" t="s">
        <v>40</v>
      </c>
      <c r="F16" s="458" t="s">
        <v>774</v>
      </c>
      <c r="G16" s="458"/>
      <c r="H16" s="459"/>
      <c r="I16" s="456"/>
      <c r="J16" s="444" t="s">
        <v>122</v>
      </c>
      <c r="K16" s="442"/>
      <c r="L16" s="442"/>
      <c r="M16" s="442"/>
      <c r="N16" s="442"/>
      <c r="O16" s="442"/>
      <c r="P16" s="442"/>
      <c r="Q16" s="442"/>
      <c r="R16" s="445"/>
      <c r="S16" s="457"/>
      <c r="T16" s="457"/>
      <c r="U16" s="457"/>
      <c r="V16" s="441" t="s">
        <v>41</v>
      </c>
      <c r="W16" s="441"/>
      <c r="X16" s="441"/>
      <c r="Y16" s="260"/>
    </row>
  </sheetData>
  <mergeCells count="37">
    <mergeCell ref="J14:R14"/>
    <mergeCell ref="S14:U16"/>
    <mergeCell ref="V14:X14"/>
    <mergeCell ref="F15:H15"/>
    <mergeCell ref="J9:J10"/>
    <mergeCell ref="K9:O9"/>
    <mergeCell ref="P9:P13"/>
    <mergeCell ref="Q9:U9"/>
    <mergeCell ref="V9:V10"/>
    <mergeCell ref="W9:W10"/>
    <mergeCell ref="J15:R15"/>
    <mergeCell ref="V15:X15"/>
    <mergeCell ref="F16:H16"/>
    <mergeCell ref="J16:R16"/>
    <mergeCell ref="V16:X16"/>
    <mergeCell ref="A11:A13"/>
    <mergeCell ref="B11:B12"/>
    <mergeCell ref="A14:A16"/>
    <mergeCell ref="C14:D16"/>
    <mergeCell ref="I14:I16"/>
    <mergeCell ref="B7:X7"/>
    <mergeCell ref="A9:A10"/>
    <mergeCell ref="B9:B10"/>
    <mergeCell ref="C9:C10"/>
    <mergeCell ref="D9:D10"/>
    <mergeCell ref="E9:E10"/>
    <mergeCell ref="F9:F10"/>
    <mergeCell ref="G9:G10"/>
    <mergeCell ref="H9:H10"/>
    <mergeCell ref="I9:I10"/>
    <mergeCell ref="X9:X10"/>
    <mergeCell ref="A6:X6"/>
    <mergeCell ref="A1:V1"/>
    <mergeCell ref="A2:A5"/>
    <mergeCell ref="B2:W2"/>
    <mergeCell ref="B3:W3"/>
    <mergeCell ref="B4:W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3"/>
  <sheetViews>
    <sheetView showGridLines="0" topLeftCell="B1" zoomScale="85" zoomScaleNormal="85" workbookViewId="0">
      <selection sqref="A1:O1"/>
    </sheetView>
  </sheetViews>
  <sheetFormatPr baseColWidth="10" defaultColWidth="8.140625" defaultRowHeight="15" x14ac:dyDescent="0.25"/>
  <cols>
    <col min="1" max="1" width="17.85546875" style="260" customWidth="1"/>
    <col min="2" max="2" width="18.85546875" style="260" customWidth="1"/>
    <col min="3" max="3" width="5.5703125" style="260" customWidth="1"/>
    <col min="4" max="4" width="25.85546875" style="260" customWidth="1"/>
    <col min="5" max="5" width="15.5703125" style="260" customWidth="1"/>
    <col min="6" max="6" width="17.28515625" style="260" customWidth="1"/>
    <col min="7" max="7" width="28.7109375" style="260" customWidth="1"/>
    <col min="8" max="8" width="16.140625" style="260" customWidth="1"/>
    <col min="9" max="9" width="10.7109375" style="260" customWidth="1"/>
    <col min="10" max="10" width="18.85546875" style="260" customWidth="1"/>
    <col min="11" max="14" width="5.85546875" style="260" customWidth="1"/>
    <col min="15" max="15" width="7.7109375" style="260" customWidth="1"/>
    <col min="16" max="16" width="1.5703125" style="260" customWidth="1"/>
    <col min="17" max="21" width="7.7109375" style="260" customWidth="1"/>
    <col min="22" max="22" width="68.42578125" style="260" customWidth="1"/>
    <col min="23" max="24" width="41.7109375" style="260" customWidth="1"/>
    <col min="25" max="256" width="8.140625" style="260"/>
    <col min="257" max="257" width="17.85546875" style="260" customWidth="1"/>
    <col min="258" max="258" width="18.85546875" style="260" customWidth="1"/>
    <col min="259" max="259" width="5.5703125" style="260" customWidth="1"/>
    <col min="260" max="260" width="25.85546875" style="260" customWidth="1"/>
    <col min="261" max="261" width="15.5703125" style="260" customWidth="1"/>
    <col min="262" max="262" width="17.28515625" style="260" customWidth="1"/>
    <col min="263" max="263" width="28.7109375" style="260" customWidth="1"/>
    <col min="264" max="264" width="16.140625" style="260" customWidth="1"/>
    <col min="265" max="265" width="10.7109375" style="260" customWidth="1"/>
    <col min="266" max="266" width="18.85546875" style="260" customWidth="1"/>
    <col min="267" max="270" width="5.85546875" style="260" customWidth="1"/>
    <col min="271" max="271" width="7.7109375" style="260" customWidth="1"/>
    <col min="272" max="272" width="1.5703125" style="260" customWidth="1"/>
    <col min="273" max="277" width="7.7109375" style="260" customWidth="1"/>
    <col min="278" max="278" width="68.42578125" style="260" customWidth="1"/>
    <col min="279" max="280" width="41.7109375" style="260" customWidth="1"/>
    <col min="281" max="512" width="8.140625" style="260"/>
    <col min="513" max="513" width="17.85546875" style="260" customWidth="1"/>
    <col min="514" max="514" width="18.85546875" style="260" customWidth="1"/>
    <col min="515" max="515" width="5.5703125" style="260" customWidth="1"/>
    <col min="516" max="516" width="25.85546875" style="260" customWidth="1"/>
    <col min="517" max="517" width="15.5703125" style="260" customWidth="1"/>
    <col min="518" max="518" width="17.28515625" style="260" customWidth="1"/>
    <col min="519" max="519" width="28.7109375" style="260" customWidth="1"/>
    <col min="520" max="520" width="16.140625" style="260" customWidth="1"/>
    <col min="521" max="521" width="10.7109375" style="260" customWidth="1"/>
    <col min="522" max="522" width="18.85546875" style="260" customWidth="1"/>
    <col min="523" max="526" width="5.85546875" style="260" customWidth="1"/>
    <col min="527" max="527" width="7.7109375" style="260" customWidth="1"/>
    <col min="528" max="528" width="1.5703125" style="260" customWidth="1"/>
    <col min="529" max="533" width="7.7109375" style="260" customWidth="1"/>
    <col min="534" max="534" width="68.42578125" style="260" customWidth="1"/>
    <col min="535" max="536" width="41.7109375" style="260" customWidth="1"/>
    <col min="537" max="768" width="8.140625" style="260"/>
    <col min="769" max="769" width="17.85546875" style="260" customWidth="1"/>
    <col min="770" max="770" width="18.85546875" style="260" customWidth="1"/>
    <col min="771" max="771" width="5.5703125" style="260" customWidth="1"/>
    <col min="772" max="772" width="25.85546875" style="260" customWidth="1"/>
    <col min="773" max="773" width="15.5703125" style="260" customWidth="1"/>
    <col min="774" max="774" width="17.28515625" style="260" customWidth="1"/>
    <col min="775" max="775" width="28.7109375" style="260" customWidth="1"/>
    <col min="776" max="776" width="16.140625" style="260" customWidth="1"/>
    <col min="777" max="777" width="10.7109375" style="260" customWidth="1"/>
    <col min="778" max="778" width="18.85546875" style="260" customWidth="1"/>
    <col min="779" max="782" width="5.85546875" style="260" customWidth="1"/>
    <col min="783" max="783" width="7.7109375" style="260" customWidth="1"/>
    <col min="784" max="784" width="1.5703125" style="260" customWidth="1"/>
    <col min="785" max="789" width="7.7109375" style="260" customWidth="1"/>
    <col min="790" max="790" width="68.42578125" style="260" customWidth="1"/>
    <col min="791" max="792" width="41.7109375" style="260" customWidth="1"/>
    <col min="793" max="1024" width="8.140625" style="260"/>
    <col min="1025" max="1025" width="17.85546875" style="260" customWidth="1"/>
    <col min="1026" max="1026" width="18.85546875" style="260" customWidth="1"/>
    <col min="1027" max="1027" width="5.5703125" style="260" customWidth="1"/>
    <col min="1028" max="1028" width="25.85546875" style="260" customWidth="1"/>
    <col min="1029" max="1029" width="15.5703125" style="260" customWidth="1"/>
    <col min="1030" max="1030" width="17.28515625" style="260" customWidth="1"/>
    <col min="1031" max="1031" width="28.7109375" style="260" customWidth="1"/>
    <col min="1032" max="1032" width="16.140625" style="260" customWidth="1"/>
    <col min="1033" max="1033" width="10.7109375" style="260" customWidth="1"/>
    <col min="1034" max="1034" width="18.85546875" style="260" customWidth="1"/>
    <col min="1035" max="1038" width="5.85546875" style="260" customWidth="1"/>
    <col min="1039" max="1039" width="7.7109375" style="260" customWidth="1"/>
    <col min="1040" max="1040" width="1.5703125" style="260" customWidth="1"/>
    <col min="1041" max="1045" width="7.7109375" style="260" customWidth="1"/>
    <col min="1046" max="1046" width="68.42578125" style="260" customWidth="1"/>
    <col min="1047" max="1048" width="41.7109375" style="260" customWidth="1"/>
    <col min="1049" max="1280" width="8.140625" style="260"/>
    <col min="1281" max="1281" width="17.85546875" style="260" customWidth="1"/>
    <col min="1282" max="1282" width="18.85546875" style="260" customWidth="1"/>
    <col min="1283" max="1283" width="5.5703125" style="260" customWidth="1"/>
    <col min="1284" max="1284" width="25.85546875" style="260" customWidth="1"/>
    <col min="1285" max="1285" width="15.5703125" style="260" customWidth="1"/>
    <col min="1286" max="1286" width="17.28515625" style="260" customWidth="1"/>
    <col min="1287" max="1287" width="28.7109375" style="260" customWidth="1"/>
    <col min="1288" max="1288" width="16.140625" style="260" customWidth="1"/>
    <col min="1289" max="1289" width="10.7109375" style="260" customWidth="1"/>
    <col min="1290" max="1290" width="18.85546875" style="260" customWidth="1"/>
    <col min="1291" max="1294" width="5.85546875" style="260" customWidth="1"/>
    <col min="1295" max="1295" width="7.7109375" style="260" customWidth="1"/>
    <col min="1296" max="1296" width="1.5703125" style="260" customWidth="1"/>
    <col min="1297" max="1301" width="7.7109375" style="260" customWidth="1"/>
    <col min="1302" max="1302" width="68.42578125" style="260" customWidth="1"/>
    <col min="1303" max="1304" width="41.7109375" style="260" customWidth="1"/>
    <col min="1305" max="1536" width="8.140625" style="260"/>
    <col min="1537" max="1537" width="17.85546875" style="260" customWidth="1"/>
    <col min="1538" max="1538" width="18.85546875" style="260" customWidth="1"/>
    <col min="1539" max="1539" width="5.5703125" style="260" customWidth="1"/>
    <col min="1540" max="1540" width="25.85546875" style="260" customWidth="1"/>
    <col min="1541" max="1541" width="15.5703125" style="260" customWidth="1"/>
    <col min="1542" max="1542" width="17.28515625" style="260" customWidth="1"/>
    <col min="1543" max="1543" width="28.7109375" style="260" customWidth="1"/>
    <col min="1544" max="1544" width="16.140625" style="260" customWidth="1"/>
    <col min="1545" max="1545" width="10.7109375" style="260" customWidth="1"/>
    <col min="1546" max="1546" width="18.85546875" style="260" customWidth="1"/>
    <col min="1547" max="1550" width="5.85546875" style="260" customWidth="1"/>
    <col min="1551" max="1551" width="7.7109375" style="260" customWidth="1"/>
    <col min="1552" max="1552" width="1.5703125" style="260" customWidth="1"/>
    <col min="1553" max="1557" width="7.7109375" style="260" customWidth="1"/>
    <col min="1558" max="1558" width="68.42578125" style="260" customWidth="1"/>
    <col min="1559" max="1560" width="41.7109375" style="260" customWidth="1"/>
    <col min="1561" max="1792" width="8.140625" style="260"/>
    <col min="1793" max="1793" width="17.85546875" style="260" customWidth="1"/>
    <col min="1794" max="1794" width="18.85546875" style="260" customWidth="1"/>
    <col min="1795" max="1795" width="5.5703125" style="260" customWidth="1"/>
    <col min="1796" max="1796" width="25.85546875" style="260" customWidth="1"/>
    <col min="1797" max="1797" width="15.5703125" style="260" customWidth="1"/>
    <col min="1798" max="1798" width="17.28515625" style="260" customWidth="1"/>
    <col min="1799" max="1799" width="28.7109375" style="260" customWidth="1"/>
    <col min="1800" max="1800" width="16.140625" style="260" customWidth="1"/>
    <col min="1801" max="1801" width="10.7109375" style="260" customWidth="1"/>
    <col min="1802" max="1802" width="18.85546875" style="260" customWidth="1"/>
    <col min="1803" max="1806" width="5.85546875" style="260" customWidth="1"/>
    <col min="1807" max="1807" width="7.7109375" style="260" customWidth="1"/>
    <col min="1808" max="1808" width="1.5703125" style="260" customWidth="1"/>
    <col min="1809" max="1813" width="7.7109375" style="260" customWidth="1"/>
    <col min="1814" max="1814" width="68.42578125" style="260" customWidth="1"/>
    <col min="1815" max="1816" width="41.7109375" style="260" customWidth="1"/>
    <col min="1817" max="2048" width="8.140625" style="260"/>
    <col min="2049" max="2049" width="17.85546875" style="260" customWidth="1"/>
    <col min="2050" max="2050" width="18.85546875" style="260" customWidth="1"/>
    <col min="2051" max="2051" width="5.5703125" style="260" customWidth="1"/>
    <col min="2052" max="2052" width="25.85546875" style="260" customWidth="1"/>
    <col min="2053" max="2053" width="15.5703125" style="260" customWidth="1"/>
    <col min="2054" max="2054" width="17.28515625" style="260" customWidth="1"/>
    <col min="2055" max="2055" width="28.7109375" style="260" customWidth="1"/>
    <col min="2056" max="2056" width="16.140625" style="260" customWidth="1"/>
    <col min="2057" max="2057" width="10.7109375" style="260" customWidth="1"/>
    <col min="2058" max="2058" width="18.85546875" style="260" customWidth="1"/>
    <col min="2059" max="2062" width="5.85546875" style="260" customWidth="1"/>
    <col min="2063" max="2063" width="7.7109375" style="260" customWidth="1"/>
    <col min="2064" max="2064" width="1.5703125" style="260" customWidth="1"/>
    <col min="2065" max="2069" width="7.7109375" style="260" customWidth="1"/>
    <col min="2070" max="2070" width="68.42578125" style="260" customWidth="1"/>
    <col min="2071" max="2072" width="41.7109375" style="260" customWidth="1"/>
    <col min="2073" max="2304" width="8.140625" style="260"/>
    <col min="2305" max="2305" width="17.85546875" style="260" customWidth="1"/>
    <col min="2306" max="2306" width="18.85546875" style="260" customWidth="1"/>
    <col min="2307" max="2307" width="5.5703125" style="260" customWidth="1"/>
    <col min="2308" max="2308" width="25.85546875" style="260" customWidth="1"/>
    <col min="2309" max="2309" width="15.5703125" style="260" customWidth="1"/>
    <col min="2310" max="2310" width="17.28515625" style="260" customWidth="1"/>
    <col min="2311" max="2311" width="28.7109375" style="260" customWidth="1"/>
    <col min="2312" max="2312" width="16.140625" style="260" customWidth="1"/>
    <col min="2313" max="2313" width="10.7109375" style="260" customWidth="1"/>
    <col min="2314" max="2314" width="18.85546875" style="260" customWidth="1"/>
    <col min="2315" max="2318" width="5.85546875" style="260" customWidth="1"/>
    <col min="2319" max="2319" width="7.7109375" style="260" customWidth="1"/>
    <col min="2320" max="2320" width="1.5703125" style="260" customWidth="1"/>
    <col min="2321" max="2325" width="7.7109375" style="260" customWidth="1"/>
    <col min="2326" max="2326" width="68.42578125" style="260" customWidth="1"/>
    <col min="2327" max="2328" width="41.7109375" style="260" customWidth="1"/>
    <col min="2329" max="2560" width="8.140625" style="260"/>
    <col min="2561" max="2561" width="17.85546875" style="260" customWidth="1"/>
    <col min="2562" max="2562" width="18.85546875" style="260" customWidth="1"/>
    <col min="2563" max="2563" width="5.5703125" style="260" customWidth="1"/>
    <col min="2564" max="2564" width="25.85546875" style="260" customWidth="1"/>
    <col min="2565" max="2565" width="15.5703125" style="260" customWidth="1"/>
    <col min="2566" max="2566" width="17.28515625" style="260" customWidth="1"/>
    <col min="2567" max="2567" width="28.7109375" style="260" customWidth="1"/>
    <col min="2568" max="2568" width="16.140625" style="260" customWidth="1"/>
    <col min="2569" max="2569" width="10.7109375" style="260" customWidth="1"/>
    <col min="2570" max="2570" width="18.85546875" style="260" customWidth="1"/>
    <col min="2571" max="2574" width="5.85546875" style="260" customWidth="1"/>
    <col min="2575" max="2575" width="7.7109375" style="260" customWidth="1"/>
    <col min="2576" max="2576" width="1.5703125" style="260" customWidth="1"/>
    <col min="2577" max="2581" width="7.7109375" style="260" customWidth="1"/>
    <col min="2582" max="2582" width="68.42578125" style="260" customWidth="1"/>
    <col min="2583" max="2584" width="41.7109375" style="260" customWidth="1"/>
    <col min="2585" max="2816" width="8.140625" style="260"/>
    <col min="2817" max="2817" width="17.85546875" style="260" customWidth="1"/>
    <col min="2818" max="2818" width="18.85546875" style="260" customWidth="1"/>
    <col min="2819" max="2819" width="5.5703125" style="260" customWidth="1"/>
    <col min="2820" max="2820" width="25.85546875" style="260" customWidth="1"/>
    <col min="2821" max="2821" width="15.5703125" style="260" customWidth="1"/>
    <col min="2822" max="2822" width="17.28515625" style="260" customWidth="1"/>
    <col min="2823" max="2823" width="28.7109375" style="260" customWidth="1"/>
    <col min="2824" max="2824" width="16.140625" style="260" customWidth="1"/>
    <col min="2825" max="2825" width="10.7109375" style="260" customWidth="1"/>
    <col min="2826" max="2826" width="18.85546875" style="260" customWidth="1"/>
    <col min="2827" max="2830" width="5.85546875" style="260" customWidth="1"/>
    <col min="2831" max="2831" width="7.7109375" style="260" customWidth="1"/>
    <col min="2832" max="2832" width="1.5703125" style="260" customWidth="1"/>
    <col min="2833" max="2837" width="7.7109375" style="260" customWidth="1"/>
    <col min="2838" max="2838" width="68.42578125" style="260" customWidth="1"/>
    <col min="2839" max="2840" width="41.7109375" style="260" customWidth="1"/>
    <col min="2841" max="3072" width="8.140625" style="260"/>
    <col min="3073" max="3073" width="17.85546875" style="260" customWidth="1"/>
    <col min="3074" max="3074" width="18.85546875" style="260" customWidth="1"/>
    <col min="3075" max="3075" width="5.5703125" style="260" customWidth="1"/>
    <col min="3076" max="3076" width="25.85546875" style="260" customWidth="1"/>
    <col min="3077" max="3077" width="15.5703125" style="260" customWidth="1"/>
    <col min="3078" max="3078" width="17.28515625" style="260" customWidth="1"/>
    <col min="3079" max="3079" width="28.7109375" style="260" customWidth="1"/>
    <col min="3080" max="3080" width="16.140625" style="260" customWidth="1"/>
    <col min="3081" max="3081" width="10.7109375" style="260" customWidth="1"/>
    <col min="3082" max="3082" width="18.85546875" style="260" customWidth="1"/>
    <col min="3083" max="3086" width="5.85546875" style="260" customWidth="1"/>
    <col min="3087" max="3087" width="7.7109375" style="260" customWidth="1"/>
    <col min="3088" max="3088" width="1.5703125" style="260" customWidth="1"/>
    <col min="3089" max="3093" width="7.7109375" style="260" customWidth="1"/>
    <col min="3094" max="3094" width="68.42578125" style="260" customWidth="1"/>
    <col min="3095" max="3096" width="41.7109375" style="260" customWidth="1"/>
    <col min="3097" max="3328" width="8.140625" style="260"/>
    <col min="3329" max="3329" width="17.85546875" style="260" customWidth="1"/>
    <col min="3330" max="3330" width="18.85546875" style="260" customWidth="1"/>
    <col min="3331" max="3331" width="5.5703125" style="260" customWidth="1"/>
    <col min="3332" max="3332" width="25.85546875" style="260" customWidth="1"/>
    <col min="3333" max="3333" width="15.5703125" style="260" customWidth="1"/>
    <col min="3334" max="3334" width="17.28515625" style="260" customWidth="1"/>
    <col min="3335" max="3335" width="28.7109375" style="260" customWidth="1"/>
    <col min="3336" max="3336" width="16.140625" style="260" customWidth="1"/>
    <col min="3337" max="3337" width="10.7109375" style="260" customWidth="1"/>
    <col min="3338" max="3338" width="18.85546875" style="260" customWidth="1"/>
    <col min="3339" max="3342" width="5.85546875" style="260" customWidth="1"/>
    <col min="3343" max="3343" width="7.7109375" style="260" customWidth="1"/>
    <col min="3344" max="3344" width="1.5703125" style="260" customWidth="1"/>
    <col min="3345" max="3349" width="7.7109375" style="260" customWidth="1"/>
    <col min="3350" max="3350" width="68.42578125" style="260" customWidth="1"/>
    <col min="3351" max="3352" width="41.7109375" style="260" customWidth="1"/>
    <col min="3353" max="3584" width="8.140625" style="260"/>
    <col min="3585" max="3585" width="17.85546875" style="260" customWidth="1"/>
    <col min="3586" max="3586" width="18.85546875" style="260" customWidth="1"/>
    <col min="3587" max="3587" width="5.5703125" style="260" customWidth="1"/>
    <col min="3588" max="3588" width="25.85546875" style="260" customWidth="1"/>
    <col min="3589" max="3589" width="15.5703125" style="260" customWidth="1"/>
    <col min="3590" max="3590" width="17.28515625" style="260" customWidth="1"/>
    <col min="3591" max="3591" width="28.7109375" style="260" customWidth="1"/>
    <col min="3592" max="3592" width="16.140625" style="260" customWidth="1"/>
    <col min="3593" max="3593" width="10.7109375" style="260" customWidth="1"/>
    <col min="3594" max="3594" width="18.85546875" style="260" customWidth="1"/>
    <col min="3595" max="3598" width="5.85546875" style="260" customWidth="1"/>
    <col min="3599" max="3599" width="7.7109375" style="260" customWidth="1"/>
    <col min="3600" max="3600" width="1.5703125" style="260" customWidth="1"/>
    <col min="3601" max="3605" width="7.7109375" style="260" customWidth="1"/>
    <col min="3606" max="3606" width="68.42578125" style="260" customWidth="1"/>
    <col min="3607" max="3608" width="41.7109375" style="260" customWidth="1"/>
    <col min="3609" max="3840" width="8.140625" style="260"/>
    <col min="3841" max="3841" width="17.85546875" style="260" customWidth="1"/>
    <col min="3842" max="3842" width="18.85546875" style="260" customWidth="1"/>
    <col min="3843" max="3843" width="5.5703125" style="260" customWidth="1"/>
    <col min="3844" max="3844" width="25.85546875" style="260" customWidth="1"/>
    <col min="3845" max="3845" width="15.5703125" style="260" customWidth="1"/>
    <col min="3846" max="3846" width="17.28515625" style="260" customWidth="1"/>
    <col min="3847" max="3847" width="28.7109375" style="260" customWidth="1"/>
    <col min="3848" max="3848" width="16.140625" style="260" customWidth="1"/>
    <col min="3849" max="3849" width="10.7109375" style="260" customWidth="1"/>
    <col min="3850" max="3850" width="18.85546875" style="260" customWidth="1"/>
    <col min="3851" max="3854" width="5.85546875" style="260" customWidth="1"/>
    <col min="3855" max="3855" width="7.7109375" style="260" customWidth="1"/>
    <col min="3856" max="3856" width="1.5703125" style="260" customWidth="1"/>
    <col min="3857" max="3861" width="7.7109375" style="260" customWidth="1"/>
    <col min="3862" max="3862" width="68.42578125" style="260" customWidth="1"/>
    <col min="3863" max="3864" width="41.7109375" style="260" customWidth="1"/>
    <col min="3865" max="4096" width="8.140625" style="260"/>
    <col min="4097" max="4097" width="17.85546875" style="260" customWidth="1"/>
    <col min="4098" max="4098" width="18.85546875" style="260" customWidth="1"/>
    <col min="4099" max="4099" width="5.5703125" style="260" customWidth="1"/>
    <col min="4100" max="4100" width="25.85546875" style="260" customWidth="1"/>
    <col min="4101" max="4101" width="15.5703125" style="260" customWidth="1"/>
    <col min="4102" max="4102" width="17.28515625" style="260" customWidth="1"/>
    <col min="4103" max="4103" width="28.7109375" style="260" customWidth="1"/>
    <col min="4104" max="4104" width="16.140625" style="260" customWidth="1"/>
    <col min="4105" max="4105" width="10.7109375" style="260" customWidth="1"/>
    <col min="4106" max="4106" width="18.85546875" style="260" customWidth="1"/>
    <col min="4107" max="4110" width="5.85546875" style="260" customWidth="1"/>
    <col min="4111" max="4111" width="7.7109375" style="260" customWidth="1"/>
    <col min="4112" max="4112" width="1.5703125" style="260" customWidth="1"/>
    <col min="4113" max="4117" width="7.7109375" style="260" customWidth="1"/>
    <col min="4118" max="4118" width="68.42578125" style="260" customWidth="1"/>
    <col min="4119" max="4120" width="41.7109375" style="260" customWidth="1"/>
    <col min="4121" max="4352" width="8.140625" style="260"/>
    <col min="4353" max="4353" width="17.85546875" style="260" customWidth="1"/>
    <col min="4354" max="4354" width="18.85546875" style="260" customWidth="1"/>
    <col min="4355" max="4355" width="5.5703125" style="260" customWidth="1"/>
    <col min="4356" max="4356" width="25.85546875" style="260" customWidth="1"/>
    <col min="4357" max="4357" width="15.5703125" style="260" customWidth="1"/>
    <col min="4358" max="4358" width="17.28515625" style="260" customWidth="1"/>
    <col min="4359" max="4359" width="28.7109375" style="260" customWidth="1"/>
    <col min="4360" max="4360" width="16.140625" style="260" customWidth="1"/>
    <col min="4361" max="4361" width="10.7109375" style="260" customWidth="1"/>
    <col min="4362" max="4362" width="18.85546875" style="260" customWidth="1"/>
    <col min="4363" max="4366" width="5.85546875" style="260" customWidth="1"/>
    <col min="4367" max="4367" width="7.7109375" style="260" customWidth="1"/>
    <col min="4368" max="4368" width="1.5703125" style="260" customWidth="1"/>
    <col min="4369" max="4373" width="7.7109375" style="260" customWidth="1"/>
    <col min="4374" max="4374" width="68.42578125" style="260" customWidth="1"/>
    <col min="4375" max="4376" width="41.7109375" style="260" customWidth="1"/>
    <col min="4377" max="4608" width="8.140625" style="260"/>
    <col min="4609" max="4609" width="17.85546875" style="260" customWidth="1"/>
    <col min="4610" max="4610" width="18.85546875" style="260" customWidth="1"/>
    <col min="4611" max="4611" width="5.5703125" style="260" customWidth="1"/>
    <col min="4612" max="4612" width="25.85546875" style="260" customWidth="1"/>
    <col min="4613" max="4613" width="15.5703125" style="260" customWidth="1"/>
    <col min="4614" max="4614" width="17.28515625" style="260" customWidth="1"/>
    <col min="4615" max="4615" width="28.7109375" style="260" customWidth="1"/>
    <col min="4616" max="4616" width="16.140625" style="260" customWidth="1"/>
    <col min="4617" max="4617" width="10.7109375" style="260" customWidth="1"/>
    <col min="4618" max="4618" width="18.85546875" style="260" customWidth="1"/>
    <col min="4619" max="4622" width="5.85546875" style="260" customWidth="1"/>
    <col min="4623" max="4623" width="7.7109375" style="260" customWidth="1"/>
    <col min="4624" max="4624" width="1.5703125" style="260" customWidth="1"/>
    <col min="4625" max="4629" width="7.7109375" style="260" customWidth="1"/>
    <col min="4630" max="4630" width="68.42578125" style="260" customWidth="1"/>
    <col min="4631" max="4632" width="41.7109375" style="260" customWidth="1"/>
    <col min="4633" max="4864" width="8.140625" style="260"/>
    <col min="4865" max="4865" width="17.85546875" style="260" customWidth="1"/>
    <col min="4866" max="4866" width="18.85546875" style="260" customWidth="1"/>
    <col min="4867" max="4867" width="5.5703125" style="260" customWidth="1"/>
    <col min="4868" max="4868" width="25.85546875" style="260" customWidth="1"/>
    <col min="4869" max="4869" width="15.5703125" style="260" customWidth="1"/>
    <col min="4870" max="4870" width="17.28515625" style="260" customWidth="1"/>
    <col min="4871" max="4871" width="28.7109375" style="260" customWidth="1"/>
    <col min="4872" max="4872" width="16.140625" style="260" customWidth="1"/>
    <col min="4873" max="4873" width="10.7109375" style="260" customWidth="1"/>
    <col min="4874" max="4874" width="18.85546875" style="260" customWidth="1"/>
    <col min="4875" max="4878" width="5.85546875" style="260" customWidth="1"/>
    <col min="4879" max="4879" width="7.7109375" style="260" customWidth="1"/>
    <col min="4880" max="4880" width="1.5703125" style="260" customWidth="1"/>
    <col min="4881" max="4885" width="7.7109375" style="260" customWidth="1"/>
    <col min="4886" max="4886" width="68.42578125" style="260" customWidth="1"/>
    <col min="4887" max="4888" width="41.7109375" style="260" customWidth="1"/>
    <col min="4889" max="5120" width="8.140625" style="260"/>
    <col min="5121" max="5121" width="17.85546875" style="260" customWidth="1"/>
    <col min="5122" max="5122" width="18.85546875" style="260" customWidth="1"/>
    <col min="5123" max="5123" width="5.5703125" style="260" customWidth="1"/>
    <col min="5124" max="5124" width="25.85546875" style="260" customWidth="1"/>
    <col min="5125" max="5125" width="15.5703125" style="260" customWidth="1"/>
    <col min="5126" max="5126" width="17.28515625" style="260" customWidth="1"/>
    <col min="5127" max="5127" width="28.7109375" style="260" customWidth="1"/>
    <col min="5128" max="5128" width="16.140625" style="260" customWidth="1"/>
    <col min="5129" max="5129" width="10.7109375" style="260" customWidth="1"/>
    <col min="5130" max="5130" width="18.85546875" style="260" customWidth="1"/>
    <col min="5131" max="5134" width="5.85546875" style="260" customWidth="1"/>
    <col min="5135" max="5135" width="7.7109375" style="260" customWidth="1"/>
    <col min="5136" max="5136" width="1.5703125" style="260" customWidth="1"/>
    <col min="5137" max="5141" width="7.7109375" style="260" customWidth="1"/>
    <col min="5142" max="5142" width="68.42578125" style="260" customWidth="1"/>
    <col min="5143" max="5144" width="41.7109375" style="260" customWidth="1"/>
    <col min="5145" max="5376" width="8.140625" style="260"/>
    <col min="5377" max="5377" width="17.85546875" style="260" customWidth="1"/>
    <col min="5378" max="5378" width="18.85546875" style="260" customWidth="1"/>
    <col min="5379" max="5379" width="5.5703125" style="260" customWidth="1"/>
    <col min="5380" max="5380" width="25.85546875" style="260" customWidth="1"/>
    <col min="5381" max="5381" width="15.5703125" style="260" customWidth="1"/>
    <col min="5382" max="5382" width="17.28515625" style="260" customWidth="1"/>
    <col min="5383" max="5383" width="28.7109375" style="260" customWidth="1"/>
    <col min="5384" max="5384" width="16.140625" style="260" customWidth="1"/>
    <col min="5385" max="5385" width="10.7109375" style="260" customWidth="1"/>
    <col min="5386" max="5386" width="18.85546875" style="260" customWidth="1"/>
    <col min="5387" max="5390" width="5.85546875" style="260" customWidth="1"/>
    <col min="5391" max="5391" width="7.7109375" style="260" customWidth="1"/>
    <col min="5392" max="5392" width="1.5703125" style="260" customWidth="1"/>
    <col min="5393" max="5397" width="7.7109375" style="260" customWidth="1"/>
    <col min="5398" max="5398" width="68.42578125" style="260" customWidth="1"/>
    <col min="5399" max="5400" width="41.7109375" style="260" customWidth="1"/>
    <col min="5401" max="5632" width="8.140625" style="260"/>
    <col min="5633" max="5633" width="17.85546875" style="260" customWidth="1"/>
    <col min="5634" max="5634" width="18.85546875" style="260" customWidth="1"/>
    <col min="5635" max="5635" width="5.5703125" style="260" customWidth="1"/>
    <col min="5636" max="5636" width="25.85546875" style="260" customWidth="1"/>
    <col min="5637" max="5637" width="15.5703125" style="260" customWidth="1"/>
    <col min="5638" max="5638" width="17.28515625" style="260" customWidth="1"/>
    <col min="5639" max="5639" width="28.7109375" style="260" customWidth="1"/>
    <col min="5640" max="5640" width="16.140625" style="260" customWidth="1"/>
    <col min="5641" max="5641" width="10.7109375" style="260" customWidth="1"/>
    <col min="5642" max="5642" width="18.85546875" style="260" customWidth="1"/>
    <col min="5643" max="5646" width="5.85546875" style="260" customWidth="1"/>
    <col min="5647" max="5647" width="7.7109375" style="260" customWidth="1"/>
    <col min="5648" max="5648" width="1.5703125" style="260" customWidth="1"/>
    <col min="5649" max="5653" width="7.7109375" style="260" customWidth="1"/>
    <col min="5654" max="5654" width="68.42578125" style="260" customWidth="1"/>
    <col min="5655" max="5656" width="41.7109375" style="260" customWidth="1"/>
    <col min="5657" max="5888" width="8.140625" style="260"/>
    <col min="5889" max="5889" width="17.85546875" style="260" customWidth="1"/>
    <col min="5890" max="5890" width="18.85546875" style="260" customWidth="1"/>
    <col min="5891" max="5891" width="5.5703125" style="260" customWidth="1"/>
    <col min="5892" max="5892" width="25.85546875" style="260" customWidth="1"/>
    <col min="5893" max="5893" width="15.5703125" style="260" customWidth="1"/>
    <col min="5894" max="5894" width="17.28515625" style="260" customWidth="1"/>
    <col min="5895" max="5895" width="28.7109375" style="260" customWidth="1"/>
    <col min="5896" max="5896" width="16.140625" style="260" customWidth="1"/>
    <col min="5897" max="5897" width="10.7109375" style="260" customWidth="1"/>
    <col min="5898" max="5898" width="18.85546875" style="260" customWidth="1"/>
    <col min="5899" max="5902" width="5.85546875" style="260" customWidth="1"/>
    <col min="5903" max="5903" width="7.7109375" style="260" customWidth="1"/>
    <col min="5904" max="5904" width="1.5703125" style="260" customWidth="1"/>
    <col min="5905" max="5909" width="7.7109375" style="260" customWidth="1"/>
    <col min="5910" max="5910" width="68.42578125" style="260" customWidth="1"/>
    <col min="5911" max="5912" width="41.7109375" style="260" customWidth="1"/>
    <col min="5913" max="6144" width="8.140625" style="260"/>
    <col min="6145" max="6145" width="17.85546875" style="260" customWidth="1"/>
    <col min="6146" max="6146" width="18.85546875" style="260" customWidth="1"/>
    <col min="6147" max="6147" width="5.5703125" style="260" customWidth="1"/>
    <col min="6148" max="6148" width="25.85546875" style="260" customWidth="1"/>
    <col min="6149" max="6149" width="15.5703125" style="260" customWidth="1"/>
    <col min="6150" max="6150" width="17.28515625" style="260" customWidth="1"/>
    <col min="6151" max="6151" width="28.7109375" style="260" customWidth="1"/>
    <col min="6152" max="6152" width="16.140625" style="260" customWidth="1"/>
    <col min="6153" max="6153" width="10.7109375" style="260" customWidth="1"/>
    <col min="6154" max="6154" width="18.85546875" style="260" customWidth="1"/>
    <col min="6155" max="6158" width="5.85546875" style="260" customWidth="1"/>
    <col min="6159" max="6159" width="7.7109375" style="260" customWidth="1"/>
    <col min="6160" max="6160" width="1.5703125" style="260" customWidth="1"/>
    <col min="6161" max="6165" width="7.7109375" style="260" customWidth="1"/>
    <col min="6166" max="6166" width="68.42578125" style="260" customWidth="1"/>
    <col min="6167" max="6168" width="41.7109375" style="260" customWidth="1"/>
    <col min="6169" max="6400" width="8.140625" style="260"/>
    <col min="6401" max="6401" width="17.85546875" style="260" customWidth="1"/>
    <col min="6402" max="6402" width="18.85546875" style="260" customWidth="1"/>
    <col min="6403" max="6403" width="5.5703125" style="260" customWidth="1"/>
    <col min="6404" max="6404" width="25.85546875" style="260" customWidth="1"/>
    <col min="6405" max="6405" width="15.5703125" style="260" customWidth="1"/>
    <col min="6406" max="6406" width="17.28515625" style="260" customWidth="1"/>
    <col min="6407" max="6407" width="28.7109375" style="260" customWidth="1"/>
    <col min="6408" max="6408" width="16.140625" style="260" customWidth="1"/>
    <col min="6409" max="6409" width="10.7109375" style="260" customWidth="1"/>
    <col min="6410" max="6410" width="18.85546875" style="260" customWidth="1"/>
    <col min="6411" max="6414" width="5.85546875" style="260" customWidth="1"/>
    <col min="6415" max="6415" width="7.7109375" style="260" customWidth="1"/>
    <col min="6416" max="6416" width="1.5703125" style="260" customWidth="1"/>
    <col min="6417" max="6421" width="7.7109375" style="260" customWidth="1"/>
    <col min="6422" max="6422" width="68.42578125" style="260" customWidth="1"/>
    <col min="6423" max="6424" width="41.7109375" style="260" customWidth="1"/>
    <col min="6425" max="6656" width="8.140625" style="260"/>
    <col min="6657" max="6657" width="17.85546875" style="260" customWidth="1"/>
    <col min="6658" max="6658" width="18.85546875" style="260" customWidth="1"/>
    <col min="6659" max="6659" width="5.5703125" style="260" customWidth="1"/>
    <col min="6660" max="6660" width="25.85546875" style="260" customWidth="1"/>
    <col min="6661" max="6661" width="15.5703125" style="260" customWidth="1"/>
    <col min="6662" max="6662" width="17.28515625" style="260" customWidth="1"/>
    <col min="6663" max="6663" width="28.7109375" style="260" customWidth="1"/>
    <col min="6664" max="6664" width="16.140625" style="260" customWidth="1"/>
    <col min="6665" max="6665" width="10.7109375" style="260" customWidth="1"/>
    <col min="6666" max="6666" width="18.85546875" style="260" customWidth="1"/>
    <col min="6667" max="6670" width="5.85546875" style="260" customWidth="1"/>
    <col min="6671" max="6671" width="7.7109375" style="260" customWidth="1"/>
    <col min="6672" max="6672" width="1.5703125" style="260" customWidth="1"/>
    <col min="6673" max="6677" width="7.7109375" style="260" customWidth="1"/>
    <col min="6678" max="6678" width="68.42578125" style="260" customWidth="1"/>
    <col min="6679" max="6680" width="41.7109375" style="260" customWidth="1"/>
    <col min="6681" max="6912" width="8.140625" style="260"/>
    <col min="6913" max="6913" width="17.85546875" style="260" customWidth="1"/>
    <col min="6914" max="6914" width="18.85546875" style="260" customWidth="1"/>
    <col min="6915" max="6915" width="5.5703125" style="260" customWidth="1"/>
    <col min="6916" max="6916" width="25.85546875" style="260" customWidth="1"/>
    <col min="6917" max="6917" width="15.5703125" style="260" customWidth="1"/>
    <col min="6918" max="6918" width="17.28515625" style="260" customWidth="1"/>
    <col min="6919" max="6919" width="28.7109375" style="260" customWidth="1"/>
    <col min="6920" max="6920" width="16.140625" style="260" customWidth="1"/>
    <col min="6921" max="6921" width="10.7109375" style="260" customWidth="1"/>
    <col min="6922" max="6922" width="18.85546875" style="260" customWidth="1"/>
    <col min="6923" max="6926" width="5.85546875" style="260" customWidth="1"/>
    <col min="6927" max="6927" width="7.7109375" style="260" customWidth="1"/>
    <col min="6928" max="6928" width="1.5703125" style="260" customWidth="1"/>
    <col min="6929" max="6933" width="7.7109375" style="260" customWidth="1"/>
    <col min="6934" max="6934" width="68.42578125" style="260" customWidth="1"/>
    <col min="6935" max="6936" width="41.7109375" style="260" customWidth="1"/>
    <col min="6937" max="7168" width="8.140625" style="260"/>
    <col min="7169" max="7169" width="17.85546875" style="260" customWidth="1"/>
    <col min="7170" max="7170" width="18.85546875" style="260" customWidth="1"/>
    <col min="7171" max="7171" width="5.5703125" style="260" customWidth="1"/>
    <col min="7172" max="7172" width="25.85546875" style="260" customWidth="1"/>
    <col min="7173" max="7173" width="15.5703125" style="260" customWidth="1"/>
    <col min="7174" max="7174" width="17.28515625" style="260" customWidth="1"/>
    <col min="7175" max="7175" width="28.7109375" style="260" customWidth="1"/>
    <col min="7176" max="7176" width="16.140625" style="260" customWidth="1"/>
    <col min="7177" max="7177" width="10.7109375" style="260" customWidth="1"/>
    <col min="7178" max="7178" width="18.85546875" style="260" customWidth="1"/>
    <col min="7179" max="7182" width="5.85546875" style="260" customWidth="1"/>
    <col min="7183" max="7183" width="7.7109375" style="260" customWidth="1"/>
    <col min="7184" max="7184" width="1.5703125" style="260" customWidth="1"/>
    <col min="7185" max="7189" width="7.7109375" style="260" customWidth="1"/>
    <col min="7190" max="7190" width="68.42578125" style="260" customWidth="1"/>
    <col min="7191" max="7192" width="41.7109375" style="260" customWidth="1"/>
    <col min="7193" max="7424" width="8.140625" style="260"/>
    <col min="7425" max="7425" width="17.85546875" style="260" customWidth="1"/>
    <col min="7426" max="7426" width="18.85546875" style="260" customWidth="1"/>
    <col min="7427" max="7427" width="5.5703125" style="260" customWidth="1"/>
    <col min="7428" max="7428" width="25.85546875" style="260" customWidth="1"/>
    <col min="7429" max="7429" width="15.5703125" style="260" customWidth="1"/>
    <col min="7430" max="7430" width="17.28515625" style="260" customWidth="1"/>
    <col min="7431" max="7431" width="28.7109375" style="260" customWidth="1"/>
    <col min="7432" max="7432" width="16.140625" style="260" customWidth="1"/>
    <col min="7433" max="7433" width="10.7109375" style="260" customWidth="1"/>
    <col min="7434" max="7434" width="18.85546875" style="260" customWidth="1"/>
    <col min="7435" max="7438" width="5.85546875" style="260" customWidth="1"/>
    <col min="7439" max="7439" width="7.7109375" style="260" customWidth="1"/>
    <col min="7440" max="7440" width="1.5703125" style="260" customWidth="1"/>
    <col min="7441" max="7445" width="7.7109375" style="260" customWidth="1"/>
    <col min="7446" max="7446" width="68.42578125" style="260" customWidth="1"/>
    <col min="7447" max="7448" width="41.7109375" style="260" customWidth="1"/>
    <col min="7449" max="7680" width="8.140625" style="260"/>
    <col min="7681" max="7681" width="17.85546875" style="260" customWidth="1"/>
    <col min="7682" max="7682" width="18.85546875" style="260" customWidth="1"/>
    <col min="7683" max="7683" width="5.5703125" style="260" customWidth="1"/>
    <col min="7684" max="7684" width="25.85546875" style="260" customWidth="1"/>
    <col min="7685" max="7685" width="15.5703125" style="260" customWidth="1"/>
    <col min="7686" max="7686" width="17.28515625" style="260" customWidth="1"/>
    <col min="7687" max="7687" width="28.7109375" style="260" customWidth="1"/>
    <col min="7688" max="7688" width="16.140625" style="260" customWidth="1"/>
    <col min="7689" max="7689" width="10.7109375" style="260" customWidth="1"/>
    <col min="7690" max="7690" width="18.85546875" style="260" customWidth="1"/>
    <col min="7691" max="7694" width="5.85546875" style="260" customWidth="1"/>
    <col min="7695" max="7695" width="7.7109375" style="260" customWidth="1"/>
    <col min="7696" max="7696" width="1.5703125" style="260" customWidth="1"/>
    <col min="7697" max="7701" width="7.7109375" style="260" customWidth="1"/>
    <col min="7702" max="7702" width="68.42578125" style="260" customWidth="1"/>
    <col min="7703" max="7704" width="41.7109375" style="260" customWidth="1"/>
    <col min="7705" max="7936" width="8.140625" style="260"/>
    <col min="7937" max="7937" width="17.85546875" style="260" customWidth="1"/>
    <col min="7938" max="7938" width="18.85546875" style="260" customWidth="1"/>
    <col min="7939" max="7939" width="5.5703125" style="260" customWidth="1"/>
    <col min="7940" max="7940" width="25.85546875" style="260" customWidth="1"/>
    <col min="7941" max="7941" width="15.5703125" style="260" customWidth="1"/>
    <col min="7942" max="7942" width="17.28515625" style="260" customWidth="1"/>
    <col min="7943" max="7943" width="28.7109375" style="260" customWidth="1"/>
    <col min="7944" max="7944" width="16.140625" style="260" customWidth="1"/>
    <col min="7945" max="7945" width="10.7109375" style="260" customWidth="1"/>
    <col min="7946" max="7946" width="18.85546875" style="260" customWidth="1"/>
    <col min="7947" max="7950" width="5.85546875" style="260" customWidth="1"/>
    <col min="7951" max="7951" width="7.7109375" style="260" customWidth="1"/>
    <col min="7952" max="7952" width="1.5703125" style="260" customWidth="1"/>
    <col min="7953" max="7957" width="7.7109375" style="260" customWidth="1"/>
    <col min="7958" max="7958" width="68.42578125" style="260" customWidth="1"/>
    <col min="7959" max="7960" width="41.7109375" style="260" customWidth="1"/>
    <col min="7961" max="8192" width="8.140625" style="260"/>
    <col min="8193" max="8193" width="17.85546875" style="260" customWidth="1"/>
    <col min="8194" max="8194" width="18.85546875" style="260" customWidth="1"/>
    <col min="8195" max="8195" width="5.5703125" style="260" customWidth="1"/>
    <col min="8196" max="8196" width="25.85546875" style="260" customWidth="1"/>
    <col min="8197" max="8197" width="15.5703125" style="260" customWidth="1"/>
    <col min="8198" max="8198" width="17.28515625" style="260" customWidth="1"/>
    <col min="8199" max="8199" width="28.7109375" style="260" customWidth="1"/>
    <col min="8200" max="8200" width="16.140625" style="260" customWidth="1"/>
    <col min="8201" max="8201" width="10.7109375" style="260" customWidth="1"/>
    <col min="8202" max="8202" width="18.85546875" style="260" customWidth="1"/>
    <col min="8203" max="8206" width="5.85546875" style="260" customWidth="1"/>
    <col min="8207" max="8207" width="7.7109375" style="260" customWidth="1"/>
    <col min="8208" max="8208" width="1.5703125" style="260" customWidth="1"/>
    <col min="8209" max="8213" width="7.7109375" style="260" customWidth="1"/>
    <col min="8214" max="8214" width="68.42578125" style="260" customWidth="1"/>
    <col min="8215" max="8216" width="41.7109375" style="260" customWidth="1"/>
    <col min="8217" max="8448" width="8.140625" style="260"/>
    <col min="8449" max="8449" width="17.85546875" style="260" customWidth="1"/>
    <col min="8450" max="8450" width="18.85546875" style="260" customWidth="1"/>
    <col min="8451" max="8451" width="5.5703125" style="260" customWidth="1"/>
    <col min="8452" max="8452" width="25.85546875" style="260" customWidth="1"/>
    <col min="8453" max="8453" width="15.5703125" style="260" customWidth="1"/>
    <col min="8454" max="8454" width="17.28515625" style="260" customWidth="1"/>
    <col min="8455" max="8455" width="28.7109375" style="260" customWidth="1"/>
    <col min="8456" max="8456" width="16.140625" style="260" customWidth="1"/>
    <col min="8457" max="8457" width="10.7109375" style="260" customWidth="1"/>
    <col min="8458" max="8458" width="18.85546875" style="260" customWidth="1"/>
    <col min="8459" max="8462" width="5.85546875" style="260" customWidth="1"/>
    <col min="8463" max="8463" width="7.7109375" style="260" customWidth="1"/>
    <col min="8464" max="8464" width="1.5703125" style="260" customWidth="1"/>
    <col min="8465" max="8469" width="7.7109375" style="260" customWidth="1"/>
    <col min="8470" max="8470" width="68.42578125" style="260" customWidth="1"/>
    <col min="8471" max="8472" width="41.7109375" style="260" customWidth="1"/>
    <col min="8473" max="8704" width="8.140625" style="260"/>
    <col min="8705" max="8705" width="17.85546875" style="260" customWidth="1"/>
    <col min="8706" max="8706" width="18.85546875" style="260" customWidth="1"/>
    <col min="8707" max="8707" width="5.5703125" style="260" customWidth="1"/>
    <col min="8708" max="8708" width="25.85546875" style="260" customWidth="1"/>
    <col min="8709" max="8709" width="15.5703125" style="260" customWidth="1"/>
    <col min="8710" max="8710" width="17.28515625" style="260" customWidth="1"/>
    <col min="8711" max="8711" width="28.7109375" style="260" customWidth="1"/>
    <col min="8712" max="8712" width="16.140625" style="260" customWidth="1"/>
    <col min="8713" max="8713" width="10.7109375" style="260" customWidth="1"/>
    <col min="8714" max="8714" width="18.85546875" style="260" customWidth="1"/>
    <col min="8715" max="8718" width="5.85546875" style="260" customWidth="1"/>
    <col min="8719" max="8719" width="7.7109375" style="260" customWidth="1"/>
    <col min="8720" max="8720" width="1.5703125" style="260" customWidth="1"/>
    <col min="8721" max="8725" width="7.7109375" style="260" customWidth="1"/>
    <col min="8726" max="8726" width="68.42578125" style="260" customWidth="1"/>
    <col min="8727" max="8728" width="41.7109375" style="260" customWidth="1"/>
    <col min="8729" max="8960" width="8.140625" style="260"/>
    <col min="8961" max="8961" width="17.85546875" style="260" customWidth="1"/>
    <col min="8962" max="8962" width="18.85546875" style="260" customWidth="1"/>
    <col min="8963" max="8963" width="5.5703125" style="260" customWidth="1"/>
    <col min="8964" max="8964" width="25.85546875" style="260" customWidth="1"/>
    <col min="8965" max="8965" width="15.5703125" style="260" customWidth="1"/>
    <col min="8966" max="8966" width="17.28515625" style="260" customWidth="1"/>
    <col min="8967" max="8967" width="28.7109375" style="260" customWidth="1"/>
    <col min="8968" max="8968" width="16.140625" style="260" customWidth="1"/>
    <col min="8969" max="8969" width="10.7109375" style="260" customWidth="1"/>
    <col min="8970" max="8970" width="18.85546875" style="260" customWidth="1"/>
    <col min="8971" max="8974" width="5.85546875" style="260" customWidth="1"/>
    <col min="8975" max="8975" width="7.7109375" style="260" customWidth="1"/>
    <col min="8976" max="8976" width="1.5703125" style="260" customWidth="1"/>
    <col min="8977" max="8981" width="7.7109375" style="260" customWidth="1"/>
    <col min="8982" max="8982" width="68.42578125" style="260" customWidth="1"/>
    <col min="8983" max="8984" width="41.7109375" style="260" customWidth="1"/>
    <col min="8985" max="9216" width="8.140625" style="260"/>
    <col min="9217" max="9217" width="17.85546875" style="260" customWidth="1"/>
    <col min="9218" max="9218" width="18.85546875" style="260" customWidth="1"/>
    <col min="9219" max="9219" width="5.5703125" style="260" customWidth="1"/>
    <col min="9220" max="9220" width="25.85546875" style="260" customWidth="1"/>
    <col min="9221" max="9221" width="15.5703125" style="260" customWidth="1"/>
    <col min="9222" max="9222" width="17.28515625" style="260" customWidth="1"/>
    <col min="9223" max="9223" width="28.7109375" style="260" customWidth="1"/>
    <col min="9224" max="9224" width="16.140625" style="260" customWidth="1"/>
    <col min="9225" max="9225" width="10.7109375" style="260" customWidth="1"/>
    <col min="9226" max="9226" width="18.85546875" style="260" customWidth="1"/>
    <col min="9227" max="9230" width="5.85546875" style="260" customWidth="1"/>
    <col min="9231" max="9231" width="7.7109375" style="260" customWidth="1"/>
    <col min="9232" max="9232" width="1.5703125" style="260" customWidth="1"/>
    <col min="9233" max="9237" width="7.7109375" style="260" customWidth="1"/>
    <col min="9238" max="9238" width="68.42578125" style="260" customWidth="1"/>
    <col min="9239" max="9240" width="41.7109375" style="260" customWidth="1"/>
    <col min="9241" max="9472" width="8.140625" style="260"/>
    <col min="9473" max="9473" width="17.85546875" style="260" customWidth="1"/>
    <col min="9474" max="9474" width="18.85546875" style="260" customWidth="1"/>
    <col min="9475" max="9475" width="5.5703125" style="260" customWidth="1"/>
    <col min="9476" max="9476" width="25.85546875" style="260" customWidth="1"/>
    <col min="9477" max="9477" width="15.5703125" style="260" customWidth="1"/>
    <col min="9478" max="9478" width="17.28515625" style="260" customWidth="1"/>
    <col min="9479" max="9479" width="28.7109375" style="260" customWidth="1"/>
    <col min="9480" max="9480" width="16.140625" style="260" customWidth="1"/>
    <col min="9481" max="9481" width="10.7109375" style="260" customWidth="1"/>
    <col min="9482" max="9482" width="18.85546875" style="260" customWidth="1"/>
    <col min="9483" max="9486" width="5.85546875" style="260" customWidth="1"/>
    <col min="9487" max="9487" width="7.7109375" style="260" customWidth="1"/>
    <col min="9488" max="9488" width="1.5703125" style="260" customWidth="1"/>
    <col min="9489" max="9493" width="7.7109375" style="260" customWidth="1"/>
    <col min="9494" max="9494" width="68.42578125" style="260" customWidth="1"/>
    <col min="9495" max="9496" width="41.7109375" style="260" customWidth="1"/>
    <col min="9497" max="9728" width="8.140625" style="260"/>
    <col min="9729" max="9729" width="17.85546875" style="260" customWidth="1"/>
    <col min="9730" max="9730" width="18.85546875" style="260" customWidth="1"/>
    <col min="9731" max="9731" width="5.5703125" style="260" customWidth="1"/>
    <col min="9732" max="9732" width="25.85546875" style="260" customWidth="1"/>
    <col min="9733" max="9733" width="15.5703125" style="260" customWidth="1"/>
    <col min="9734" max="9734" width="17.28515625" style="260" customWidth="1"/>
    <col min="9735" max="9735" width="28.7109375" style="260" customWidth="1"/>
    <col min="9736" max="9736" width="16.140625" style="260" customWidth="1"/>
    <col min="9737" max="9737" width="10.7109375" style="260" customWidth="1"/>
    <col min="9738" max="9738" width="18.85546875" style="260" customWidth="1"/>
    <col min="9739" max="9742" width="5.85546875" style="260" customWidth="1"/>
    <col min="9743" max="9743" width="7.7109375" style="260" customWidth="1"/>
    <col min="9744" max="9744" width="1.5703125" style="260" customWidth="1"/>
    <col min="9745" max="9749" width="7.7109375" style="260" customWidth="1"/>
    <col min="9750" max="9750" width="68.42578125" style="260" customWidth="1"/>
    <col min="9751" max="9752" width="41.7109375" style="260" customWidth="1"/>
    <col min="9753" max="9984" width="8.140625" style="260"/>
    <col min="9985" max="9985" width="17.85546875" style="260" customWidth="1"/>
    <col min="9986" max="9986" width="18.85546875" style="260" customWidth="1"/>
    <col min="9987" max="9987" width="5.5703125" style="260" customWidth="1"/>
    <col min="9988" max="9988" width="25.85546875" style="260" customWidth="1"/>
    <col min="9989" max="9989" width="15.5703125" style="260" customWidth="1"/>
    <col min="9990" max="9990" width="17.28515625" style="260" customWidth="1"/>
    <col min="9991" max="9991" width="28.7109375" style="260" customWidth="1"/>
    <col min="9992" max="9992" width="16.140625" style="260" customWidth="1"/>
    <col min="9993" max="9993" width="10.7109375" style="260" customWidth="1"/>
    <col min="9994" max="9994" width="18.85546875" style="260" customWidth="1"/>
    <col min="9995" max="9998" width="5.85546875" style="260" customWidth="1"/>
    <col min="9999" max="9999" width="7.7109375" style="260" customWidth="1"/>
    <col min="10000" max="10000" width="1.5703125" style="260" customWidth="1"/>
    <col min="10001" max="10005" width="7.7109375" style="260" customWidth="1"/>
    <col min="10006" max="10006" width="68.42578125" style="260" customWidth="1"/>
    <col min="10007" max="10008" width="41.7109375" style="260" customWidth="1"/>
    <col min="10009" max="10240" width="8.140625" style="260"/>
    <col min="10241" max="10241" width="17.85546875" style="260" customWidth="1"/>
    <col min="10242" max="10242" width="18.85546875" style="260" customWidth="1"/>
    <col min="10243" max="10243" width="5.5703125" style="260" customWidth="1"/>
    <col min="10244" max="10244" width="25.85546875" style="260" customWidth="1"/>
    <col min="10245" max="10245" width="15.5703125" style="260" customWidth="1"/>
    <col min="10246" max="10246" width="17.28515625" style="260" customWidth="1"/>
    <col min="10247" max="10247" width="28.7109375" style="260" customWidth="1"/>
    <col min="10248" max="10248" width="16.140625" style="260" customWidth="1"/>
    <col min="10249" max="10249" width="10.7109375" style="260" customWidth="1"/>
    <col min="10250" max="10250" width="18.85546875" style="260" customWidth="1"/>
    <col min="10251" max="10254" width="5.85546875" style="260" customWidth="1"/>
    <col min="10255" max="10255" width="7.7109375" style="260" customWidth="1"/>
    <col min="10256" max="10256" width="1.5703125" style="260" customWidth="1"/>
    <col min="10257" max="10261" width="7.7109375" style="260" customWidth="1"/>
    <col min="10262" max="10262" width="68.42578125" style="260" customWidth="1"/>
    <col min="10263" max="10264" width="41.7109375" style="260" customWidth="1"/>
    <col min="10265" max="10496" width="8.140625" style="260"/>
    <col min="10497" max="10497" width="17.85546875" style="260" customWidth="1"/>
    <col min="10498" max="10498" width="18.85546875" style="260" customWidth="1"/>
    <col min="10499" max="10499" width="5.5703125" style="260" customWidth="1"/>
    <col min="10500" max="10500" width="25.85546875" style="260" customWidth="1"/>
    <col min="10501" max="10501" width="15.5703125" style="260" customWidth="1"/>
    <col min="10502" max="10502" width="17.28515625" style="260" customWidth="1"/>
    <col min="10503" max="10503" width="28.7109375" style="260" customWidth="1"/>
    <col min="10504" max="10504" width="16.140625" style="260" customWidth="1"/>
    <col min="10505" max="10505" width="10.7109375" style="260" customWidth="1"/>
    <col min="10506" max="10506" width="18.85546875" style="260" customWidth="1"/>
    <col min="10507" max="10510" width="5.85546875" style="260" customWidth="1"/>
    <col min="10511" max="10511" width="7.7109375" style="260" customWidth="1"/>
    <col min="10512" max="10512" width="1.5703125" style="260" customWidth="1"/>
    <col min="10513" max="10517" width="7.7109375" style="260" customWidth="1"/>
    <col min="10518" max="10518" width="68.42578125" style="260" customWidth="1"/>
    <col min="10519" max="10520" width="41.7109375" style="260" customWidth="1"/>
    <col min="10521" max="10752" width="8.140625" style="260"/>
    <col min="10753" max="10753" width="17.85546875" style="260" customWidth="1"/>
    <col min="10754" max="10754" width="18.85546875" style="260" customWidth="1"/>
    <col min="10755" max="10755" width="5.5703125" style="260" customWidth="1"/>
    <col min="10756" max="10756" width="25.85546875" style="260" customWidth="1"/>
    <col min="10757" max="10757" width="15.5703125" style="260" customWidth="1"/>
    <col min="10758" max="10758" width="17.28515625" style="260" customWidth="1"/>
    <col min="10759" max="10759" width="28.7109375" style="260" customWidth="1"/>
    <col min="10760" max="10760" width="16.140625" style="260" customWidth="1"/>
    <col min="10761" max="10761" width="10.7109375" style="260" customWidth="1"/>
    <col min="10762" max="10762" width="18.85546875" style="260" customWidth="1"/>
    <col min="10763" max="10766" width="5.85546875" style="260" customWidth="1"/>
    <col min="10767" max="10767" width="7.7109375" style="260" customWidth="1"/>
    <col min="10768" max="10768" width="1.5703125" style="260" customWidth="1"/>
    <col min="10769" max="10773" width="7.7109375" style="260" customWidth="1"/>
    <col min="10774" max="10774" width="68.42578125" style="260" customWidth="1"/>
    <col min="10775" max="10776" width="41.7109375" style="260" customWidth="1"/>
    <col min="10777" max="11008" width="8.140625" style="260"/>
    <col min="11009" max="11009" width="17.85546875" style="260" customWidth="1"/>
    <col min="11010" max="11010" width="18.85546875" style="260" customWidth="1"/>
    <col min="11011" max="11011" width="5.5703125" style="260" customWidth="1"/>
    <col min="11012" max="11012" width="25.85546875" style="260" customWidth="1"/>
    <col min="11013" max="11013" width="15.5703125" style="260" customWidth="1"/>
    <col min="11014" max="11014" width="17.28515625" style="260" customWidth="1"/>
    <col min="11015" max="11015" width="28.7109375" style="260" customWidth="1"/>
    <col min="11016" max="11016" width="16.140625" style="260" customWidth="1"/>
    <col min="11017" max="11017" width="10.7109375" style="260" customWidth="1"/>
    <col min="11018" max="11018" width="18.85546875" style="260" customWidth="1"/>
    <col min="11019" max="11022" width="5.85546875" style="260" customWidth="1"/>
    <col min="11023" max="11023" width="7.7109375" style="260" customWidth="1"/>
    <col min="11024" max="11024" width="1.5703125" style="260" customWidth="1"/>
    <col min="11025" max="11029" width="7.7109375" style="260" customWidth="1"/>
    <col min="11030" max="11030" width="68.42578125" style="260" customWidth="1"/>
    <col min="11031" max="11032" width="41.7109375" style="260" customWidth="1"/>
    <col min="11033" max="11264" width="8.140625" style="260"/>
    <col min="11265" max="11265" width="17.85546875" style="260" customWidth="1"/>
    <col min="11266" max="11266" width="18.85546875" style="260" customWidth="1"/>
    <col min="11267" max="11267" width="5.5703125" style="260" customWidth="1"/>
    <col min="11268" max="11268" width="25.85546875" style="260" customWidth="1"/>
    <col min="11269" max="11269" width="15.5703125" style="260" customWidth="1"/>
    <col min="11270" max="11270" width="17.28515625" style="260" customWidth="1"/>
    <col min="11271" max="11271" width="28.7109375" style="260" customWidth="1"/>
    <col min="11272" max="11272" width="16.140625" style="260" customWidth="1"/>
    <col min="11273" max="11273" width="10.7109375" style="260" customWidth="1"/>
    <col min="11274" max="11274" width="18.85546875" style="260" customWidth="1"/>
    <col min="11275" max="11278" width="5.85546875" style="260" customWidth="1"/>
    <col min="11279" max="11279" width="7.7109375" style="260" customWidth="1"/>
    <col min="11280" max="11280" width="1.5703125" style="260" customWidth="1"/>
    <col min="11281" max="11285" width="7.7109375" style="260" customWidth="1"/>
    <col min="11286" max="11286" width="68.42578125" style="260" customWidth="1"/>
    <col min="11287" max="11288" width="41.7109375" style="260" customWidth="1"/>
    <col min="11289" max="11520" width="8.140625" style="260"/>
    <col min="11521" max="11521" width="17.85546875" style="260" customWidth="1"/>
    <col min="11522" max="11522" width="18.85546875" style="260" customWidth="1"/>
    <col min="11523" max="11523" width="5.5703125" style="260" customWidth="1"/>
    <col min="11524" max="11524" width="25.85546875" style="260" customWidth="1"/>
    <col min="11525" max="11525" width="15.5703125" style="260" customWidth="1"/>
    <col min="11526" max="11526" width="17.28515625" style="260" customWidth="1"/>
    <col min="11527" max="11527" width="28.7109375" style="260" customWidth="1"/>
    <col min="11528" max="11528" width="16.140625" style="260" customWidth="1"/>
    <col min="11529" max="11529" width="10.7109375" style="260" customWidth="1"/>
    <col min="11530" max="11530" width="18.85546875" style="260" customWidth="1"/>
    <col min="11531" max="11534" width="5.85546875" style="260" customWidth="1"/>
    <col min="11535" max="11535" width="7.7109375" style="260" customWidth="1"/>
    <col min="11536" max="11536" width="1.5703125" style="260" customWidth="1"/>
    <col min="11537" max="11541" width="7.7109375" style="260" customWidth="1"/>
    <col min="11542" max="11542" width="68.42578125" style="260" customWidth="1"/>
    <col min="11543" max="11544" width="41.7109375" style="260" customWidth="1"/>
    <col min="11545" max="11776" width="8.140625" style="260"/>
    <col min="11777" max="11777" width="17.85546875" style="260" customWidth="1"/>
    <col min="11778" max="11778" width="18.85546875" style="260" customWidth="1"/>
    <col min="11779" max="11779" width="5.5703125" style="260" customWidth="1"/>
    <col min="11780" max="11780" width="25.85546875" style="260" customWidth="1"/>
    <col min="11781" max="11781" width="15.5703125" style="260" customWidth="1"/>
    <col min="11782" max="11782" width="17.28515625" style="260" customWidth="1"/>
    <col min="11783" max="11783" width="28.7109375" style="260" customWidth="1"/>
    <col min="11784" max="11784" width="16.140625" style="260" customWidth="1"/>
    <col min="11785" max="11785" width="10.7109375" style="260" customWidth="1"/>
    <col min="11786" max="11786" width="18.85546875" style="260" customWidth="1"/>
    <col min="11787" max="11790" width="5.85546875" style="260" customWidth="1"/>
    <col min="11791" max="11791" width="7.7109375" style="260" customWidth="1"/>
    <col min="11792" max="11792" width="1.5703125" style="260" customWidth="1"/>
    <col min="11793" max="11797" width="7.7109375" style="260" customWidth="1"/>
    <col min="11798" max="11798" width="68.42578125" style="260" customWidth="1"/>
    <col min="11799" max="11800" width="41.7109375" style="260" customWidth="1"/>
    <col min="11801" max="12032" width="8.140625" style="260"/>
    <col min="12033" max="12033" width="17.85546875" style="260" customWidth="1"/>
    <col min="12034" max="12034" width="18.85546875" style="260" customWidth="1"/>
    <col min="12035" max="12035" width="5.5703125" style="260" customWidth="1"/>
    <col min="12036" max="12036" width="25.85546875" style="260" customWidth="1"/>
    <col min="12037" max="12037" width="15.5703125" style="260" customWidth="1"/>
    <col min="12038" max="12038" width="17.28515625" style="260" customWidth="1"/>
    <col min="12039" max="12039" width="28.7109375" style="260" customWidth="1"/>
    <col min="12040" max="12040" width="16.140625" style="260" customWidth="1"/>
    <col min="12041" max="12041" width="10.7109375" style="260" customWidth="1"/>
    <col min="12042" max="12042" width="18.85546875" style="260" customWidth="1"/>
    <col min="12043" max="12046" width="5.85546875" style="260" customWidth="1"/>
    <col min="12047" max="12047" width="7.7109375" style="260" customWidth="1"/>
    <col min="12048" max="12048" width="1.5703125" style="260" customWidth="1"/>
    <col min="12049" max="12053" width="7.7109375" style="260" customWidth="1"/>
    <col min="12054" max="12054" width="68.42578125" style="260" customWidth="1"/>
    <col min="12055" max="12056" width="41.7109375" style="260" customWidth="1"/>
    <col min="12057" max="12288" width="8.140625" style="260"/>
    <col min="12289" max="12289" width="17.85546875" style="260" customWidth="1"/>
    <col min="12290" max="12290" width="18.85546875" style="260" customWidth="1"/>
    <col min="12291" max="12291" width="5.5703125" style="260" customWidth="1"/>
    <col min="12292" max="12292" width="25.85546875" style="260" customWidth="1"/>
    <col min="12293" max="12293" width="15.5703125" style="260" customWidth="1"/>
    <col min="12294" max="12294" width="17.28515625" style="260" customWidth="1"/>
    <col min="12295" max="12295" width="28.7109375" style="260" customWidth="1"/>
    <col min="12296" max="12296" width="16.140625" style="260" customWidth="1"/>
    <col min="12297" max="12297" width="10.7109375" style="260" customWidth="1"/>
    <col min="12298" max="12298" width="18.85546875" style="260" customWidth="1"/>
    <col min="12299" max="12302" width="5.85546875" style="260" customWidth="1"/>
    <col min="12303" max="12303" width="7.7109375" style="260" customWidth="1"/>
    <col min="12304" max="12304" width="1.5703125" style="260" customWidth="1"/>
    <col min="12305" max="12309" width="7.7109375" style="260" customWidth="1"/>
    <col min="12310" max="12310" width="68.42578125" style="260" customWidth="1"/>
    <col min="12311" max="12312" width="41.7109375" style="260" customWidth="1"/>
    <col min="12313" max="12544" width="8.140625" style="260"/>
    <col min="12545" max="12545" width="17.85546875" style="260" customWidth="1"/>
    <col min="12546" max="12546" width="18.85546875" style="260" customWidth="1"/>
    <col min="12547" max="12547" width="5.5703125" style="260" customWidth="1"/>
    <col min="12548" max="12548" width="25.85546875" style="260" customWidth="1"/>
    <col min="12549" max="12549" width="15.5703125" style="260" customWidth="1"/>
    <col min="12550" max="12550" width="17.28515625" style="260" customWidth="1"/>
    <col min="12551" max="12551" width="28.7109375" style="260" customWidth="1"/>
    <col min="12552" max="12552" width="16.140625" style="260" customWidth="1"/>
    <col min="12553" max="12553" width="10.7109375" style="260" customWidth="1"/>
    <col min="12554" max="12554" width="18.85546875" style="260" customWidth="1"/>
    <col min="12555" max="12558" width="5.85546875" style="260" customWidth="1"/>
    <col min="12559" max="12559" width="7.7109375" style="260" customWidth="1"/>
    <col min="12560" max="12560" width="1.5703125" style="260" customWidth="1"/>
    <col min="12561" max="12565" width="7.7109375" style="260" customWidth="1"/>
    <col min="12566" max="12566" width="68.42578125" style="260" customWidth="1"/>
    <col min="12567" max="12568" width="41.7109375" style="260" customWidth="1"/>
    <col min="12569" max="12800" width="8.140625" style="260"/>
    <col min="12801" max="12801" width="17.85546875" style="260" customWidth="1"/>
    <col min="12802" max="12802" width="18.85546875" style="260" customWidth="1"/>
    <col min="12803" max="12803" width="5.5703125" style="260" customWidth="1"/>
    <col min="12804" max="12804" width="25.85546875" style="260" customWidth="1"/>
    <col min="12805" max="12805" width="15.5703125" style="260" customWidth="1"/>
    <col min="12806" max="12806" width="17.28515625" style="260" customWidth="1"/>
    <col min="12807" max="12807" width="28.7109375" style="260" customWidth="1"/>
    <col min="12808" max="12808" width="16.140625" style="260" customWidth="1"/>
    <col min="12809" max="12809" width="10.7109375" style="260" customWidth="1"/>
    <col min="12810" max="12810" width="18.85546875" style="260" customWidth="1"/>
    <col min="12811" max="12814" width="5.85546875" style="260" customWidth="1"/>
    <col min="12815" max="12815" width="7.7109375" style="260" customWidth="1"/>
    <col min="12816" max="12816" width="1.5703125" style="260" customWidth="1"/>
    <col min="12817" max="12821" width="7.7109375" style="260" customWidth="1"/>
    <col min="12822" max="12822" width="68.42578125" style="260" customWidth="1"/>
    <col min="12823" max="12824" width="41.7109375" style="260" customWidth="1"/>
    <col min="12825" max="13056" width="8.140625" style="260"/>
    <col min="13057" max="13057" width="17.85546875" style="260" customWidth="1"/>
    <col min="13058" max="13058" width="18.85546875" style="260" customWidth="1"/>
    <col min="13059" max="13059" width="5.5703125" style="260" customWidth="1"/>
    <col min="13060" max="13060" width="25.85546875" style="260" customWidth="1"/>
    <col min="13061" max="13061" width="15.5703125" style="260" customWidth="1"/>
    <col min="13062" max="13062" width="17.28515625" style="260" customWidth="1"/>
    <col min="13063" max="13063" width="28.7109375" style="260" customWidth="1"/>
    <col min="13064" max="13064" width="16.140625" style="260" customWidth="1"/>
    <col min="13065" max="13065" width="10.7109375" style="260" customWidth="1"/>
    <col min="13066" max="13066" width="18.85546875" style="260" customWidth="1"/>
    <col min="13067" max="13070" width="5.85546875" style="260" customWidth="1"/>
    <col min="13071" max="13071" width="7.7109375" style="260" customWidth="1"/>
    <col min="13072" max="13072" width="1.5703125" style="260" customWidth="1"/>
    <col min="13073" max="13077" width="7.7109375" style="260" customWidth="1"/>
    <col min="13078" max="13078" width="68.42578125" style="260" customWidth="1"/>
    <col min="13079" max="13080" width="41.7109375" style="260" customWidth="1"/>
    <col min="13081" max="13312" width="8.140625" style="260"/>
    <col min="13313" max="13313" width="17.85546875" style="260" customWidth="1"/>
    <col min="13314" max="13314" width="18.85546875" style="260" customWidth="1"/>
    <col min="13315" max="13315" width="5.5703125" style="260" customWidth="1"/>
    <col min="13316" max="13316" width="25.85546875" style="260" customWidth="1"/>
    <col min="13317" max="13317" width="15.5703125" style="260" customWidth="1"/>
    <col min="13318" max="13318" width="17.28515625" style="260" customWidth="1"/>
    <col min="13319" max="13319" width="28.7109375" style="260" customWidth="1"/>
    <col min="13320" max="13320" width="16.140625" style="260" customWidth="1"/>
    <col min="13321" max="13321" width="10.7109375" style="260" customWidth="1"/>
    <col min="13322" max="13322" width="18.85546875" style="260" customWidth="1"/>
    <col min="13323" max="13326" width="5.85546875" style="260" customWidth="1"/>
    <col min="13327" max="13327" width="7.7109375" style="260" customWidth="1"/>
    <col min="13328" max="13328" width="1.5703125" style="260" customWidth="1"/>
    <col min="13329" max="13333" width="7.7109375" style="260" customWidth="1"/>
    <col min="13334" max="13334" width="68.42578125" style="260" customWidth="1"/>
    <col min="13335" max="13336" width="41.7109375" style="260" customWidth="1"/>
    <col min="13337" max="13568" width="8.140625" style="260"/>
    <col min="13569" max="13569" width="17.85546875" style="260" customWidth="1"/>
    <col min="13570" max="13570" width="18.85546875" style="260" customWidth="1"/>
    <col min="13571" max="13571" width="5.5703125" style="260" customWidth="1"/>
    <col min="13572" max="13572" width="25.85546875" style="260" customWidth="1"/>
    <col min="13573" max="13573" width="15.5703125" style="260" customWidth="1"/>
    <col min="13574" max="13574" width="17.28515625" style="260" customWidth="1"/>
    <col min="13575" max="13575" width="28.7109375" style="260" customWidth="1"/>
    <col min="13576" max="13576" width="16.140625" style="260" customWidth="1"/>
    <col min="13577" max="13577" width="10.7109375" style="260" customWidth="1"/>
    <col min="13578" max="13578" width="18.85546875" style="260" customWidth="1"/>
    <col min="13579" max="13582" width="5.85546875" style="260" customWidth="1"/>
    <col min="13583" max="13583" width="7.7109375" style="260" customWidth="1"/>
    <col min="13584" max="13584" width="1.5703125" style="260" customWidth="1"/>
    <col min="13585" max="13589" width="7.7109375" style="260" customWidth="1"/>
    <col min="13590" max="13590" width="68.42578125" style="260" customWidth="1"/>
    <col min="13591" max="13592" width="41.7109375" style="260" customWidth="1"/>
    <col min="13593" max="13824" width="8.140625" style="260"/>
    <col min="13825" max="13825" width="17.85546875" style="260" customWidth="1"/>
    <col min="13826" max="13826" width="18.85546875" style="260" customWidth="1"/>
    <col min="13827" max="13827" width="5.5703125" style="260" customWidth="1"/>
    <col min="13828" max="13828" width="25.85546875" style="260" customWidth="1"/>
    <col min="13829" max="13829" width="15.5703125" style="260" customWidth="1"/>
    <col min="13830" max="13830" width="17.28515625" style="260" customWidth="1"/>
    <col min="13831" max="13831" width="28.7109375" style="260" customWidth="1"/>
    <col min="13832" max="13832" width="16.140625" style="260" customWidth="1"/>
    <col min="13833" max="13833" width="10.7109375" style="260" customWidth="1"/>
    <col min="13834" max="13834" width="18.85546875" style="260" customWidth="1"/>
    <col min="13835" max="13838" width="5.85546875" style="260" customWidth="1"/>
    <col min="13839" max="13839" width="7.7109375" style="260" customWidth="1"/>
    <col min="13840" max="13840" width="1.5703125" style="260" customWidth="1"/>
    <col min="13841" max="13845" width="7.7109375" style="260" customWidth="1"/>
    <col min="13846" max="13846" width="68.42578125" style="260" customWidth="1"/>
    <col min="13847" max="13848" width="41.7109375" style="260" customWidth="1"/>
    <col min="13849" max="14080" width="8.140625" style="260"/>
    <col min="14081" max="14081" width="17.85546875" style="260" customWidth="1"/>
    <col min="14082" max="14082" width="18.85546875" style="260" customWidth="1"/>
    <col min="14083" max="14083" width="5.5703125" style="260" customWidth="1"/>
    <col min="14084" max="14084" width="25.85546875" style="260" customWidth="1"/>
    <col min="14085" max="14085" width="15.5703125" style="260" customWidth="1"/>
    <col min="14086" max="14086" width="17.28515625" style="260" customWidth="1"/>
    <col min="14087" max="14087" width="28.7109375" style="260" customWidth="1"/>
    <col min="14088" max="14088" width="16.140625" style="260" customWidth="1"/>
    <col min="14089" max="14089" width="10.7109375" style="260" customWidth="1"/>
    <col min="14090" max="14090" width="18.85546875" style="260" customWidth="1"/>
    <col min="14091" max="14094" width="5.85546875" style="260" customWidth="1"/>
    <col min="14095" max="14095" width="7.7109375" style="260" customWidth="1"/>
    <col min="14096" max="14096" width="1.5703125" style="260" customWidth="1"/>
    <col min="14097" max="14101" width="7.7109375" style="260" customWidth="1"/>
    <col min="14102" max="14102" width="68.42578125" style="260" customWidth="1"/>
    <col min="14103" max="14104" width="41.7109375" style="260" customWidth="1"/>
    <col min="14105" max="14336" width="8.140625" style="260"/>
    <col min="14337" max="14337" width="17.85546875" style="260" customWidth="1"/>
    <col min="14338" max="14338" width="18.85546875" style="260" customWidth="1"/>
    <col min="14339" max="14339" width="5.5703125" style="260" customWidth="1"/>
    <col min="14340" max="14340" width="25.85546875" style="260" customWidth="1"/>
    <col min="14341" max="14341" width="15.5703125" style="260" customWidth="1"/>
    <col min="14342" max="14342" width="17.28515625" style="260" customWidth="1"/>
    <col min="14343" max="14343" width="28.7109375" style="260" customWidth="1"/>
    <col min="14344" max="14344" width="16.140625" style="260" customWidth="1"/>
    <col min="14345" max="14345" width="10.7109375" style="260" customWidth="1"/>
    <col min="14346" max="14346" width="18.85546875" style="260" customWidth="1"/>
    <col min="14347" max="14350" width="5.85546875" style="260" customWidth="1"/>
    <col min="14351" max="14351" width="7.7109375" style="260" customWidth="1"/>
    <col min="14352" max="14352" width="1.5703125" style="260" customWidth="1"/>
    <col min="14353" max="14357" width="7.7109375" style="260" customWidth="1"/>
    <col min="14358" max="14358" width="68.42578125" style="260" customWidth="1"/>
    <col min="14359" max="14360" width="41.7109375" style="260" customWidth="1"/>
    <col min="14361" max="14592" width="8.140625" style="260"/>
    <col min="14593" max="14593" width="17.85546875" style="260" customWidth="1"/>
    <col min="14594" max="14594" width="18.85546875" style="260" customWidth="1"/>
    <col min="14595" max="14595" width="5.5703125" style="260" customWidth="1"/>
    <col min="14596" max="14596" width="25.85546875" style="260" customWidth="1"/>
    <col min="14597" max="14597" width="15.5703125" style="260" customWidth="1"/>
    <col min="14598" max="14598" width="17.28515625" style="260" customWidth="1"/>
    <col min="14599" max="14599" width="28.7109375" style="260" customWidth="1"/>
    <col min="14600" max="14600" width="16.140625" style="260" customWidth="1"/>
    <col min="14601" max="14601" width="10.7109375" style="260" customWidth="1"/>
    <col min="14602" max="14602" width="18.85546875" style="260" customWidth="1"/>
    <col min="14603" max="14606" width="5.85546875" style="260" customWidth="1"/>
    <col min="14607" max="14607" width="7.7109375" style="260" customWidth="1"/>
    <col min="14608" max="14608" width="1.5703125" style="260" customWidth="1"/>
    <col min="14609" max="14613" width="7.7109375" style="260" customWidth="1"/>
    <col min="14614" max="14614" width="68.42578125" style="260" customWidth="1"/>
    <col min="14615" max="14616" width="41.7109375" style="260" customWidth="1"/>
    <col min="14617" max="14848" width="8.140625" style="260"/>
    <col min="14849" max="14849" width="17.85546875" style="260" customWidth="1"/>
    <col min="14850" max="14850" width="18.85546875" style="260" customWidth="1"/>
    <col min="14851" max="14851" width="5.5703125" style="260" customWidth="1"/>
    <col min="14852" max="14852" width="25.85546875" style="260" customWidth="1"/>
    <col min="14853" max="14853" width="15.5703125" style="260" customWidth="1"/>
    <col min="14854" max="14854" width="17.28515625" style="260" customWidth="1"/>
    <col min="14855" max="14855" width="28.7109375" style="260" customWidth="1"/>
    <col min="14856" max="14856" width="16.140625" style="260" customWidth="1"/>
    <col min="14857" max="14857" width="10.7109375" style="260" customWidth="1"/>
    <col min="14858" max="14858" width="18.85546875" style="260" customWidth="1"/>
    <col min="14859" max="14862" width="5.85546875" style="260" customWidth="1"/>
    <col min="14863" max="14863" width="7.7109375" style="260" customWidth="1"/>
    <col min="14864" max="14864" width="1.5703125" style="260" customWidth="1"/>
    <col min="14865" max="14869" width="7.7109375" style="260" customWidth="1"/>
    <col min="14870" max="14870" width="68.42578125" style="260" customWidth="1"/>
    <col min="14871" max="14872" width="41.7109375" style="260" customWidth="1"/>
    <col min="14873" max="15104" width="8.140625" style="260"/>
    <col min="15105" max="15105" width="17.85546875" style="260" customWidth="1"/>
    <col min="15106" max="15106" width="18.85546875" style="260" customWidth="1"/>
    <col min="15107" max="15107" width="5.5703125" style="260" customWidth="1"/>
    <col min="15108" max="15108" width="25.85546875" style="260" customWidth="1"/>
    <col min="15109" max="15109" width="15.5703125" style="260" customWidth="1"/>
    <col min="15110" max="15110" width="17.28515625" style="260" customWidth="1"/>
    <col min="15111" max="15111" width="28.7109375" style="260" customWidth="1"/>
    <col min="15112" max="15112" width="16.140625" style="260" customWidth="1"/>
    <col min="15113" max="15113" width="10.7109375" style="260" customWidth="1"/>
    <col min="15114" max="15114" width="18.85546875" style="260" customWidth="1"/>
    <col min="15115" max="15118" width="5.85546875" style="260" customWidth="1"/>
    <col min="15119" max="15119" width="7.7109375" style="260" customWidth="1"/>
    <col min="15120" max="15120" width="1.5703125" style="260" customWidth="1"/>
    <col min="15121" max="15125" width="7.7109375" style="260" customWidth="1"/>
    <col min="15126" max="15126" width="68.42578125" style="260" customWidth="1"/>
    <col min="15127" max="15128" width="41.7109375" style="260" customWidth="1"/>
    <col min="15129" max="15360" width="8.140625" style="260"/>
    <col min="15361" max="15361" width="17.85546875" style="260" customWidth="1"/>
    <col min="15362" max="15362" width="18.85546875" style="260" customWidth="1"/>
    <col min="15363" max="15363" width="5.5703125" style="260" customWidth="1"/>
    <col min="15364" max="15364" width="25.85546875" style="260" customWidth="1"/>
    <col min="15365" max="15365" width="15.5703125" style="260" customWidth="1"/>
    <col min="15366" max="15366" width="17.28515625" style="260" customWidth="1"/>
    <col min="15367" max="15367" width="28.7109375" style="260" customWidth="1"/>
    <col min="15368" max="15368" width="16.140625" style="260" customWidth="1"/>
    <col min="15369" max="15369" width="10.7109375" style="260" customWidth="1"/>
    <col min="15370" max="15370" width="18.85546875" style="260" customWidth="1"/>
    <col min="15371" max="15374" width="5.85546875" style="260" customWidth="1"/>
    <col min="15375" max="15375" width="7.7109375" style="260" customWidth="1"/>
    <col min="15376" max="15376" width="1.5703125" style="260" customWidth="1"/>
    <col min="15377" max="15381" width="7.7109375" style="260" customWidth="1"/>
    <col min="15382" max="15382" width="68.42578125" style="260" customWidth="1"/>
    <col min="15383" max="15384" width="41.7109375" style="260" customWidth="1"/>
    <col min="15385" max="15616" width="8.140625" style="260"/>
    <col min="15617" max="15617" width="17.85546875" style="260" customWidth="1"/>
    <col min="15618" max="15618" width="18.85546875" style="260" customWidth="1"/>
    <col min="15619" max="15619" width="5.5703125" style="260" customWidth="1"/>
    <col min="15620" max="15620" width="25.85546875" style="260" customWidth="1"/>
    <col min="15621" max="15621" width="15.5703125" style="260" customWidth="1"/>
    <col min="15622" max="15622" width="17.28515625" style="260" customWidth="1"/>
    <col min="15623" max="15623" width="28.7109375" style="260" customWidth="1"/>
    <col min="15624" max="15624" width="16.140625" style="260" customWidth="1"/>
    <col min="15625" max="15625" width="10.7109375" style="260" customWidth="1"/>
    <col min="15626" max="15626" width="18.85546875" style="260" customWidth="1"/>
    <col min="15627" max="15630" width="5.85546875" style="260" customWidth="1"/>
    <col min="15631" max="15631" width="7.7109375" style="260" customWidth="1"/>
    <col min="15632" max="15632" width="1.5703125" style="260" customWidth="1"/>
    <col min="15633" max="15637" width="7.7109375" style="260" customWidth="1"/>
    <col min="15638" max="15638" width="68.42578125" style="260" customWidth="1"/>
    <col min="15639" max="15640" width="41.7109375" style="260" customWidth="1"/>
    <col min="15641" max="15872" width="8.140625" style="260"/>
    <col min="15873" max="15873" width="17.85546875" style="260" customWidth="1"/>
    <col min="15874" max="15874" width="18.85546875" style="260" customWidth="1"/>
    <col min="15875" max="15875" width="5.5703125" style="260" customWidth="1"/>
    <col min="15876" max="15876" width="25.85546875" style="260" customWidth="1"/>
    <col min="15877" max="15877" width="15.5703125" style="260" customWidth="1"/>
    <col min="15878" max="15878" width="17.28515625" style="260" customWidth="1"/>
    <col min="15879" max="15879" width="28.7109375" style="260" customWidth="1"/>
    <col min="15880" max="15880" width="16.140625" style="260" customWidth="1"/>
    <col min="15881" max="15881" width="10.7109375" style="260" customWidth="1"/>
    <col min="15882" max="15882" width="18.85546875" style="260" customWidth="1"/>
    <col min="15883" max="15886" width="5.85546875" style="260" customWidth="1"/>
    <col min="15887" max="15887" width="7.7109375" style="260" customWidth="1"/>
    <col min="15888" max="15888" width="1.5703125" style="260" customWidth="1"/>
    <col min="15889" max="15893" width="7.7109375" style="260" customWidth="1"/>
    <col min="15894" max="15894" width="68.42578125" style="260" customWidth="1"/>
    <col min="15895" max="15896" width="41.7109375" style="260" customWidth="1"/>
    <col min="15897" max="16128" width="8.140625" style="260"/>
    <col min="16129" max="16129" width="17.85546875" style="260" customWidth="1"/>
    <col min="16130" max="16130" width="18.85546875" style="260" customWidth="1"/>
    <col min="16131" max="16131" width="5.5703125" style="260" customWidth="1"/>
    <col min="16132" max="16132" width="25.85546875" style="260" customWidth="1"/>
    <col min="16133" max="16133" width="15.5703125" style="260" customWidth="1"/>
    <col min="16134" max="16134" width="17.28515625" style="260" customWidth="1"/>
    <col min="16135" max="16135" width="28.7109375" style="260" customWidth="1"/>
    <col min="16136" max="16136" width="16.140625" style="260" customWidth="1"/>
    <col min="16137" max="16137" width="10.7109375" style="260" customWidth="1"/>
    <col min="16138" max="16138" width="18.85546875" style="260" customWidth="1"/>
    <col min="16139" max="16142" width="5.85546875" style="260" customWidth="1"/>
    <col min="16143" max="16143" width="7.7109375" style="260" customWidth="1"/>
    <col min="16144" max="16144" width="1.5703125" style="260" customWidth="1"/>
    <col min="16145" max="16149" width="7.7109375" style="260" customWidth="1"/>
    <col min="16150" max="16150" width="68.42578125" style="260" customWidth="1"/>
    <col min="16151" max="16152" width="41.7109375" style="260" customWidth="1"/>
    <col min="16153" max="16384" width="8.140625" style="260"/>
  </cols>
  <sheetData>
    <row r="1" spans="1:24" ht="38.25" customHeight="1" thickBot="1" x14ac:dyDescent="0.3">
      <c r="A1" s="410"/>
      <c r="B1" s="410"/>
      <c r="C1" s="410"/>
      <c r="D1" s="410"/>
      <c r="E1" s="410"/>
      <c r="F1" s="410"/>
      <c r="G1" s="410"/>
      <c r="H1" s="410"/>
      <c r="I1" s="410"/>
      <c r="J1" s="410"/>
      <c r="K1" s="410"/>
      <c r="L1" s="410"/>
      <c r="M1" s="410"/>
      <c r="N1" s="410"/>
      <c r="O1" s="410"/>
      <c r="P1" s="276"/>
      <c r="Q1" s="276"/>
      <c r="R1" s="276"/>
      <c r="S1" s="276"/>
      <c r="T1" s="276"/>
      <c r="U1" s="276"/>
    </row>
    <row r="2" spans="1:24" ht="32.25" customHeight="1" x14ac:dyDescent="0.25">
      <c r="A2" s="411"/>
      <c r="B2" s="464" t="s">
        <v>0</v>
      </c>
      <c r="C2" s="464"/>
      <c r="D2" s="464"/>
      <c r="E2" s="464"/>
      <c r="F2" s="464"/>
      <c r="G2" s="464"/>
      <c r="H2" s="464"/>
      <c r="I2" s="464"/>
      <c r="J2" s="464"/>
      <c r="K2" s="464"/>
      <c r="L2" s="464"/>
      <c r="M2" s="464"/>
      <c r="N2" s="464"/>
      <c r="O2" s="464"/>
      <c r="P2" s="464"/>
      <c r="Q2" s="464"/>
      <c r="R2" s="464"/>
      <c r="S2" s="464"/>
      <c r="T2" s="464"/>
      <c r="U2" s="464"/>
      <c r="V2" s="464"/>
      <c r="W2" s="465"/>
      <c r="X2" s="79" t="s">
        <v>1</v>
      </c>
    </row>
    <row r="3" spans="1:24" ht="21" customHeight="1" x14ac:dyDescent="0.25">
      <c r="A3" s="412"/>
      <c r="B3" s="466" t="s">
        <v>2</v>
      </c>
      <c r="C3" s="466"/>
      <c r="D3" s="466"/>
      <c r="E3" s="466"/>
      <c r="F3" s="466"/>
      <c r="G3" s="466"/>
      <c r="H3" s="466"/>
      <c r="I3" s="466"/>
      <c r="J3" s="466"/>
      <c r="K3" s="466"/>
      <c r="L3" s="466"/>
      <c r="M3" s="466"/>
      <c r="N3" s="466"/>
      <c r="O3" s="466"/>
      <c r="P3" s="466"/>
      <c r="Q3" s="466"/>
      <c r="R3" s="466"/>
      <c r="S3" s="466"/>
      <c r="T3" s="466"/>
      <c r="U3" s="466"/>
      <c r="V3" s="466"/>
      <c r="W3" s="467"/>
      <c r="X3" s="80" t="s">
        <v>3</v>
      </c>
    </row>
    <row r="4" spans="1:24" ht="23.1" customHeight="1" x14ac:dyDescent="0.25">
      <c r="A4" s="412"/>
      <c r="B4" s="468" t="s">
        <v>4</v>
      </c>
      <c r="C4" s="468"/>
      <c r="D4" s="468"/>
      <c r="E4" s="468"/>
      <c r="F4" s="468"/>
      <c r="G4" s="468"/>
      <c r="H4" s="468"/>
      <c r="I4" s="468"/>
      <c r="J4" s="468"/>
      <c r="K4" s="468"/>
      <c r="L4" s="468"/>
      <c r="M4" s="468"/>
      <c r="N4" s="468"/>
      <c r="O4" s="468"/>
      <c r="P4" s="468"/>
      <c r="Q4" s="468"/>
      <c r="R4" s="468"/>
      <c r="S4" s="468"/>
      <c r="T4" s="468"/>
      <c r="U4" s="468"/>
      <c r="V4" s="468"/>
      <c r="W4" s="469"/>
      <c r="X4" s="81" t="s">
        <v>5</v>
      </c>
    </row>
    <row r="5" spans="1:24" ht="15.75" customHeight="1" thickBot="1" x14ac:dyDescent="0.3">
      <c r="A5" s="413"/>
      <c r="B5" s="470"/>
      <c r="C5" s="470"/>
      <c r="D5" s="470"/>
      <c r="E5" s="470"/>
      <c r="F5" s="470"/>
      <c r="G5" s="470"/>
      <c r="H5" s="470"/>
      <c r="I5" s="470"/>
      <c r="J5" s="470"/>
      <c r="K5" s="470"/>
      <c r="L5" s="470"/>
      <c r="M5" s="470"/>
      <c r="N5" s="470"/>
      <c r="O5" s="470"/>
      <c r="P5" s="470"/>
      <c r="Q5" s="470"/>
      <c r="R5" s="470"/>
      <c r="S5" s="470"/>
      <c r="T5" s="470"/>
      <c r="U5" s="470"/>
      <c r="V5" s="470"/>
      <c r="W5" s="471"/>
      <c r="X5" s="82" t="s">
        <v>6</v>
      </c>
    </row>
    <row r="6" spans="1:24" ht="6.75" customHeight="1" thickBot="1" x14ac:dyDescent="0.3">
      <c r="A6" s="407"/>
      <c r="B6" s="408"/>
      <c r="C6" s="408"/>
      <c r="D6" s="408"/>
      <c r="E6" s="408"/>
      <c r="F6" s="408"/>
      <c r="G6" s="408"/>
      <c r="H6" s="408"/>
      <c r="I6" s="408"/>
      <c r="J6" s="408"/>
      <c r="K6" s="408"/>
      <c r="L6" s="408"/>
      <c r="M6" s="408"/>
      <c r="N6" s="408"/>
      <c r="O6" s="408"/>
      <c r="P6" s="277"/>
      <c r="Q6" s="277"/>
      <c r="R6" s="277"/>
      <c r="S6" s="277"/>
      <c r="T6" s="277"/>
      <c r="U6" s="277"/>
    </row>
    <row r="7" spans="1:24" ht="15.95" customHeight="1" thickBot="1" x14ac:dyDescent="0.3">
      <c r="A7" s="147" t="s">
        <v>7</v>
      </c>
      <c r="B7" s="475" t="s">
        <v>123</v>
      </c>
      <c r="C7" s="476"/>
      <c r="D7" s="476"/>
      <c r="E7" s="476"/>
      <c r="F7" s="476"/>
      <c r="G7" s="476"/>
      <c r="H7" s="476"/>
      <c r="I7" s="476"/>
      <c r="J7" s="476"/>
      <c r="K7" s="476"/>
      <c r="L7" s="476"/>
      <c r="M7" s="476"/>
      <c r="N7" s="476"/>
      <c r="O7" s="476"/>
      <c r="P7" s="476"/>
      <c r="Q7" s="476"/>
      <c r="R7" s="476"/>
      <c r="S7" s="476"/>
      <c r="T7" s="476"/>
      <c r="U7" s="476"/>
      <c r="V7" s="476"/>
      <c r="W7" s="476"/>
      <c r="X7" s="477"/>
    </row>
    <row r="8" spans="1:24" ht="5.25" customHeight="1" x14ac:dyDescent="0.25">
      <c r="A8" s="262"/>
      <c r="B8" s="262"/>
      <c r="C8" s="262"/>
      <c r="D8" s="262"/>
      <c r="E8" s="262"/>
      <c r="F8" s="262"/>
      <c r="G8" s="262"/>
      <c r="H8" s="262"/>
      <c r="I8" s="262"/>
      <c r="J8" s="262"/>
      <c r="K8" s="262"/>
      <c r="L8" s="262"/>
      <c r="M8" s="262"/>
      <c r="N8" s="262"/>
      <c r="O8" s="262"/>
      <c r="P8" s="262"/>
      <c r="Q8" s="262"/>
      <c r="R8" s="262"/>
      <c r="S8" s="262"/>
      <c r="T8" s="262"/>
      <c r="U8" s="262"/>
    </row>
    <row r="9" spans="1:24" ht="36" customHeight="1" x14ac:dyDescent="0.25">
      <c r="A9" s="449" t="s">
        <v>8</v>
      </c>
      <c r="B9" s="449" t="s">
        <v>9</v>
      </c>
      <c r="C9" s="449" t="s">
        <v>10</v>
      </c>
      <c r="D9" s="449" t="s">
        <v>11</v>
      </c>
      <c r="E9" s="449" t="s">
        <v>12</v>
      </c>
      <c r="F9" s="449" t="s">
        <v>13</v>
      </c>
      <c r="G9" s="449" t="s">
        <v>14</v>
      </c>
      <c r="H9" s="449" t="s">
        <v>15</v>
      </c>
      <c r="I9" s="449" t="s">
        <v>16</v>
      </c>
      <c r="J9" s="449" t="s">
        <v>17</v>
      </c>
      <c r="K9" s="460" t="s">
        <v>18</v>
      </c>
      <c r="L9" s="460"/>
      <c r="M9" s="460"/>
      <c r="N9" s="460"/>
      <c r="O9" s="460"/>
      <c r="P9" s="472"/>
      <c r="Q9" s="449" t="s">
        <v>19</v>
      </c>
      <c r="R9" s="449"/>
      <c r="S9" s="449"/>
      <c r="T9" s="449"/>
      <c r="U9" s="449"/>
      <c r="V9" s="461" t="s">
        <v>20</v>
      </c>
      <c r="W9" s="449" t="s">
        <v>21</v>
      </c>
      <c r="X9" s="449" t="s">
        <v>22</v>
      </c>
    </row>
    <row r="10" spans="1:24" ht="47.25" customHeight="1" x14ac:dyDescent="0.25">
      <c r="A10" s="449"/>
      <c r="B10" s="449"/>
      <c r="C10" s="449"/>
      <c r="D10" s="449"/>
      <c r="E10" s="449"/>
      <c r="F10" s="449"/>
      <c r="G10" s="449"/>
      <c r="H10" s="449"/>
      <c r="I10" s="449"/>
      <c r="J10" s="449"/>
      <c r="K10" s="180" t="s">
        <v>23</v>
      </c>
      <c r="L10" s="180" t="s">
        <v>24</v>
      </c>
      <c r="M10" s="180" t="s">
        <v>25</v>
      </c>
      <c r="N10" s="180" t="s">
        <v>26</v>
      </c>
      <c r="O10" s="180" t="s">
        <v>27</v>
      </c>
      <c r="P10" s="473"/>
      <c r="Q10" s="180" t="s">
        <v>28</v>
      </c>
      <c r="R10" s="180" t="s">
        <v>24</v>
      </c>
      <c r="S10" s="180" t="s">
        <v>25</v>
      </c>
      <c r="T10" s="180" t="s">
        <v>26</v>
      </c>
      <c r="U10" s="180" t="s">
        <v>27</v>
      </c>
      <c r="V10" s="462"/>
      <c r="W10" s="449"/>
      <c r="X10" s="449"/>
    </row>
    <row r="11" spans="1:24" ht="76.5" customHeight="1" x14ac:dyDescent="0.25">
      <c r="A11" s="434" t="s">
        <v>124</v>
      </c>
      <c r="B11" s="434" t="s">
        <v>125</v>
      </c>
      <c r="C11" s="263">
        <v>1</v>
      </c>
      <c r="D11" s="265" t="s">
        <v>126</v>
      </c>
      <c r="E11" s="265" t="s">
        <v>127</v>
      </c>
      <c r="F11" s="265" t="s">
        <v>128</v>
      </c>
      <c r="G11" s="148" t="s">
        <v>129</v>
      </c>
      <c r="H11" s="265" t="s">
        <v>130</v>
      </c>
      <c r="I11" s="263" t="s">
        <v>94</v>
      </c>
      <c r="J11" s="263" t="s">
        <v>131</v>
      </c>
      <c r="K11" s="263">
        <v>1</v>
      </c>
      <c r="L11" s="263">
        <v>0</v>
      </c>
      <c r="M11" s="263">
        <v>0</v>
      </c>
      <c r="N11" s="263">
        <v>0</v>
      </c>
      <c r="O11" s="263">
        <v>1</v>
      </c>
      <c r="P11" s="473"/>
      <c r="Q11" s="263">
        <v>1</v>
      </c>
      <c r="R11" s="263">
        <v>0</v>
      </c>
      <c r="S11" s="263">
        <v>0</v>
      </c>
      <c r="T11" s="263"/>
      <c r="U11" s="263">
        <v>1</v>
      </c>
      <c r="V11" s="83" t="s">
        <v>775</v>
      </c>
      <c r="W11" s="83" t="s">
        <v>654</v>
      </c>
      <c r="X11" s="83" t="s">
        <v>654</v>
      </c>
    </row>
    <row r="12" spans="1:24" ht="387.75" customHeight="1" x14ac:dyDescent="0.25">
      <c r="A12" s="435"/>
      <c r="B12" s="435"/>
      <c r="C12" s="263">
        <v>2</v>
      </c>
      <c r="D12" s="265" t="s">
        <v>132</v>
      </c>
      <c r="E12" s="265" t="s">
        <v>127</v>
      </c>
      <c r="F12" s="265" t="s">
        <v>133</v>
      </c>
      <c r="G12" s="265" t="s">
        <v>134</v>
      </c>
      <c r="H12" s="265" t="s">
        <v>135</v>
      </c>
      <c r="I12" s="263" t="s">
        <v>94</v>
      </c>
      <c r="J12" s="263" t="s">
        <v>136</v>
      </c>
      <c r="K12" s="263">
        <v>0</v>
      </c>
      <c r="L12" s="263">
        <v>1</v>
      </c>
      <c r="M12" s="263">
        <v>1</v>
      </c>
      <c r="N12" s="263">
        <v>1</v>
      </c>
      <c r="O12" s="263">
        <v>3</v>
      </c>
      <c r="P12" s="473"/>
      <c r="Q12" s="266">
        <v>0</v>
      </c>
      <c r="R12" s="266">
        <v>1</v>
      </c>
      <c r="S12" s="266">
        <v>1</v>
      </c>
      <c r="T12" s="266"/>
      <c r="U12" s="266">
        <v>1</v>
      </c>
      <c r="V12" s="278" t="s">
        <v>837</v>
      </c>
      <c r="W12" s="75" t="s">
        <v>838</v>
      </c>
      <c r="X12" s="75" t="s">
        <v>654</v>
      </c>
    </row>
    <row r="13" spans="1:24" ht="72" customHeight="1" x14ac:dyDescent="0.25">
      <c r="A13" s="435"/>
      <c r="B13" s="435"/>
      <c r="C13" s="263">
        <v>3</v>
      </c>
      <c r="D13" s="265" t="s">
        <v>137</v>
      </c>
      <c r="E13" s="265" t="s">
        <v>127</v>
      </c>
      <c r="F13" s="265" t="s">
        <v>138</v>
      </c>
      <c r="G13" s="265" t="s">
        <v>139</v>
      </c>
      <c r="H13" s="265" t="s">
        <v>140</v>
      </c>
      <c r="I13" s="263" t="s">
        <v>94</v>
      </c>
      <c r="J13" s="181" t="s">
        <v>141</v>
      </c>
      <c r="K13" s="263">
        <v>1</v>
      </c>
      <c r="L13" s="263">
        <v>1</v>
      </c>
      <c r="M13" s="263">
        <v>1</v>
      </c>
      <c r="N13" s="263">
        <v>1</v>
      </c>
      <c r="O13" s="181">
        <v>4</v>
      </c>
      <c r="P13" s="473"/>
      <c r="Q13" s="179">
        <v>1</v>
      </c>
      <c r="R13" s="179">
        <v>0</v>
      </c>
      <c r="S13" s="179">
        <v>1</v>
      </c>
      <c r="T13" s="179"/>
      <c r="U13" s="179">
        <v>2</v>
      </c>
      <c r="V13" s="182" t="s">
        <v>839</v>
      </c>
      <c r="W13" s="75" t="s">
        <v>838</v>
      </c>
      <c r="X13" s="75" t="s">
        <v>654</v>
      </c>
    </row>
    <row r="14" spans="1:24" ht="242.25" customHeight="1" x14ac:dyDescent="0.25">
      <c r="A14" s="435"/>
      <c r="B14" s="436"/>
      <c r="C14" s="263">
        <v>4</v>
      </c>
      <c r="D14" s="265" t="s">
        <v>142</v>
      </c>
      <c r="E14" s="265" t="s">
        <v>127</v>
      </c>
      <c r="F14" s="265" t="s">
        <v>143</v>
      </c>
      <c r="G14" s="265" t="s">
        <v>144</v>
      </c>
      <c r="H14" s="265" t="s">
        <v>145</v>
      </c>
      <c r="I14" s="263" t="s">
        <v>94</v>
      </c>
      <c r="J14" s="181" t="s">
        <v>146</v>
      </c>
      <c r="K14" s="84">
        <v>1</v>
      </c>
      <c r="L14" s="84">
        <v>1</v>
      </c>
      <c r="M14" s="84">
        <v>1</v>
      </c>
      <c r="N14" s="84">
        <v>1</v>
      </c>
      <c r="O14" s="77">
        <v>1</v>
      </c>
      <c r="P14" s="473"/>
      <c r="Q14" s="84">
        <v>1</v>
      </c>
      <c r="R14" s="84">
        <v>1</v>
      </c>
      <c r="S14" s="84">
        <v>1</v>
      </c>
      <c r="T14" s="77"/>
      <c r="U14" s="84">
        <v>1</v>
      </c>
      <c r="V14" s="85" t="s">
        <v>840</v>
      </c>
      <c r="W14" s="85" t="s">
        <v>841</v>
      </c>
      <c r="X14" s="85" t="s">
        <v>842</v>
      </c>
    </row>
    <row r="15" spans="1:24" s="149" customFormat="1" ht="324" customHeight="1" x14ac:dyDescent="0.25">
      <c r="A15" s="435"/>
      <c r="B15" s="263" t="s">
        <v>147</v>
      </c>
      <c r="C15" s="263">
        <v>1</v>
      </c>
      <c r="D15" s="265" t="s">
        <v>148</v>
      </c>
      <c r="E15" s="265" t="s">
        <v>149</v>
      </c>
      <c r="F15" s="265" t="s">
        <v>150</v>
      </c>
      <c r="G15" s="265" t="s">
        <v>725</v>
      </c>
      <c r="H15" s="265" t="s">
        <v>151</v>
      </c>
      <c r="I15" s="263" t="s">
        <v>94</v>
      </c>
      <c r="J15" s="181" t="s">
        <v>146</v>
      </c>
      <c r="K15" s="263">
        <v>1</v>
      </c>
      <c r="L15" s="263">
        <v>1</v>
      </c>
      <c r="M15" s="263">
        <v>2</v>
      </c>
      <c r="N15" s="263">
        <v>0</v>
      </c>
      <c r="O15" s="263">
        <v>4</v>
      </c>
      <c r="P15" s="473"/>
      <c r="Q15" s="263">
        <v>2</v>
      </c>
      <c r="R15" s="263">
        <v>5</v>
      </c>
      <c r="S15" s="263">
        <v>12</v>
      </c>
      <c r="T15" s="263"/>
      <c r="U15" s="263">
        <v>19</v>
      </c>
      <c r="V15" s="85" t="s">
        <v>843</v>
      </c>
      <c r="W15" s="85" t="s">
        <v>844</v>
      </c>
      <c r="X15" s="85" t="s">
        <v>845</v>
      </c>
    </row>
    <row r="16" spans="1:24" ht="263.25" customHeight="1" x14ac:dyDescent="0.25">
      <c r="A16" s="435"/>
      <c r="B16" s="434" t="s">
        <v>152</v>
      </c>
      <c r="C16" s="263">
        <v>1</v>
      </c>
      <c r="D16" s="265" t="s">
        <v>153</v>
      </c>
      <c r="E16" s="265" t="s">
        <v>154</v>
      </c>
      <c r="F16" s="265" t="s">
        <v>155</v>
      </c>
      <c r="G16" s="265" t="s">
        <v>156</v>
      </c>
      <c r="H16" s="265" t="s">
        <v>157</v>
      </c>
      <c r="I16" s="263" t="s">
        <v>94</v>
      </c>
      <c r="J16" s="181" t="s">
        <v>158</v>
      </c>
      <c r="K16" s="181">
        <v>20</v>
      </c>
      <c r="L16" s="181">
        <v>20</v>
      </c>
      <c r="M16" s="181">
        <v>20</v>
      </c>
      <c r="N16" s="181">
        <v>20</v>
      </c>
      <c r="O16" s="181">
        <v>20</v>
      </c>
      <c r="P16" s="473"/>
      <c r="Q16" s="181">
        <v>10</v>
      </c>
      <c r="R16" s="181">
        <v>27</v>
      </c>
      <c r="S16" s="181">
        <v>18</v>
      </c>
      <c r="T16" s="181"/>
      <c r="U16" s="181">
        <v>20</v>
      </c>
      <c r="V16" s="75" t="s">
        <v>846</v>
      </c>
      <c r="W16" s="75" t="s">
        <v>838</v>
      </c>
      <c r="X16" s="85" t="s">
        <v>847</v>
      </c>
    </row>
    <row r="17" spans="1:24" ht="349.5" customHeight="1" x14ac:dyDescent="0.25">
      <c r="A17" s="435"/>
      <c r="B17" s="436"/>
      <c r="C17" s="263">
        <v>2</v>
      </c>
      <c r="D17" s="265" t="s">
        <v>159</v>
      </c>
      <c r="E17" s="265" t="s">
        <v>154</v>
      </c>
      <c r="F17" s="265" t="s">
        <v>160</v>
      </c>
      <c r="G17" s="265" t="s">
        <v>161</v>
      </c>
      <c r="H17" s="265" t="s">
        <v>162</v>
      </c>
      <c r="I17" s="263" t="s">
        <v>94</v>
      </c>
      <c r="J17" s="178" t="s">
        <v>163</v>
      </c>
      <c r="K17" s="150">
        <v>0.25</v>
      </c>
      <c r="L17" s="150">
        <v>0.25</v>
      </c>
      <c r="M17" s="150">
        <v>0.25</v>
      </c>
      <c r="N17" s="150">
        <v>0.25</v>
      </c>
      <c r="O17" s="77">
        <f>SUM(K17:N17)</f>
        <v>1</v>
      </c>
      <c r="P17" s="473"/>
      <c r="Q17" s="84">
        <v>0.25</v>
      </c>
      <c r="R17" s="77">
        <v>0.25</v>
      </c>
      <c r="S17" s="77">
        <v>0.25</v>
      </c>
      <c r="T17" s="77"/>
      <c r="U17" s="84">
        <v>0.75</v>
      </c>
      <c r="V17" s="85" t="s">
        <v>848</v>
      </c>
      <c r="W17" s="85" t="s">
        <v>849</v>
      </c>
      <c r="X17" s="85" t="s">
        <v>654</v>
      </c>
    </row>
    <row r="18" spans="1:24" ht="202.5" customHeight="1" x14ac:dyDescent="0.25">
      <c r="A18" s="435"/>
      <c r="B18" s="278" t="s">
        <v>164</v>
      </c>
      <c r="C18" s="279">
        <v>1</v>
      </c>
      <c r="D18" s="280" t="s">
        <v>165</v>
      </c>
      <c r="E18" s="265" t="s">
        <v>154</v>
      </c>
      <c r="F18" s="281" t="s">
        <v>166</v>
      </c>
      <c r="G18" s="265" t="s">
        <v>167</v>
      </c>
      <c r="H18" s="281" t="s">
        <v>168</v>
      </c>
      <c r="I18" s="263" t="s">
        <v>169</v>
      </c>
      <c r="J18" s="181" t="s">
        <v>170</v>
      </c>
      <c r="K18" s="84">
        <v>1</v>
      </c>
      <c r="L18" s="84">
        <v>1</v>
      </c>
      <c r="M18" s="84">
        <v>1</v>
      </c>
      <c r="N18" s="84">
        <v>1</v>
      </c>
      <c r="O18" s="77">
        <v>1</v>
      </c>
      <c r="P18" s="473"/>
      <c r="Q18" s="77">
        <v>1</v>
      </c>
      <c r="R18" s="77">
        <v>1</v>
      </c>
      <c r="S18" s="77">
        <v>1</v>
      </c>
      <c r="T18" s="77"/>
      <c r="U18" s="77">
        <v>1</v>
      </c>
      <c r="V18" s="87" t="s">
        <v>850</v>
      </c>
      <c r="W18" s="119" t="s">
        <v>851</v>
      </c>
      <c r="X18" s="119" t="s">
        <v>655</v>
      </c>
    </row>
    <row r="19" spans="1:24" ht="102" x14ac:dyDescent="0.25">
      <c r="A19" s="435"/>
      <c r="B19" s="282" t="s">
        <v>171</v>
      </c>
      <c r="C19" s="279">
        <v>1</v>
      </c>
      <c r="D19" s="280" t="s">
        <v>172</v>
      </c>
      <c r="E19" s="265" t="s">
        <v>154</v>
      </c>
      <c r="F19" s="281" t="s">
        <v>173</v>
      </c>
      <c r="G19" s="265" t="s">
        <v>174</v>
      </c>
      <c r="H19" s="281" t="s">
        <v>173</v>
      </c>
      <c r="I19" s="263" t="s">
        <v>169</v>
      </c>
      <c r="J19" s="181" t="s">
        <v>170</v>
      </c>
      <c r="K19" s="84">
        <v>1</v>
      </c>
      <c r="L19" s="84">
        <v>1</v>
      </c>
      <c r="M19" s="84">
        <v>1</v>
      </c>
      <c r="N19" s="84">
        <v>1</v>
      </c>
      <c r="O19" s="77">
        <v>1</v>
      </c>
      <c r="P19" s="473"/>
      <c r="Q19" s="77">
        <v>1</v>
      </c>
      <c r="R19" s="77">
        <v>1</v>
      </c>
      <c r="S19" s="77">
        <v>1</v>
      </c>
      <c r="T19" s="77"/>
      <c r="U19" s="77">
        <v>1</v>
      </c>
      <c r="V19" s="283" t="s">
        <v>852</v>
      </c>
      <c r="W19" s="75" t="s">
        <v>838</v>
      </c>
      <c r="X19" s="85" t="s">
        <v>847</v>
      </c>
    </row>
    <row r="20" spans="1:24" ht="153" x14ac:dyDescent="0.25">
      <c r="A20" s="436"/>
      <c r="B20" s="284" t="s">
        <v>175</v>
      </c>
      <c r="C20" s="263">
        <v>1</v>
      </c>
      <c r="D20" s="280" t="s">
        <v>176</v>
      </c>
      <c r="E20" s="265" t="s">
        <v>154</v>
      </c>
      <c r="F20" s="281" t="s">
        <v>177</v>
      </c>
      <c r="G20" s="265" t="s">
        <v>167</v>
      </c>
      <c r="H20" s="281" t="s">
        <v>178</v>
      </c>
      <c r="I20" s="263" t="s">
        <v>169</v>
      </c>
      <c r="J20" s="181" t="s">
        <v>170</v>
      </c>
      <c r="K20" s="84">
        <v>1</v>
      </c>
      <c r="L20" s="84">
        <v>1</v>
      </c>
      <c r="M20" s="84">
        <v>1</v>
      </c>
      <c r="N20" s="84">
        <v>1</v>
      </c>
      <c r="O20" s="77">
        <v>1</v>
      </c>
      <c r="P20" s="474"/>
      <c r="Q20" s="77">
        <v>1</v>
      </c>
      <c r="R20" s="77">
        <v>1</v>
      </c>
      <c r="S20" s="77">
        <v>1</v>
      </c>
      <c r="T20" s="77"/>
      <c r="U20" s="77">
        <v>1</v>
      </c>
      <c r="V20" s="87" t="s">
        <v>853</v>
      </c>
      <c r="W20" s="119" t="s">
        <v>851</v>
      </c>
      <c r="X20" s="119" t="s">
        <v>655</v>
      </c>
    </row>
    <row r="21" spans="1:24" customFormat="1" x14ac:dyDescent="0.25">
      <c r="A21" s="449" t="s">
        <v>31</v>
      </c>
      <c r="B21" s="186" t="s">
        <v>726</v>
      </c>
      <c r="C21" s="450" t="s">
        <v>32</v>
      </c>
      <c r="D21" s="451"/>
      <c r="E21" s="107" t="s">
        <v>33</v>
      </c>
      <c r="F21" s="239"/>
      <c r="G21" s="239"/>
      <c r="H21" s="151"/>
      <c r="I21" s="456" t="s">
        <v>34</v>
      </c>
      <c r="J21" s="437" t="s">
        <v>33</v>
      </c>
      <c r="K21" s="438"/>
      <c r="L21" s="438"/>
      <c r="M21" s="438"/>
      <c r="N21" s="438"/>
      <c r="O21" s="438"/>
      <c r="P21" s="438"/>
      <c r="Q21" s="438"/>
      <c r="R21" s="439"/>
      <c r="S21" s="457" t="s">
        <v>35</v>
      </c>
      <c r="T21" s="457"/>
      <c r="U21" s="457"/>
      <c r="V21" s="463" t="s">
        <v>36</v>
      </c>
      <c r="W21" s="463"/>
      <c r="X21" s="463"/>
    </row>
    <row r="22" spans="1:24" customFormat="1" x14ac:dyDescent="0.25">
      <c r="A22" s="449"/>
      <c r="B22" s="186" t="s">
        <v>37</v>
      </c>
      <c r="C22" s="452"/>
      <c r="D22" s="453"/>
      <c r="E22" s="444" t="s">
        <v>727</v>
      </c>
      <c r="F22" s="442"/>
      <c r="G22" s="442"/>
      <c r="H22" s="445"/>
      <c r="I22" s="456"/>
      <c r="J22" s="444" t="s">
        <v>179</v>
      </c>
      <c r="K22" s="442"/>
      <c r="L22" s="442"/>
      <c r="M22" s="442"/>
      <c r="N22" s="442"/>
      <c r="O22" s="442"/>
      <c r="P22" s="442"/>
      <c r="Q22" s="442"/>
      <c r="R22" s="445"/>
      <c r="S22" s="457"/>
      <c r="T22" s="457"/>
      <c r="U22" s="457"/>
      <c r="V22" s="463" t="s">
        <v>38</v>
      </c>
      <c r="W22" s="463"/>
      <c r="X22" s="463"/>
    </row>
    <row r="23" spans="1:24" customFormat="1" x14ac:dyDescent="0.25">
      <c r="A23" s="449"/>
      <c r="B23" s="186" t="s">
        <v>728</v>
      </c>
      <c r="C23" s="454"/>
      <c r="D23" s="455"/>
      <c r="E23" s="444" t="s">
        <v>729</v>
      </c>
      <c r="F23" s="442"/>
      <c r="G23" s="442"/>
      <c r="H23" s="445"/>
      <c r="I23" s="456"/>
      <c r="J23" s="444" t="s">
        <v>180</v>
      </c>
      <c r="K23" s="442"/>
      <c r="L23" s="442"/>
      <c r="M23" s="442"/>
      <c r="N23" s="442"/>
      <c r="O23" s="442"/>
      <c r="P23" s="442"/>
      <c r="Q23" s="442"/>
      <c r="R23" s="445"/>
      <c r="S23" s="457"/>
      <c r="T23" s="457"/>
      <c r="U23" s="457"/>
      <c r="V23" s="441" t="s">
        <v>41</v>
      </c>
      <c r="W23" s="441"/>
      <c r="X23" s="441"/>
    </row>
  </sheetData>
  <mergeCells count="38">
    <mergeCell ref="V22:X22"/>
    <mergeCell ref="A1:O1"/>
    <mergeCell ref="A6:O6"/>
    <mergeCell ref="B7:X7"/>
    <mergeCell ref="J21:R21"/>
    <mergeCell ref="E22:H22"/>
    <mergeCell ref="J22:R22"/>
    <mergeCell ref="I21:I23"/>
    <mergeCell ref="E23:H23"/>
    <mergeCell ref="J23:R23"/>
    <mergeCell ref="A11:A20"/>
    <mergeCell ref="B11:B14"/>
    <mergeCell ref="B16:B17"/>
    <mergeCell ref="A21:A23"/>
    <mergeCell ref="C21:D23"/>
    <mergeCell ref="S21:U23"/>
    <mergeCell ref="X9:X10"/>
    <mergeCell ref="A2:A5"/>
    <mergeCell ref="B2:W2"/>
    <mergeCell ref="B3:W3"/>
    <mergeCell ref="B4:W5"/>
    <mergeCell ref="P9:P20"/>
    <mergeCell ref="V23:X23"/>
    <mergeCell ref="A9:A10"/>
    <mergeCell ref="B9:B10"/>
    <mergeCell ref="C9:C10"/>
    <mergeCell ref="D9:D10"/>
    <mergeCell ref="E9:E10"/>
    <mergeCell ref="F9:F10"/>
    <mergeCell ref="G9:G10"/>
    <mergeCell ref="H9:H10"/>
    <mergeCell ref="I9:I10"/>
    <mergeCell ref="J9:J10"/>
    <mergeCell ref="K9:O9"/>
    <mergeCell ref="Q9:U9"/>
    <mergeCell ref="V9:V10"/>
    <mergeCell ref="W9:W10"/>
    <mergeCell ref="V21:X21"/>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4"/>
  <sheetViews>
    <sheetView showGridLines="0" topLeftCell="A17" zoomScale="70" zoomScaleNormal="70" workbookViewId="0">
      <selection activeCell="B7" sqref="B7:X7"/>
    </sheetView>
  </sheetViews>
  <sheetFormatPr baseColWidth="10" defaultColWidth="10.28515625" defaultRowHeight="15" x14ac:dyDescent="0.25"/>
  <cols>
    <col min="1" max="1" width="17.7109375" style="260" customWidth="1"/>
    <col min="2" max="2" width="18.85546875" style="260" customWidth="1"/>
    <col min="3" max="3" width="5.42578125" style="260" customWidth="1"/>
    <col min="4" max="4" width="46.85546875" style="260" customWidth="1"/>
    <col min="5" max="5" width="15.5703125" style="260" customWidth="1"/>
    <col min="6" max="6" width="17.28515625" style="260" customWidth="1"/>
    <col min="7" max="7" width="28.5703125" style="260" customWidth="1"/>
    <col min="8" max="8" width="19" style="260" customWidth="1"/>
    <col min="9" max="9" width="13.42578125" style="260" customWidth="1"/>
    <col min="10" max="10" width="20.42578125" style="260" customWidth="1"/>
    <col min="11" max="14" width="5.7109375" style="260" customWidth="1"/>
    <col min="15" max="15" width="7.7109375" style="260" customWidth="1"/>
    <col min="16" max="16" width="1.42578125" style="272" customWidth="1"/>
    <col min="17" max="18" width="6.140625" style="260" customWidth="1"/>
    <col min="19" max="19" width="8.85546875" style="260" customWidth="1"/>
    <col min="20" max="20" width="6.140625" style="260" customWidth="1"/>
    <col min="21" max="21" width="7.85546875" style="260" customWidth="1"/>
    <col min="22" max="22" width="76.140625" style="289" customWidth="1"/>
    <col min="23" max="23" width="28.42578125" style="260" customWidth="1"/>
    <col min="24" max="24" width="25.42578125" style="260" customWidth="1"/>
    <col min="25" max="25" width="38.42578125" style="260" customWidth="1"/>
    <col min="26" max="16384" width="10.28515625" style="260"/>
  </cols>
  <sheetData>
    <row r="1" spans="1:29"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9"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9"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9" ht="21" x14ac:dyDescent="0.25">
      <c r="A4" s="412"/>
      <c r="B4" s="418" t="s">
        <v>42</v>
      </c>
      <c r="C4" s="418"/>
      <c r="D4" s="418"/>
      <c r="E4" s="418"/>
      <c r="F4" s="418"/>
      <c r="G4" s="418"/>
      <c r="H4" s="418"/>
      <c r="I4" s="418"/>
      <c r="J4" s="418"/>
      <c r="K4" s="418"/>
      <c r="L4" s="418"/>
      <c r="M4" s="418"/>
      <c r="N4" s="418"/>
      <c r="O4" s="418"/>
      <c r="P4" s="418"/>
      <c r="Q4" s="418"/>
      <c r="R4" s="418"/>
      <c r="S4" s="418"/>
      <c r="T4" s="418"/>
      <c r="U4" s="418"/>
      <c r="V4" s="418"/>
      <c r="W4" s="419"/>
      <c r="X4" s="81" t="s">
        <v>43</v>
      </c>
    </row>
    <row r="5" spans="1:29"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9"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9" ht="15.75" thickBot="1" x14ac:dyDescent="0.3">
      <c r="A7" s="261" t="s">
        <v>7</v>
      </c>
      <c r="B7" s="422" t="s">
        <v>659</v>
      </c>
      <c r="C7" s="423"/>
      <c r="D7" s="423"/>
      <c r="E7" s="423"/>
      <c r="F7" s="423"/>
      <c r="G7" s="423"/>
      <c r="H7" s="423"/>
      <c r="I7" s="423"/>
      <c r="J7" s="423"/>
      <c r="K7" s="423"/>
      <c r="L7" s="423"/>
      <c r="M7" s="423"/>
      <c r="N7" s="423"/>
      <c r="O7" s="423"/>
      <c r="P7" s="423"/>
      <c r="Q7" s="423"/>
      <c r="R7" s="423"/>
      <c r="S7" s="423"/>
      <c r="T7" s="423"/>
      <c r="U7" s="423"/>
      <c r="V7" s="423"/>
      <c r="W7" s="423"/>
      <c r="X7" s="424"/>
    </row>
    <row r="8" spans="1:29" x14ac:dyDescent="0.25">
      <c r="A8" s="262"/>
      <c r="B8" s="262"/>
      <c r="C8" s="262"/>
      <c r="D8" s="262"/>
      <c r="E8" s="262"/>
      <c r="F8" s="262"/>
      <c r="G8" s="262"/>
      <c r="H8" s="262"/>
      <c r="I8" s="262"/>
      <c r="J8" s="262"/>
      <c r="K8" s="262"/>
      <c r="L8" s="262"/>
      <c r="M8" s="262"/>
      <c r="N8" s="262"/>
      <c r="O8" s="262"/>
      <c r="P8" s="262"/>
      <c r="Q8" s="262"/>
      <c r="R8" s="262"/>
      <c r="S8" s="262"/>
      <c r="T8" s="262"/>
      <c r="U8" s="262"/>
      <c r="V8" s="285"/>
      <c r="W8" s="100"/>
      <c r="X8" s="100"/>
    </row>
    <row r="9" spans="1:29" x14ac:dyDescent="0.25">
      <c r="A9" s="425" t="s">
        <v>8</v>
      </c>
      <c r="B9" s="425" t="s">
        <v>9</v>
      </c>
      <c r="C9" s="425" t="s">
        <v>10</v>
      </c>
      <c r="D9" s="425" t="s">
        <v>11</v>
      </c>
      <c r="E9" s="425" t="s">
        <v>12</v>
      </c>
      <c r="F9" s="425" t="s">
        <v>13</v>
      </c>
      <c r="G9" s="425" t="s">
        <v>14</v>
      </c>
      <c r="H9" s="425" t="s">
        <v>15</v>
      </c>
      <c r="I9" s="425" t="s">
        <v>16</v>
      </c>
      <c r="J9" s="425" t="s">
        <v>17</v>
      </c>
      <c r="K9" s="443" t="s">
        <v>18</v>
      </c>
      <c r="L9" s="443"/>
      <c r="M9" s="443"/>
      <c r="N9" s="443"/>
      <c r="O9" s="443"/>
      <c r="P9" s="425"/>
      <c r="Q9" s="425" t="s">
        <v>19</v>
      </c>
      <c r="R9" s="425"/>
      <c r="S9" s="425"/>
      <c r="T9" s="425"/>
      <c r="U9" s="425"/>
      <c r="V9" s="425" t="s">
        <v>20</v>
      </c>
      <c r="W9" s="425" t="s">
        <v>21</v>
      </c>
      <c r="X9" s="425" t="s">
        <v>22</v>
      </c>
    </row>
    <row r="10" spans="1:29" ht="25.5" x14ac:dyDescent="0.25">
      <c r="A10" s="425"/>
      <c r="B10" s="425"/>
      <c r="C10" s="425"/>
      <c r="D10" s="425"/>
      <c r="E10" s="425"/>
      <c r="F10" s="425"/>
      <c r="G10" s="425"/>
      <c r="H10" s="425"/>
      <c r="I10" s="425"/>
      <c r="J10" s="425"/>
      <c r="K10" s="184" t="s">
        <v>23</v>
      </c>
      <c r="L10" s="184" t="s">
        <v>24</v>
      </c>
      <c r="M10" s="184" t="s">
        <v>25</v>
      </c>
      <c r="N10" s="184" t="s">
        <v>26</v>
      </c>
      <c r="O10" s="184" t="s">
        <v>27</v>
      </c>
      <c r="P10" s="425"/>
      <c r="Q10" s="184" t="s">
        <v>23</v>
      </c>
      <c r="R10" s="184" t="s">
        <v>24</v>
      </c>
      <c r="S10" s="184" t="s">
        <v>25</v>
      </c>
      <c r="T10" s="184" t="s">
        <v>26</v>
      </c>
      <c r="U10" s="184" t="s">
        <v>27</v>
      </c>
      <c r="V10" s="425"/>
      <c r="W10" s="425"/>
      <c r="X10" s="425"/>
    </row>
    <row r="11" spans="1:29" ht="216.75" x14ac:dyDescent="0.25">
      <c r="A11" s="434" t="s">
        <v>660</v>
      </c>
      <c r="B11" s="483" t="s">
        <v>661</v>
      </c>
      <c r="C11" s="263">
        <v>1</v>
      </c>
      <c r="D11" s="263" t="s">
        <v>662</v>
      </c>
      <c r="E11" s="263" t="s">
        <v>181</v>
      </c>
      <c r="F11" s="263" t="s">
        <v>663</v>
      </c>
      <c r="G11" s="193" t="s">
        <v>664</v>
      </c>
      <c r="H11" s="194" t="s">
        <v>665</v>
      </c>
      <c r="I11" s="263" t="s">
        <v>30</v>
      </c>
      <c r="J11" s="263" t="s">
        <v>666</v>
      </c>
      <c r="K11" s="96">
        <v>0.25</v>
      </c>
      <c r="L11" s="264">
        <v>0.25</v>
      </c>
      <c r="M11" s="264">
        <v>0.25</v>
      </c>
      <c r="N11" s="264">
        <v>0.25</v>
      </c>
      <c r="O11" s="264">
        <f t="shared" ref="O11:O15" si="0">SUM(K11:N11)</f>
        <v>1</v>
      </c>
      <c r="P11" s="425"/>
      <c r="Q11" s="96">
        <v>0.25</v>
      </c>
      <c r="R11" s="96">
        <v>0.25</v>
      </c>
      <c r="S11" s="96">
        <v>0.25</v>
      </c>
      <c r="T11" s="89"/>
      <c r="U11" s="96">
        <f t="shared" ref="U11:U17" si="1">SUM(Q11:T11)</f>
        <v>0.75</v>
      </c>
      <c r="V11" s="265" t="s">
        <v>854</v>
      </c>
      <c r="W11" s="97" t="s">
        <v>658</v>
      </c>
      <c r="X11" s="97" t="s">
        <v>658</v>
      </c>
      <c r="Y11" s="101"/>
    </row>
    <row r="12" spans="1:29" ht="153" x14ac:dyDescent="0.25">
      <c r="A12" s="435"/>
      <c r="B12" s="484"/>
      <c r="C12" s="263">
        <v>2</v>
      </c>
      <c r="D12" s="263" t="s">
        <v>182</v>
      </c>
      <c r="E12" s="263" t="s">
        <v>181</v>
      </c>
      <c r="F12" s="89" t="s">
        <v>183</v>
      </c>
      <c r="G12" s="194" t="s">
        <v>667</v>
      </c>
      <c r="H12" s="194" t="s">
        <v>668</v>
      </c>
      <c r="I12" s="263" t="s">
        <v>94</v>
      </c>
      <c r="J12" s="93" t="s">
        <v>669</v>
      </c>
      <c r="K12" s="264">
        <v>0.34</v>
      </c>
      <c r="L12" s="264">
        <v>0</v>
      </c>
      <c r="M12" s="264">
        <v>0.33</v>
      </c>
      <c r="N12" s="264">
        <v>0.33</v>
      </c>
      <c r="O12" s="264">
        <f t="shared" si="0"/>
        <v>1</v>
      </c>
      <c r="P12" s="425"/>
      <c r="Q12" s="96">
        <v>0.34</v>
      </c>
      <c r="R12" s="96">
        <v>0</v>
      </c>
      <c r="S12" s="96">
        <v>0.33</v>
      </c>
      <c r="T12" s="89"/>
      <c r="U12" s="96">
        <f t="shared" si="1"/>
        <v>0.67</v>
      </c>
      <c r="V12" s="87" t="s">
        <v>855</v>
      </c>
      <c r="W12" s="97" t="s">
        <v>658</v>
      </c>
      <c r="X12" s="97" t="s">
        <v>658</v>
      </c>
    </row>
    <row r="13" spans="1:29" ht="409.5" x14ac:dyDescent="0.25">
      <c r="A13" s="435"/>
      <c r="B13" s="484"/>
      <c r="C13" s="263">
        <v>3</v>
      </c>
      <c r="D13" s="263" t="s">
        <v>670</v>
      </c>
      <c r="E13" s="263" t="s">
        <v>181</v>
      </c>
      <c r="F13" s="89" t="s">
        <v>184</v>
      </c>
      <c r="G13" s="194" t="s">
        <v>671</v>
      </c>
      <c r="H13" s="194" t="s">
        <v>672</v>
      </c>
      <c r="I13" s="263" t="s">
        <v>94</v>
      </c>
      <c r="J13" s="93" t="s">
        <v>185</v>
      </c>
      <c r="K13" s="264">
        <v>0.25</v>
      </c>
      <c r="L13" s="264">
        <v>0.25</v>
      </c>
      <c r="M13" s="264">
        <v>0.25</v>
      </c>
      <c r="N13" s="264">
        <v>0.25</v>
      </c>
      <c r="O13" s="264">
        <f t="shared" si="0"/>
        <v>1</v>
      </c>
      <c r="P13" s="425"/>
      <c r="Q13" s="96">
        <v>0.25</v>
      </c>
      <c r="R13" s="96">
        <v>0.25</v>
      </c>
      <c r="S13" s="96">
        <v>0.25</v>
      </c>
      <c r="T13" s="89"/>
      <c r="U13" s="96">
        <f t="shared" si="1"/>
        <v>0.75</v>
      </c>
      <c r="V13" s="87" t="s">
        <v>856</v>
      </c>
      <c r="W13" s="97" t="s">
        <v>658</v>
      </c>
      <c r="X13" s="97" t="s">
        <v>658</v>
      </c>
    </row>
    <row r="14" spans="1:29" ht="114.75" x14ac:dyDescent="0.25">
      <c r="A14" s="435"/>
      <c r="B14" s="484"/>
      <c r="C14" s="263">
        <v>4</v>
      </c>
      <c r="D14" s="263" t="s">
        <v>186</v>
      </c>
      <c r="E14" s="263" t="s">
        <v>181</v>
      </c>
      <c r="F14" s="263" t="s">
        <v>187</v>
      </c>
      <c r="G14" s="194" t="s">
        <v>673</v>
      </c>
      <c r="H14" s="194" t="s">
        <v>674</v>
      </c>
      <c r="I14" s="263" t="s">
        <v>94</v>
      </c>
      <c r="J14" s="263" t="s">
        <v>188</v>
      </c>
      <c r="K14" s="264">
        <v>0.25</v>
      </c>
      <c r="L14" s="264">
        <v>0.25</v>
      </c>
      <c r="M14" s="264">
        <v>0.25</v>
      </c>
      <c r="N14" s="264">
        <v>0.25</v>
      </c>
      <c r="O14" s="264">
        <f t="shared" si="0"/>
        <v>1</v>
      </c>
      <c r="P14" s="425"/>
      <c r="Q14" s="96">
        <v>0.25</v>
      </c>
      <c r="R14" s="96">
        <v>0.25</v>
      </c>
      <c r="S14" s="96">
        <v>0.25</v>
      </c>
      <c r="T14" s="89"/>
      <c r="U14" s="96">
        <f t="shared" si="1"/>
        <v>0.75</v>
      </c>
      <c r="V14" s="265" t="s">
        <v>857</v>
      </c>
      <c r="W14" s="97" t="s">
        <v>658</v>
      </c>
      <c r="X14" s="97" t="s">
        <v>658</v>
      </c>
      <c r="Z14" s="286"/>
      <c r="AB14" s="286"/>
      <c r="AC14" s="101"/>
    </row>
    <row r="15" spans="1:29" ht="216.75" x14ac:dyDescent="0.25">
      <c r="A15" s="435"/>
      <c r="B15" s="484"/>
      <c r="C15" s="263">
        <v>5</v>
      </c>
      <c r="D15" s="263" t="s">
        <v>675</v>
      </c>
      <c r="E15" s="263" t="s">
        <v>181</v>
      </c>
      <c r="F15" s="263" t="s">
        <v>676</v>
      </c>
      <c r="G15" s="194" t="s">
        <v>677</v>
      </c>
      <c r="H15" s="194" t="s">
        <v>678</v>
      </c>
      <c r="I15" s="263" t="s">
        <v>169</v>
      </c>
      <c r="J15" s="93" t="s">
        <v>679</v>
      </c>
      <c r="K15" s="264">
        <v>0.2</v>
      </c>
      <c r="L15" s="264">
        <v>0.4</v>
      </c>
      <c r="M15" s="264">
        <v>0.4</v>
      </c>
      <c r="N15" s="264"/>
      <c r="O15" s="264">
        <f t="shared" si="0"/>
        <v>1</v>
      </c>
      <c r="P15" s="425"/>
      <c r="Q15" s="96">
        <v>0.2</v>
      </c>
      <c r="R15" s="96">
        <v>0.4</v>
      </c>
      <c r="S15" s="96">
        <v>0.4</v>
      </c>
      <c r="T15" s="89"/>
      <c r="U15" s="96">
        <f t="shared" si="1"/>
        <v>1</v>
      </c>
      <c r="V15" s="195" t="s">
        <v>858</v>
      </c>
      <c r="W15" s="97" t="s">
        <v>658</v>
      </c>
      <c r="X15" s="97" t="s">
        <v>658</v>
      </c>
      <c r="Z15" s="286"/>
      <c r="AB15" s="286"/>
    </row>
    <row r="16" spans="1:29" ht="409.5" x14ac:dyDescent="0.25">
      <c r="A16" s="480" t="s">
        <v>196</v>
      </c>
      <c r="B16" s="482" t="s">
        <v>197</v>
      </c>
      <c r="C16" s="102">
        <v>1</v>
      </c>
      <c r="D16" s="103" t="s">
        <v>680</v>
      </c>
      <c r="E16" s="104" t="s">
        <v>198</v>
      </c>
      <c r="F16" s="104" t="s">
        <v>681</v>
      </c>
      <c r="G16" s="196" t="s">
        <v>682</v>
      </c>
      <c r="H16" s="196" t="s">
        <v>683</v>
      </c>
      <c r="I16" s="104" t="s">
        <v>94</v>
      </c>
      <c r="J16" s="104" t="s">
        <v>684</v>
      </c>
      <c r="K16" s="105">
        <v>0.25</v>
      </c>
      <c r="L16" s="105">
        <v>0.25</v>
      </c>
      <c r="M16" s="105">
        <v>0.25</v>
      </c>
      <c r="N16" s="105">
        <v>0.25</v>
      </c>
      <c r="O16" s="105">
        <v>1</v>
      </c>
      <c r="P16" s="197"/>
      <c r="Q16" s="96">
        <v>0.25</v>
      </c>
      <c r="R16" s="106">
        <v>0.58330000000000004</v>
      </c>
      <c r="S16" s="287">
        <v>0.625</v>
      </c>
      <c r="T16" s="98"/>
      <c r="U16" s="96">
        <f t="shared" si="1"/>
        <v>1.4582999999999999</v>
      </c>
      <c r="V16" s="198" t="s">
        <v>859</v>
      </c>
      <c r="W16" s="288" t="s">
        <v>860</v>
      </c>
      <c r="X16" s="288" t="s">
        <v>861</v>
      </c>
      <c r="Y16" s="111"/>
      <c r="Z16" s="199"/>
      <c r="AA16" s="286"/>
    </row>
    <row r="17" spans="1:27" ht="409.5" x14ac:dyDescent="0.25">
      <c r="A17" s="481"/>
      <c r="B17" s="481"/>
      <c r="C17" s="102">
        <v>2</v>
      </c>
      <c r="D17" s="103" t="s">
        <v>685</v>
      </c>
      <c r="E17" s="104" t="s">
        <v>198</v>
      </c>
      <c r="F17" s="98" t="s">
        <v>686</v>
      </c>
      <c r="G17" s="196" t="s">
        <v>687</v>
      </c>
      <c r="H17" s="196" t="s">
        <v>688</v>
      </c>
      <c r="I17" s="98" t="s">
        <v>94</v>
      </c>
      <c r="J17" s="98" t="s">
        <v>689</v>
      </c>
      <c r="K17" s="106">
        <v>0</v>
      </c>
      <c r="L17" s="106">
        <v>0.3</v>
      </c>
      <c r="M17" s="106">
        <v>0.35</v>
      </c>
      <c r="N17" s="106">
        <v>0.35</v>
      </c>
      <c r="O17" s="106">
        <v>1</v>
      </c>
      <c r="P17" s="200"/>
      <c r="Q17" s="96">
        <v>0</v>
      </c>
      <c r="R17" s="106">
        <v>0</v>
      </c>
      <c r="S17" s="287">
        <v>0.25600000000000001</v>
      </c>
      <c r="T17" s="98"/>
      <c r="U17" s="96">
        <f t="shared" si="1"/>
        <v>0.25600000000000001</v>
      </c>
      <c r="V17" s="198" t="s">
        <v>862</v>
      </c>
      <c r="W17" s="99" t="s">
        <v>863</v>
      </c>
      <c r="X17" s="119" t="s">
        <v>864</v>
      </c>
      <c r="AA17" s="112"/>
    </row>
    <row r="18" spans="1:27" customFormat="1" x14ac:dyDescent="0.25">
      <c r="A18" s="425" t="s">
        <v>31</v>
      </c>
      <c r="B18" s="186" t="s">
        <v>690</v>
      </c>
      <c r="C18" s="427" t="s">
        <v>32</v>
      </c>
      <c r="D18" s="428"/>
      <c r="E18" s="107" t="s">
        <v>33</v>
      </c>
      <c r="F18" s="239"/>
      <c r="G18" s="239"/>
      <c r="H18" s="239"/>
      <c r="I18" s="433" t="s">
        <v>34</v>
      </c>
      <c r="J18" s="437" t="s">
        <v>33</v>
      </c>
      <c r="K18" s="438"/>
      <c r="L18" s="438"/>
      <c r="M18" s="438"/>
      <c r="N18" s="438"/>
      <c r="O18" s="438"/>
      <c r="P18" s="438"/>
      <c r="Q18" s="438"/>
      <c r="R18" s="439"/>
      <c r="S18" s="440" t="s">
        <v>35</v>
      </c>
      <c r="T18" s="440"/>
      <c r="U18" s="440"/>
      <c r="V18" s="444" t="s">
        <v>36</v>
      </c>
      <c r="W18" s="442"/>
      <c r="X18" s="445"/>
    </row>
    <row r="19" spans="1:27" customFormat="1" x14ac:dyDescent="0.25">
      <c r="A19" s="425"/>
      <c r="B19" s="186" t="s">
        <v>776</v>
      </c>
      <c r="C19" s="429"/>
      <c r="D19" s="430"/>
      <c r="E19" s="444" t="s">
        <v>691</v>
      </c>
      <c r="F19" s="442"/>
      <c r="G19" s="442"/>
      <c r="H19" s="445"/>
      <c r="I19" s="433"/>
      <c r="J19" s="444" t="s">
        <v>692</v>
      </c>
      <c r="K19" s="442"/>
      <c r="L19" s="442"/>
      <c r="M19" s="442"/>
      <c r="N19" s="442"/>
      <c r="O19" s="442"/>
      <c r="P19" s="442"/>
      <c r="Q19" s="442"/>
      <c r="R19" s="445"/>
      <c r="S19" s="440"/>
      <c r="T19" s="440"/>
      <c r="U19" s="440"/>
      <c r="V19" s="444" t="s">
        <v>104</v>
      </c>
      <c r="W19" s="442"/>
      <c r="X19" s="445"/>
    </row>
    <row r="20" spans="1:27" customFormat="1" ht="25.5" x14ac:dyDescent="0.25">
      <c r="A20" s="425"/>
      <c r="B20" s="108" t="s">
        <v>836</v>
      </c>
      <c r="C20" s="431"/>
      <c r="D20" s="432"/>
      <c r="E20" s="444" t="s">
        <v>693</v>
      </c>
      <c r="F20" s="442"/>
      <c r="G20" s="442"/>
      <c r="H20" s="445"/>
      <c r="I20" s="433"/>
      <c r="J20" s="444" t="s">
        <v>694</v>
      </c>
      <c r="K20" s="442"/>
      <c r="L20" s="442"/>
      <c r="M20" s="442"/>
      <c r="N20" s="442"/>
      <c r="O20" s="442"/>
      <c r="P20" s="442"/>
      <c r="Q20" s="442"/>
      <c r="R20" s="445"/>
      <c r="S20" s="440"/>
      <c r="T20" s="440"/>
      <c r="U20" s="440"/>
      <c r="V20" s="478" t="s">
        <v>41</v>
      </c>
      <c r="W20" s="446"/>
      <c r="X20" s="479"/>
    </row>
    <row r="24" spans="1:27" x14ac:dyDescent="0.25">
      <c r="B24" s="101"/>
    </row>
  </sheetData>
  <mergeCells count="39">
    <mergeCell ref="I9:I10"/>
    <mergeCell ref="P9:P15"/>
    <mergeCell ref="A11:A15"/>
    <mergeCell ref="B11:B15"/>
    <mergeCell ref="D9:D10"/>
    <mergeCell ref="E9:E10"/>
    <mergeCell ref="F9:F10"/>
    <mergeCell ref="G9:G10"/>
    <mergeCell ref="H9:H10"/>
    <mergeCell ref="X9:X10"/>
    <mergeCell ref="J9:J10"/>
    <mergeCell ref="K9:O9"/>
    <mergeCell ref="A6:X6"/>
    <mergeCell ref="A1:V1"/>
    <mergeCell ref="A2:A5"/>
    <mergeCell ref="B2:W2"/>
    <mergeCell ref="B3:W3"/>
    <mergeCell ref="B4:W5"/>
    <mergeCell ref="Q9:U9"/>
    <mergeCell ref="V9:V10"/>
    <mergeCell ref="W9:W10"/>
    <mergeCell ref="B7:X7"/>
    <mergeCell ref="A9:A10"/>
    <mergeCell ref="B9:B10"/>
    <mergeCell ref="C9:C10"/>
    <mergeCell ref="A16:A17"/>
    <mergeCell ref="B16:B17"/>
    <mergeCell ref="A18:A20"/>
    <mergeCell ref="C18:D20"/>
    <mergeCell ref="I18:I20"/>
    <mergeCell ref="J18:R18"/>
    <mergeCell ref="S18:U20"/>
    <mergeCell ref="V18:X18"/>
    <mergeCell ref="E19:H19"/>
    <mergeCell ref="J19:R19"/>
    <mergeCell ref="V19:X19"/>
    <mergeCell ref="E20:H20"/>
    <mergeCell ref="J20:R20"/>
    <mergeCell ref="V20:X2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8"/>
  <sheetViews>
    <sheetView showGridLines="0" topLeftCell="B1" zoomScale="70" zoomScaleNormal="70" workbookViewId="0">
      <selection activeCell="F24" sqref="F24"/>
    </sheetView>
  </sheetViews>
  <sheetFormatPr baseColWidth="10" defaultColWidth="10.28515625" defaultRowHeight="15" x14ac:dyDescent="0.25"/>
  <cols>
    <col min="1" max="1" width="17.7109375" style="260" customWidth="1"/>
    <col min="2" max="2" width="18.85546875" style="260" customWidth="1"/>
    <col min="3" max="3" width="5.42578125" style="260" customWidth="1"/>
    <col min="4" max="4" width="46.85546875" style="260" customWidth="1"/>
    <col min="5" max="5" width="15.5703125" style="260" customWidth="1"/>
    <col min="6" max="6" width="17.28515625" style="260" customWidth="1"/>
    <col min="7" max="7" width="28.5703125" style="260" customWidth="1"/>
    <col min="8" max="8" width="16" style="260" customWidth="1"/>
    <col min="9" max="9" width="13.42578125" style="260" customWidth="1"/>
    <col min="10" max="10" width="20.42578125" style="260" customWidth="1"/>
    <col min="11" max="14" width="5.7109375" style="260" customWidth="1"/>
    <col min="15" max="15" width="7.7109375" style="260" customWidth="1"/>
    <col min="16" max="16" width="1.42578125" style="272" customWidth="1"/>
    <col min="17" max="20" width="6.140625" style="260" customWidth="1"/>
    <col min="21" max="21" width="7.85546875" style="260" customWidth="1"/>
    <col min="22" max="22" width="69.28515625" style="289" customWidth="1"/>
    <col min="23" max="24" width="25.42578125" style="260" customWidth="1"/>
    <col min="25" max="25" width="60.7109375" style="260" customWidth="1"/>
    <col min="26" max="16384" width="10.28515625" style="260"/>
  </cols>
  <sheetData>
    <row r="1" spans="1:28"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8"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8"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8" ht="21" x14ac:dyDescent="0.25">
      <c r="A4" s="412"/>
      <c r="B4" s="418" t="s">
        <v>42</v>
      </c>
      <c r="C4" s="418"/>
      <c r="D4" s="418"/>
      <c r="E4" s="418"/>
      <c r="F4" s="418"/>
      <c r="G4" s="418"/>
      <c r="H4" s="418"/>
      <c r="I4" s="418"/>
      <c r="J4" s="418"/>
      <c r="K4" s="418"/>
      <c r="L4" s="418"/>
      <c r="M4" s="418"/>
      <c r="N4" s="418"/>
      <c r="O4" s="418"/>
      <c r="P4" s="418"/>
      <c r="Q4" s="418"/>
      <c r="R4" s="418"/>
      <c r="S4" s="418"/>
      <c r="T4" s="418"/>
      <c r="U4" s="418"/>
      <c r="V4" s="418"/>
      <c r="W4" s="419"/>
      <c r="X4" s="81" t="s">
        <v>43</v>
      </c>
    </row>
    <row r="5" spans="1:28"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8"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8" ht="15.75" thickBot="1" x14ac:dyDescent="0.3">
      <c r="A7" s="261" t="s">
        <v>7</v>
      </c>
      <c r="B7" s="422" t="s">
        <v>695</v>
      </c>
      <c r="C7" s="423"/>
      <c r="D7" s="423"/>
      <c r="E7" s="423"/>
      <c r="F7" s="423"/>
      <c r="G7" s="423"/>
      <c r="H7" s="423"/>
      <c r="I7" s="423"/>
      <c r="J7" s="423"/>
      <c r="K7" s="423"/>
      <c r="L7" s="423"/>
      <c r="M7" s="423"/>
      <c r="N7" s="423"/>
      <c r="O7" s="423"/>
      <c r="P7" s="423"/>
      <c r="Q7" s="423"/>
      <c r="R7" s="423"/>
      <c r="S7" s="423"/>
      <c r="T7" s="423"/>
      <c r="U7" s="423"/>
      <c r="V7" s="423"/>
      <c r="W7" s="423"/>
      <c r="X7" s="424"/>
      <c r="Y7" s="101"/>
    </row>
    <row r="8" spans="1:28" x14ac:dyDescent="0.25">
      <c r="A8" s="262"/>
      <c r="B8" s="262"/>
      <c r="C8" s="262"/>
      <c r="D8" s="262"/>
      <c r="E8" s="262"/>
      <c r="F8" s="262"/>
      <c r="G8" s="262"/>
      <c r="H8" s="262"/>
      <c r="I8" s="262"/>
      <c r="J8" s="262"/>
      <c r="K8" s="262"/>
      <c r="L8" s="262"/>
      <c r="M8" s="262"/>
      <c r="N8" s="262"/>
      <c r="O8" s="262"/>
      <c r="P8" s="262"/>
      <c r="Q8" s="262"/>
      <c r="R8" s="262"/>
      <c r="S8" s="262"/>
      <c r="T8" s="262"/>
      <c r="U8" s="262"/>
      <c r="V8" s="285"/>
      <c r="W8" s="100"/>
      <c r="X8" s="100"/>
    </row>
    <row r="9" spans="1:28" x14ac:dyDescent="0.25">
      <c r="A9" s="425" t="s">
        <v>8</v>
      </c>
      <c r="B9" s="425" t="s">
        <v>9</v>
      </c>
      <c r="C9" s="425" t="s">
        <v>10</v>
      </c>
      <c r="D9" s="425" t="s">
        <v>11</v>
      </c>
      <c r="E9" s="425" t="s">
        <v>12</v>
      </c>
      <c r="F9" s="425" t="s">
        <v>13</v>
      </c>
      <c r="G9" s="425" t="s">
        <v>14</v>
      </c>
      <c r="H9" s="425" t="s">
        <v>15</v>
      </c>
      <c r="I9" s="425" t="s">
        <v>16</v>
      </c>
      <c r="J9" s="425" t="s">
        <v>17</v>
      </c>
      <c r="K9" s="443" t="s">
        <v>18</v>
      </c>
      <c r="L9" s="443"/>
      <c r="M9" s="443"/>
      <c r="N9" s="443"/>
      <c r="O9" s="443"/>
      <c r="P9" s="425"/>
      <c r="Q9" s="425" t="s">
        <v>19</v>
      </c>
      <c r="R9" s="425"/>
      <c r="S9" s="425"/>
      <c r="T9" s="425"/>
      <c r="U9" s="425"/>
      <c r="V9" s="486" t="s">
        <v>20</v>
      </c>
      <c r="W9" s="425" t="s">
        <v>21</v>
      </c>
      <c r="X9" s="425" t="s">
        <v>22</v>
      </c>
    </row>
    <row r="10" spans="1:28" ht="25.5" x14ac:dyDescent="0.25">
      <c r="A10" s="425"/>
      <c r="B10" s="425"/>
      <c r="C10" s="425"/>
      <c r="D10" s="425"/>
      <c r="E10" s="425"/>
      <c r="F10" s="425"/>
      <c r="G10" s="425"/>
      <c r="H10" s="425"/>
      <c r="I10" s="425"/>
      <c r="J10" s="425"/>
      <c r="K10" s="246" t="s">
        <v>23</v>
      </c>
      <c r="L10" s="246" t="s">
        <v>24</v>
      </c>
      <c r="M10" s="246" t="s">
        <v>25</v>
      </c>
      <c r="N10" s="246" t="s">
        <v>26</v>
      </c>
      <c r="O10" s="246" t="s">
        <v>27</v>
      </c>
      <c r="P10" s="425"/>
      <c r="Q10" s="246" t="s">
        <v>23</v>
      </c>
      <c r="R10" s="246" t="s">
        <v>24</v>
      </c>
      <c r="S10" s="246" t="s">
        <v>25</v>
      </c>
      <c r="T10" s="246" t="s">
        <v>26</v>
      </c>
      <c r="U10" s="246" t="s">
        <v>27</v>
      </c>
      <c r="V10" s="486"/>
      <c r="W10" s="425"/>
      <c r="X10" s="425"/>
    </row>
    <row r="11" spans="1:28" ht="229.5" x14ac:dyDescent="0.25">
      <c r="A11" s="434" t="s">
        <v>660</v>
      </c>
      <c r="B11" s="483" t="s">
        <v>696</v>
      </c>
      <c r="C11" s="263">
        <v>1</v>
      </c>
      <c r="D11" s="263" t="s">
        <v>189</v>
      </c>
      <c r="E11" s="263" t="s">
        <v>181</v>
      </c>
      <c r="F11" s="201" t="s">
        <v>697</v>
      </c>
      <c r="G11" s="194" t="s">
        <v>698</v>
      </c>
      <c r="H11" s="194" t="s">
        <v>699</v>
      </c>
      <c r="I11" s="263" t="s">
        <v>94</v>
      </c>
      <c r="J11" s="263" t="s">
        <v>190</v>
      </c>
      <c r="K11" s="202">
        <v>0.74</v>
      </c>
      <c r="L11" s="202">
        <v>0.26</v>
      </c>
      <c r="M11" s="202">
        <v>0</v>
      </c>
      <c r="N11" s="202">
        <v>0</v>
      </c>
      <c r="O11" s="264">
        <f t="shared" ref="O11:O15" si="0">SUM(K11:N11)</f>
        <v>1</v>
      </c>
      <c r="P11" s="425"/>
      <c r="Q11" s="96">
        <v>0.74</v>
      </c>
      <c r="R11" s="96">
        <v>0.34</v>
      </c>
      <c r="S11" s="96">
        <v>0.2</v>
      </c>
      <c r="T11" s="89"/>
      <c r="U11" s="96">
        <f>SUM(Q11:T11)</f>
        <v>1.28</v>
      </c>
      <c r="V11" s="87" t="s">
        <v>865</v>
      </c>
      <c r="W11" s="97" t="s">
        <v>658</v>
      </c>
      <c r="X11" s="97" t="s">
        <v>658</v>
      </c>
      <c r="Y11" s="111"/>
      <c r="Z11" s="286"/>
      <c r="AB11" s="286"/>
    </row>
    <row r="12" spans="1:28" ht="114.75" x14ac:dyDescent="0.25">
      <c r="A12" s="435"/>
      <c r="B12" s="484"/>
      <c r="C12" s="263">
        <v>2</v>
      </c>
      <c r="D12" s="263" t="s">
        <v>191</v>
      </c>
      <c r="E12" s="263" t="s">
        <v>181</v>
      </c>
      <c r="F12" s="201" t="s">
        <v>700</v>
      </c>
      <c r="G12" s="194" t="s">
        <v>701</v>
      </c>
      <c r="H12" s="194" t="s">
        <v>702</v>
      </c>
      <c r="I12" s="263" t="s">
        <v>94</v>
      </c>
      <c r="J12" s="263" t="s">
        <v>190</v>
      </c>
      <c r="K12" s="202">
        <v>0.35</v>
      </c>
      <c r="L12" s="202">
        <v>0.25</v>
      </c>
      <c r="M12" s="202">
        <v>0.25</v>
      </c>
      <c r="N12" s="202">
        <v>0.15</v>
      </c>
      <c r="O12" s="264">
        <f t="shared" si="0"/>
        <v>1</v>
      </c>
      <c r="P12" s="425"/>
      <c r="Q12" s="96">
        <v>0.35</v>
      </c>
      <c r="R12" s="96">
        <v>0.3</v>
      </c>
      <c r="S12" s="96">
        <v>0.7</v>
      </c>
      <c r="T12" s="89"/>
      <c r="U12" s="96">
        <f>SUM(Q12:T12)</f>
        <v>1.3499999999999999</v>
      </c>
      <c r="V12" s="87" t="s">
        <v>866</v>
      </c>
      <c r="W12" s="97" t="s">
        <v>658</v>
      </c>
      <c r="X12" s="97" t="s">
        <v>658</v>
      </c>
      <c r="Y12" s="111"/>
      <c r="Z12" s="112"/>
      <c r="AB12" s="286"/>
    </row>
    <row r="13" spans="1:28" ht="242.25" x14ac:dyDescent="0.25">
      <c r="A13" s="435"/>
      <c r="B13" s="484"/>
      <c r="C13" s="263">
        <v>3</v>
      </c>
      <c r="D13" s="263" t="s">
        <v>192</v>
      </c>
      <c r="E13" s="263" t="s">
        <v>181</v>
      </c>
      <c r="F13" s="201" t="s">
        <v>703</v>
      </c>
      <c r="G13" s="194" t="s">
        <v>704</v>
      </c>
      <c r="H13" s="194" t="s">
        <v>705</v>
      </c>
      <c r="I13" s="263" t="s">
        <v>193</v>
      </c>
      <c r="J13" s="263" t="s">
        <v>194</v>
      </c>
      <c r="K13" s="264">
        <v>0</v>
      </c>
      <c r="L13" s="264">
        <v>0.5</v>
      </c>
      <c r="M13" s="264">
        <v>0</v>
      </c>
      <c r="N13" s="264">
        <v>0.5</v>
      </c>
      <c r="O13" s="264">
        <f t="shared" si="0"/>
        <v>1</v>
      </c>
      <c r="P13" s="425"/>
      <c r="Q13" s="96">
        <v>0</v>
      </c>
      <c r="R13" s="96">
        <v>0</v>
      </c>
      <c r="S13" s="96">
        <v>0.5</v>
      </c>
      <c r="T13" s="89"/>
      <c r="U13" s="96">
        <f>SUM(Q13:T13)</f>
        <v>0.5</v>
      </c>
      <c r="V13" s="87" t="s">
        <v>867</v>
      </c>
      <c r="W13" s="119" t="s">
        <v>777</v>
      </c>
      <c r="X13" s="119" t="s">
        <v>778</v>
      </c>
      <c r="Y13" s="111"/>
      <c r="Z13" s="112"/>
    </row>
    <row r="14" spans="1:28" ht="153" x14ac:dyDescent="0.25">
      <c r="A14" s="435"/>
      <c r="B14" s="484"/>
      <c r="C14" s="263">
        <v>4</v>
      </c>
      <c r="D14" s="263" t="s">
        <v>195</v>
      </c>
      <c r="E14" s="263" t="s">
        <v>181</v>
      </c>
      <c r="F14" s="201" t="s">
        <v>706</v>
      </c>
      <c r="G14" s="194" t="s">
        <v>707</v>
      </c>
      <c r="H14" s="194" t="s">
        <v>708</v>
      </c>
      <c r="I14" s="263" t="s">
        <v>193</v>
      </c>
      <c r="J14" s="263" t="s">
        <v>194</v>
      </c>
      <c r="K14" s="264">
        <v>0</v>
      </c>
      <c r="L14" s="264">
        <v>0.5</v>
      </c>
      <c r="M14" s="264">
        <v>0</v>
      </c>
      <c r="N14" s="264">
        <v>0.5</v>
      </c>
      <c r="O14" s="264">
        <f t="shared" si="0"/>
        <v>1</v>
      </c>
      <c r="P14" s="425"/>
      <c r="Q14" s="96">
        <v>0</v>
      </c>
      <c r="R14" s="96">
        <v>0.5</v>
      </c>
      <c r="S14" s="96">
        <v>0</v>
      </c>
      <c r="T14" s="89"/>
      <c r="U14" s="96">
        <f>SUM(Q14:T14)</f>
        <v>0.5</v>
      </c>
      <c r="V14" s="87" t="s">
        <v>868</v>
      </c>
      <c r="W14" s="97" t="s">
        <v>658</v>
      </c>
      <c r="X14" s="97" t="s">
        <v>658</v>
      </c>
      <c r="Y14" s="101"/>
    </row>
    <row r="15" spans="1:28" ht="140.25" x14ac:dyDescent="0.25">
      <c r="A15" s="436"/>
      <c r="B15" s="485"/>
      <c r="C15" s="263">
        <v>5</v>
      </c>
      <c r="D15" s="265" t="s">
        <v>709</v>
      </c>
      <c r="E15" s="263" t="s">
        <v>181</v>
      </c>
      <c r="F15" s="201" t="s">
        <v>710</v>
      </c>
      <c r="G15" s="194" t="s">
        <v>711</v>
      </c>
      <c r="H15" s="194" t="s">
        <v>712</v>
      </c>
      <c r="I15" s="263" t="s">
        <v>169</v>
      </c>
      <c r="J15" s="263" t="s">
        <v>713</v>
      </c>
      <c r="K15" s="264">
        <v>0.5</v>
      </c>
      <c r="L15" s="264">
        <v>0.5</v>
      </c>
      <c r="M15" s="264">
        <v>0</v>
      </c>
      <c r="N15" s="264">
        <v>0</v>
      </c>
      <c r="O15" s="264">
        <f t="shared" si="0"/>
        <v>1</v>
      </c>
      <c r="P15" s="197"/>
      <c r="Q15" s="96">
        <v>0.5</v>
      </c>
      <c r="R15" s="96">
        <v>0.35</v>
      </c>
      <c r="S15" s="96">
        <v>0</v>
      </c>
      <c r="T15" s="89"/>
      <c r="U15" s="96">
        <f>SUM(Q15:T15)</f>
        <v>0.85</v>
      </c>
      <c r="V15" s="87" t="s">
        <v>869</v>
      </c>
      <c r="W15" s="119" t="s">
        <v>779</v>
      </c>
      <c r="X15" s="119" t="s">
        <v>780</v>
      </c>
      <c r="Y15" s="101"/>
    </row>
    <row r="16" spans="1:28" customFormat="1" x14ac:dyDescent="0.25">
      <c r="A16" s="425" t="s">
        <v>31</v>
      </c>
      <c r="B16" s="186" t="s">
        <v>690</v>
      </c>
      <c r="C16" s="427" t="s">
        <v>32</v>
      </c>
      <c r="D16" s="428"/>
      <c r="E16" s="107" t="s">
        <v>33</v>
      </c>
      <c r="F16" s="259"/>
      <c r="G16" s="259"/>
      <c r="H16" s="259"/>
      <c r="I16" s="433" t="s">
        <v>34</v>
      </c>
      <c r="J16" s="437" t="s">
        <v>33</v>
      </c>
      <c r="K16" s="438"/>
      <c r="L16" s="438"/>
      <c r="M16" s="438"/>
      <c r="N16" s="438"/>
      <c r="O16" s="438"/>
      <c r="P16" s="438"/>
      <c r="Q16" s="438"/>
      <c r="R16" s="439"/>
      <c r="S16" s="440" t="s">
        <v>35</v>
      </c>
      <c r="T16" s="440"/>
      <c r="U16" s="440"/>
      <c r="V16" s="441" t="s">
        <v>36</v>
      </c>
      <c r="W16" s="441"/>
      <c r="X16" s="441"/>
      <c r="Y16" s="260" t="s">
        <v>714</v>
      </c>
      <c r="Z16" s="113"/>
    </row>
    <row r="17" spans="1:25" customFormat="1" x14ac:dyDescent="0.25">
      <c r="A17" s="425"/>
      <c r="B17" s="186" t="s">
        <v>37</v>
      </c>
      <c r="C17" s="429"/>
      <c r="D17" s="430"/>
      <c r="E17" s="444" t="s">
        <v>691</v>
      </c>
      <c r="F17" s="442"/>
      <c r="G17" s="442"/>
      <c r="H17" s="445"/>
      <c r="I17" s="433"/>
      <c r="J17" s="444" t="s">
        <v>692</v>
      </c>
      <c r="K17" s="442"/>
      <c r="L17" s="442"/>
      <c r="M17" s="442"/>
      <c r="N17" s="442"/>
      <c r="O17" s="442"/>
      <c r="P17" s="442"/>
      <c r="Q17" s="442"/>
      <c r="R17" s="445"/>
      <c r="S17" s="440"/>
      <c r="T17" s="440"/>
      <c r="U17" s="440"/>
      <c r="V17" s="441" t="s">
        <v>104</v>
      </c>
      <c r="W17" s="441"/>
      <c r="X17" s="441"/>
      <c r="Y17" s="260"/>
    </row>
    <row r="18" spans="1:25" customFormat="1" ht="25.5" x14ac:dyDescent="0.25">
      <c r="A18" s="425"/>
      <c r="B18" s="108" t="s">
        <v>836</v>
      </c>
      <c r="C18" s="431"/>
      <c r="D18" s="432"/>
      <c r="E18" s="444" t="s">
        <v>693</v>
      </c>
      <c r="F18" s="442"/>
      <c r="G18" s="442"/>
      <c r="H18" s="445"/>
      <c r="I18" s="433"/>
      <c r="J18" s="444" t="s">
        <v>694</v>
      </c>
      <c r="K18" s="442"/>
      <c r="L18" s="442"/>
      <c r="M18" s="442"/>
      <c r="N18" s="442"/>
      <c r="O18" s="442"/>
      <c r="P18" s="442"/>
      <c r="Q18" s="442"/>
      <c r="R18" s="445"/>
      <c r="S18" s="440"/>
      <c r="T18" s="440"/>
      <c r="U18" s="440"/>
      <c r="V18" s="447" t="s">
        <v>41</v>
      </c>
      <c r="W18" s="447"/>
      <c r="X18" s="447"/>
      <c r="Y18" s="260"/>
    </row>
    <row r="22" spans="1:25" x14ac:dyDescent="0.25">
      <c r="B22" s="101"/>
    </row>
    <row r="25" spans="1:25" x14ac:dyDescent="0.25">
      <c r="B25" s="101"/>
    </row>
    <row r="26" spans="1:25" x14ac:dyDescent="0.25">
      <c r="B26" s="101"/>
    </row>
    <row r="27" spans="1:25" x14ac:dyDescent="0.25">
      <c r="B27" s="101"/>
    </row>
    <row r="28" spans="1:25" x14ac:dyDescent="0.25">
      <c r="B28" s="292"/>
    </row>
  </sheetData>
  <mergeCells count="37">
    <mergeCell ref="W9:W10"/>
    <mergeCell ref="J16:R16"/>
    <mergeCell ref="A16:A18"/>
    <mergeCell ref="C16:D18"/>
    <mergeCell ref="I16:I18"/>
    <mergeCell ref="J9:J10"/>
    <mergeCell ref="K9:O9"/>
    <mergeCell ref="S16:U18"/>
    <mergeCell ref="V16:X16"/>
    <mergeCell ref="E17:H17"/>
    <mergeCell ref="J17:R17"/>
    <mergeCell ref="V17:X17"/>
    <mergeCell ref="E18:H18"/>
    <mergeCell ref="J18:R18"/>
    <mergeCell ref="V18:X18"/>
    <mergeCell ref="B7:X7"/>
    <mergeCell ref="A9:A10"/>
    <mergeCell ref="B9:B10"/>
    <mergeCell ref="C9:C10"/>
    <mergeCell ref="D9:D10"/>
    <mergeCell ref="E9:E10"/>
    <mergeCell ref="F9:F10"/>
    <mergeCell ref="G9:G10"/>
    <mergeCell ref="H9:H10"/>
    <mergeCell ref="I9:I10"/>
    <mergeCell ref="X9:X10"/>
    <mergeCell ref="P9:P14"/>
    <mergeCell ref="A11:A15"/>
    <mergeCell ref="B11:B15"/>
    <mergeCell ref="Q9:U9"/>
    <mergeCell ref="V9:V10"/>
    <mergeCell ref="A6:X6"/>
    <mergeCell ref="A1:V1"/>
    <mergeCell ref="A2:A5"/>
    <mergeCell ref="B2:W2"/>
    <mergeCell ref="B3:W3"/>
    <mergeCell ref="B4:W5"/>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
  <sheetViews>
    <sheetView showGridLines="0" topLeftCell="A20" zoomScale="70" zoomScaleNormal="70" workbookViewId="0">
      <selection activeCell="Q11" sqref="Q11"/>
    </sheetView>
  </sheetViews>
  <sheetFormatPr baseColWidth="10" defaultColWidth="10.28515625" defaultRowHeight="15" x14ac:dyDescent="0.25"/>
  <cols>
    <col min="1" max="1" width="17.85546875" style="78" customWidth="1"/>
    <col min="2" max="2" width="38" style="78" customWidth="1"/>
    <col min="3" max="3" width="5.42578125" style="78" customWidth="1"/>
    <col min="4" max="4" width="45.5703125" style="109" customWidth="1"/>
    <col min="5" max="5" width="13.7109375" style="78" customWidth="1"/>
    <col min="6" max="6" width="33.140625" style="78" customWidth="1"/>
    <col min="7" max="7" width="28.5703125" style="78" customWidth="1"/>
    <col min="8" max="8" width="16.140625" style="78" customWidth="1"/>
    <col min="9" max="9" width="10.85546875" style="78" customWidth="1"/>
    <col min="10" max="10" width="18.85546875" style="78" customWidth="1"/>
    <col min="11" max="11" width="6.28515625" style="78" customWidth="1"/>
    <col min="12" max="14" width="5.85546875" style="78" customWidth="1"/>
    <col min="15" max="15" width="7.7109375" style="78" customWidth="1"/>
    <col min="16" max="16" width="1.42578125" style="139" customWidth="1"/>
    <col min="17" max="17" width="10" style="78" customWidth="1"/>
    <col min="18" max="20" width="6.140625" style="78" customWidth="1"/>
    <col min="21" max="21" width="7.85546875" style="78" customWidth="1"/>
    <col min="22" max="22" width="62.5703125" style="78" customWidth="1"/>
    <col min="23" max="23" width="47.7109375" style="78" customWidth="1"/>
    <col min="24" max="24" width="52" style="78" customWidth="1"/>
    <col min="25" max="256" width="10.28515625" style="78"/>
    <col min="257" max="257" width="17.85546875" style="78" customWidth="1"/>
    <col min="258" max="258" width="38" style="78" customWidth="1"/>
    <col min="259" max="259" width="5.42578125" style="78" customWidth="1"/>
    <col min="260" max="260" width="45.5703125" style="78" customWidth="1"/>
    <col min="261" max="261" width="13.7109375" style="78" customWidth="1"/>
    <col min="262" max="262" width="33.140625" style="78" customWidth="1"/>
    <col min="263" max="263" width="28.5703125" style="78" customWidth="1"/>
    <col min="264" max="264" width="16.140625" style="78" customWidth="1"/>
    <col min="265" max="265" width="10.85546875" style="78" customWidth="1"/>
    <col min="266" max="266" width="18.85546875" style="78" customWidth="1"/>
    <col min="267" max="270" width="5.85546875" style="78" customWidth="1"/>
    <col min="271" max="271" width="7.7109375" style="78" customWidth="1"/>
    <col min="272" max="272" width="1.42578125" style="78" customWidth="1"/>
    <col min="273" max="273" width="10" style="78" customWidth="1"/>
    <col min="274" max="276" width="6.140625" style="78" customWidth="1"/>
    <col min="277" max="277" width="7.85546875" style="78" customWidth="1"/>
    <col min="278" max="278" width="34.140625" style="78" customWidth="1"/>
    <col min="279" max="280" width="25.5703125" style="78" customWidth="1"/>
    <col min="281" max="512" width="10.28515625" style="78"/>
    <col min="513" max="513" width="17.85546875" style="78" customWidth="1"/>
    <col min="514" max="514" width="38" style="78" customWidth="1"/>
    <col min="515" max="515" width="5.42578125" style="78" customWidth="1"/>
    <col min="516" max="516" width="45.5703125" style="78" customWidth="1"/>
    <col min="517" max="517" width="13.7109375" style="78" customWidth="1"/>
    <col min="518" max="518" width="33.140625" style="78" customWidth="1"/>
    <col min="519" max="519" width="28.5703125" style="78" customWidth="1"/>
    <col min="520" max="520" width="16.140625" style="78" customWidth="1"/>
    <col min="521" max="521" width="10.85546875" style="78" customWidth="1"/>
    <col min="522" max="522" width="18.85546875" style="78" customWidth="1"/>
    <col min="523" max="526" width="5.85546875" style="78" customWidth="1"/>
    <col min="527" max="527" width="7.7109375" style="78" customWidth="1"/>
    <col min="528" max="528" width="1.42578125" style="78" customWidth="1"/>
    <col min="529" max="529" width="10" style="78" customWidth="1"/>
    <col min="530" max="532" width="6.140625" style="78" customWidth="1"/>
    <col min="533" max="533" width="7.85546875" style="78" customWidth="1"/>
    <col min="534" max="534" width="34.140625" style="78" customWidth="1"/>
    <col min="535" max="536" width="25.5703125" style="78" customWidth="1"/>
    <col min="537" max="768" width="10.28515625" style="78"/>
    <col min="769" max="769" width="17.85546875" style="78" customWidth="1"/>
    <col min="770" max="770" width="38" style="78" customWidth="1"/>
    <col min="771" max="771" width="5.42578125" style="78" customWidth="1"/>
    <col min="772" max="772" width="45.5703125" style="78" customWidth="1"/>
    <col min="773" max="773" width="13.7109375" style="78" customWidth="1"/>
    <col min="774" max="774" width="33.140625" style="78" customWidth="1"/>
    <col min="775" max="775" width="28.5703125" style="78" customWidth="1"/>
    <col min="776" max="776" width="16.140625" style="78" customWidth="1"/>
    <col min="777" max="777" width="10.85546875" style="78" customWidth="1"/>
    <col min="778" max="778" width="18.85546875" style="78" customWidth="1"/>
    <col min="779" max="782" width="5.85546875" style="78" customWidth="1"/>
    <col min="783" max="783" width="7.7109375" style="78" customWidth="1"/>
    <col min="784" max="784" width="1.42578125" style="78" customWidth="1"/>
    <col min="785" max="785" width="10" style="78" customWidth="1"/>
    <col min="786" max="788" width="6.140625" style="78" customWidth="1"/>
    <col min="789" max="789" width="7.85546875" style="78" customWidth="1"/>
    <col min="790" max="790" width="34.140625" style="78" customWidth="1"/>
    <col min="791" max="792" width="25.5703125" style="78" customWidth="1"/>
    <col min="793" max="1024" width="10.28515625" style="78"/>
    <col min="1025" max="1025" width="17.85546875" style="78" customWidth="1"/>
    <col min="1026" max="1026" width="38" style="78" customWidth="1"/>
    <col min="1027" max="1027" width="5.42578125" style="78" customWidth="1"/>
    <col min="1028" max="1028" width="45.5703125" style="78" customWidth="1"/>
    <col min="1029" max="1029" width="13.7109375" style="78" customWidth="1"/>
    <col min="1030" max="1030" width="33.140625" style="78" customWidth="1"/>
    <col min="1031" max="1031" width="28.5703125" style="78" customWidth="1"/>
    <col min="1032" max="1032" width="16.140625" style="78" customWidth="1"/>
    <col min="1033" max="1033" width="10.85546875" style="78" customWidth="1"/>
    <col min="1034" max="1034" width="18.85546875" style="78" customWidth="1"/>
    <col min="1035" max="1038" width="5.85546875" style="78" customWidth="1"/>
    <col min="1039" max="1039" width="7.7109375" style="78" customWidth="1"/>
    <col min="1040" max="1040" width="1.42578125" style="78" customWidth="1"/>
    <col min="1041" max="1041" width="10" style="78" customWidth="1"/>
    <col min="1042" max="1044" width="6.140625" style="78" customWidth="1"/>
    <col min="1045" max="1045" width="7.85546875" style="78" customWidth="1"/>
    <col min="1046" max="1046" width="34.140625" style="78" customWidth="1"/>
    <col min="1047" max="1048" width="25.5703125" style="78" customWidth="1"/>
    <col min="1049" max="1280" width="10.28515625" style="78"/>
    <col min="1281" max="1281" width="17.85546875" style="78" customWidth="1"/>
    <col min="1282" max="1282" width="38" style="78" customWidth="1"/>
    <col min="1283" max="1283" width="5.42578125" style="78" customWidth="1"/>
    <col min="1284" max="1284" width="45.5703125" style="78" customWidth="1"/>
    <col min="1285" max="1285" width="13.7109375" style="78" customWidth="1"/>
    <col min="1286" max="1286" width="33.140625" style="78" customWidth="1"/>
    <col min="1287" max="1287" width="28.5703125" style="78" customWidth="1"/>
    <col min="1288" max="1288" width="16.140625" style="78" customWidth="1"/>
    <col min="1289" max="1289" width="10.85546875" style="78" customWidth="1"/>
    <col min="1290" max="1290" width="18.85546875" style="78" customWidth="1"/>
    <col min="1291" max="1294" width="5.85546875" style="78" customWidth="1"/>
    <col min="1295" max="1295" width="7.7109375" style="78" customWidth="1"/>
    <col min="1296" max="1296" width="1.42578125" style="78" customWidth="1"/>
    <col min="1297" max="1297" width="10" style="78" customWidth="1"/>
    <col min="1298" max="1300" width="6.140625" style="78" customWidth="1"/>
    <col min="1301" max="1301" width="7.85546875" style="78" customWidth="1"/>
    <col min="1302" max="1302" width="34.140625" style="78" customWidth="1"/>
    <col min="1303" max="1304" width="25.5703125" style="78" customWidth="1"/>
    <col min="1305" max="1536" width="10.28515625" style="78"/>
    <col min="1537" max="1537" width="17.85546875" style="78" customWidth="1"/>
    <col min="1538" max="1538" width="38" style="78" customWidth="1"/>
    <col min="1539" max="1539" width="5.42578125" style="78" customWidth="1"/>
    <col min="1540" max="1540" width="45.5703125" style="78" customWidth="1"/>
    <col min="1541" max="1541" width="13.7109375" style="78" customWidth="1"/>
    <col min="1542" max="1542" width="33.140625" style="78" customWidth="1"/>
    <col min="1543" max="1543" width="28.5703125" style="78" customWidth="1"/>
    <col min="1544" max="1544" width="16.140625" style="78" customWidth="1"/>
    <col min="1545" max="1545" width="10.85546875" style="78" customWidth="1"/>
    <col min="1546" max="1546" width="18.85546875" style="78" customWidth="1"/>
    <col min="1547" max="1550" width="5.85546875" style="78" customWidth="1"/>
    <col min="1551" max="1551" width="7.7109375" style="78" customWidth="1"/>
    <col min="1552" max="1552" width="1.42578125" style="78" customWidth="1"/>
    <col min="1553" max="1553" width="10" style="78" customWidth="1"/>
    <col min="1554" max="1556" width="6.140625" style="78" customWidth="1"/>
    <col min="1557" max="1557" width="7.85546875" style="78" customWidth="1"/>
    <col min="1558" max="1558" width="34.140625" style="78" customWidth="1"/>
    <col min="1559" max="1560" width="25.5703125" style="78" customWidth="1"/>
    <col min="1561" max="1792" width="10.28515625" style="78"/>
    <col min="1793" max="1793" width="17.85546875" style="78" customWidth="1"/>
    <col min="1794" max="1794" width="38" style="78" customWidth="1"/>
    <col min="1795" max="1795" width="5.42578125" style="78" customWidth="1"/>
    <col min="1796" max="1796" width="45.5703125" style="78" customWidth="1"/>
    <col min="1797" max="1797" width="13.7109375" style="78" customWidth="1"/>
    <col min="1798" max="1798" width="33.140625" style="78" customWidth="1"/>
    <col min="1799" max="1799" width="28.5703125" style="78" customWidth="1"/>
    <col min="1800" max="1800" width="16.140625" style="78" customWidth="1"/>
    <col min="1801" max="1801" width="10.85546875" style="78" customWidth="1"/>
    <col min="1802" max="1802" width="18.85546875" style="78" customWidth="1"/>
    <col min="1803" max="1806" width="5.85546875" style="78" customWidth="1"/>
    <col min="1807" max="1807" width="7.7109375" style="78" customWidth="1"/>
    <col min="1808" max="1808" width="1.42578125" style="78" customWidth="1"/>
    <col min="1809" max="1809" width="10" style="78" customWidth="1"/>
    <col min="1810" max="1812" width="6.140625" style="78" customWidth="1"/>
    <col min="1813" max="1813" width="7.85546875" style="78" customWidth="1"/>
    <col min="1814" max="1814" width="34.140625" style="78" customWidth="1"/>
    <col min="1815" max="1816" width="25.5703125" style="78" customWidth="1"/>
    <col min="1817" max="2048" width="10.28515625" style="78"/>
    <col min="2049" max="2049" width="17.85546875" style="78" customWidth="1"/>
    <col min="2050" max="2050" width="38" style="78" customWidth="1"/>
    <col min="2051" max="2051" width="5.42578125" style="78" customWidth="1"/>
    <col min="2052" max="2052" width="45.5703125" style="78" customWidth="1"/>
    <col min="2053" max="2053" width="13.7109375" style="78" customWidth="1"/>
    <col min="2054" max="2054" width="33.140625" style="78" customWidth="1"/>
    <col min="2055" max="2055" width="28.5703125" style="78" customWidth="1"/>
    <col min="2056" max="2056" width="16.140625" style="78" customWidth="1"/>
    <col min="2057" max="2057" width="10.85546875" style="78" customWidth="1"/>
    <col min="2058" max="2058" width="18.85546875" style="78" customWidth="1"/>
    <col min="2059" max="2062" width="5.85546875" style="78" customWidth="1"/>
    <col min="2063" max="2063" width="7.7109375" style="78" customWidth="1"/>
    <col min="2064" max="2064" width="1.42578125" style="78" customWidth="1"/>
    <col min="2065" max="2065" width="10" style="78" customWidth="1"/>
    <col min="2066" max="2068" width="6.140625" style="78" customWidth="1"/>
    <col min="2069" max="2069" width="7.85546875" style="78" customWidth="1"/>
    <col min="2070" max="2070" width="34.140625" style="78" customWidth="1"/>
    <col min="2071" max="2072" width="25.5703125" style="78" customWidth="1"/>
    <col min="2073" max="2304" width="10.28515625" style="78"/>
    <col min="2305" max="2305" width="17.85546875" style="78" customWidth="1"/>
    <col min="2306" max="2306" width="38" style="78" customWidth="1"/>
    <col min="2307" max="2307" width="5.42578125" style="78" customWidth="1"/>
    <col min="2308" max="2308" width="45.5703125" style="78" customWidth="1"/>
    <col min="2309" max="2309" width="13.7109375" style="78" customWidth="1"/>
    <col min="2310" max="2310" width="33.140625" style="78" customWidth="1"/>
    <col min="2311" max="2311" width="28.5703125" style="78" customWidth="1"/>
    <col min="2312" max="2312" width="16.140625" style="78" customWidth="1"/>
    <col min="2313" max="2313" width="10.85546875" style="78" customWidth="1"/>
    <col min="2314" max="2314" width="18.85546875" style="78" customWidth="1"/>
    <col min="2315" max="2318" width="5.85546875" style="78" customWidth="1"/>
    <col min="2319" max="2319" width="7.7109375" style="78" customWidth="1"/>
    <col min="2320" max="2320" width="1.42578125" style="78" customWidth="1"/>
    <col min="2321" max="2321" width="10" style="78" customWidth="1"/>
    <col min="2322" max="2324" width="6.140625" style="78" customWidth="1"/>
    <col min="2325" max="2325" width="7.85546875" style="78" customWidth="1"/>
    <col min="2326" max="2326" width="34.140625" style="78" customWidth="1"/>
    <col min="2327" max="2328" width="25.5703125" style="78" customWidth="1"/>
    <col min="2329" max="2560" width="10.28515625" style="78"/>
    <col min="2561" max="2561" width="17.85546875" style="78" customWidth="1"/>
    <col min="2562" max="2562" width="38" style="78" customWidth="1"/>
    <col min="2563" max="2563" width="5.42578125" style="78" customWidth="1"/>
    <col min="2564" max="2564" width="45.5703125" style="78" customWidth="1"/>
    <col min="2565" max="2565" width="13.7109375" style="78" customWidth="1"/>
    <col min="2566" max="2566" width="33.140625" style="78" customWidth="1"/>
    <col min="2567" max="2567" width="28.5703125" style="78" customWidth="1"/>
    <col min="2568" max="2568" width="16.140625" style="78" customWidth="1"/>
    <col min="2569" max="2569" width="10.85546875" style="78" customWidth="1"/>
    <col min="2570" max="2570" width="18.85546875" style="78" customWidth="1"/>
    <col min="2571" max="2574" width="5.85546875" style="78" customWidth="1"/>
    <col min="2575" max="2575" width="7.7109375" style="78" customWidth="1"/>
    <col min="2576" max="2576" width="1.42578125" style="78" customWidth="1"/>
    <col min="2577" max="2577" width="10" style="78" customWidth="1"/>
    <col min="2578" max="2580" width="6.140625" style="78" customWidth="1"/>
    <col min="2581" max="2581" width="7.85546875" style="78" customWidth="1"/>
    <col min="2582" max="2582" width="34.140625" style="78" customWidth="1"/>
    <col min="2583" max="2584" width="25.5703125" style="78" customWidth="1"/>
    <col min="2585" max="2816" width="10.28515625" style="78"/>
    <col min="2817" max="2817" width="17.85546875" style="78" customWidth="1"/>
    <col min="2818" max="2818" width="38" style="78" customWidth="1"/>
    <col min="2819" max="2819" width="5.42578125" style="78" customWidth="1"/>
    <col min="2820" max="2820" width="45.5703125" style="78" customWidth="1"/>
    <col min="2821" max="2821" width="13.7109375" style="78" customWidth="1"/>
    <col min="2822" max="2822" width="33.140625" style="78" customWidth="1"/>
    <col min="2823" max="2823" width="28.5703125" style="78" customWidth="1"/>
    <col min="2824" max="2824" width="16.140625" style="78" customWidth="1"/>
    <col min="2825" max="2825" width="10.85546875" style="78" customWidth="1"/>
    <col min="2826" max="2826" width="18.85546875" style="78" customWidth="1"/>
    <col min="2827" max="2830" width="5.85546875" style="78" customWidth="1"/>
    <col min="2831" max="2831" width="7.7109375" style="78" customWidth="1"/>
    <col min="2832" max="2832" width="1.42578125" style="78" customWidth="1"/>
    <col min="2833" max="2833" width="10" style="78" customWidth="1"/>
    <col min="2834" max="2836" width="6.140625" style="78" customWidth="1"/>
    <col min="2837" max="2837" width="7.85546875" style="78" customWidth="1"/>
    <col min="2838" max="2838" width="34.140625" style="78" customWidth="1"/>
    <col min="2839" max="2840" width="25.5703125" style="78" customWidth="1"/>
    <col min="2841" max="3072" width="10.28515625" style="78"/>
    <col min="3073" max="3073" width="17.85546875" style="78" customWidth="1"/>
    <col min="3074" max="3074" width="38" style="78" customWidth="1"/>
    <col min="3075" max="3075" width="5.42578125" style="78" customWidth="1"/>
    <col min="3076" max="3076" width="45.5703125" style="78" customWidth="1"/>
    <col min="3077" max="3077" width="13.7109375" style="78" customWidth="1"/>
    <col min="3078" max="3078" width="33.140625" style="78" customWidth="1"/>
    <col min="3079" max="3079" width="28.5703125" style="78" customWidth="1"/>
    <col min="3080" max="3080" width="16.140625" style="78" customWidth="1"/>
    <col min="3081" max="3081" width="10.85546875" style="78" customWidth="1"/>
    <col min="3082" max="3082" width="18.85546875" style="78" customWidth="1"/>
    <col min="3083" max="3086" width="5.85546875" style="78" customWidth="1"/>
    <col min="3087" max="3087" width="7.7109375" style="78" customWidth="1"/>
    <col min="3088" max="3088" width="1.42578125" style="78" customWidth="1"/>
    <col min="3089" max="3089" width="10" style="78" customWidth="1"/>
    <col min="3090" max="3092" width="6.140625" style="78" customWidth="1"/>
    <col min="3093" max="3093" width="7.85546875" style="78" customWidth="1"/>
    <col min="3094" max="3094" width="34.140625" style="78" customWidth="1"/>
    <col min="3095" max="3096" width="25.5703125" style="78" customWidth="1"/>
    <col min="3097" max="3328" width="10.28515625" style="78"/>
    <col min="3329" max="3329" width="17.85546875" style="78" customWidth="1"/>
    <col min="3330" max="3330" width="38" style="78" customWidth="1"/>
    <col min="3331" max="3331" width="5.42578125" style="78" customWidth="1"/>
    <col min="3332" max="3332" width="45.5703125" style="78" customWidth="1"/>
    <col min="3333" max="3333" width="13.7109375" style="78" customWidth="1"/>
    <col min="3334" max="3334" width="33.140625" style="78" customWidth="1"/>
    <col min="3335" max="3335" width="28.5703125" style="78" customWidth="1"/>
    <col min="3336" max="3336" width="16.140625" style="78" customWidth="1"/>
    <col min="3337" max="3337" width="10.85546875" style="78" customWidth="1"/>
    <col min="3338" max="3338" width="18.85546875" style="78" customWidth="1"/>
    <col min="3339" max="3342" width="5.85546875" style="78" customWidth="1"/>
    <col min="3343" max="3343" width="7.7109375" style="78" customWidth="1"/>
    <col min="3344" max="3344" width="1.42578125" style="78" customWidth="1"/>
    <col min="3345" max="3345" width="10" style="78" customWidth="1"/>
    <col min="3346" max="3348" width="6.140625" style="78" customWidth="1"/>
    <col min="3349" max="3349" width="7.85546875" style="78" customWidth="1"/>
    <col min="3350" max="3350" width="34.140625" style="78" customWidth="1"/>
    <col min="3351" max="3352" width="25.5703125" style="78" customWidth="1"/>
    <col min="3353" max="3584" width="10.28515625" style="78"/>
    <col min="3585" max="3585" width="17.85546875" style="78" customWidth="1"/>
    <col min="3586" max="3586" width="38" style="78" customWidth="1"/>
    <col min="3587" max="3587" width="5.42578125" style="78" customWidth="1"/>
    <col min="3588" max="3588" width="45.5703125" style="78" customWidth="1"/>
    <col min="3589" max="3589" width="13.7109375" style="78" customWidth="1"/>
    <col min="3590" max="3590" width="33.140625" style="78" customWidth="1"/>
    <col min="3591" max="3591" width="28.5703125" style="78" customWidth="1"/>
    <col min="3592" max="3592" width="16.140625" style="78" customWidth="1"/>
    <col min="3593" max="3593" width="10.85546875" style="78" customWidth="1"/>
    <col min="3594" max="3594" width="18.85546875" style="78" customWidth="1"/>
    <col min="3595" max="3598" width="5.85546875" style="78" customWidth="1"/>
    <col min="3599" max="3599" width="7.7109375" style="78" customWidth="1"/>
    <col min="3600" max="3600" width="1.42578125" style="78" customWidth="1"/>
    <col min="3601" max="3601" width="10" style="78" customWidth="1"/>
    <col min="3602" max="3604" width="6.140625" style="78" customWidth="1"/>
    <col min="3605" max="3605" width="7.85546875" style="78" customWidth="1"/>
    <col min="3606" max="3606" width="34.140625" style="78" customWidth="1"/>
    <col min="3607" max="3608" width="25.5703125" style="78" customWidth="1"/>
    <col min="3609" max="3840" width="10.28515625" style="78"/>
    <col min="3841" max="3841" width="17.85546875" style="78" customWidth="1"/>
    <col min="3842" max="3842" width="38" style="78" customWidth="1"/>
    <col min="3843" max="3843" width="5.42578125" style="78" customWidth="1"/>
    <col min="3844" max="3844" width="45.5703125" style="78" customWidth="1"/>
    <col min="3845" max="3845" width="13.7109375" style="78" customWidth="1"/>
    <col min="3846" max="3846" width="33.140625" style="78" customWidth="1"/>
    <col min="3847" max="3847" width="28.5703125" style="78" customWidth="1"/>
    <col min="3848" max="3848" width="16.140625" style="78" customWidth="1"/>
    <col min="3849" max="3849" width="10.85546875" style="78" customWidth="1"/>
    <col min="3850" max="3850" width="18.85546875" style="78" customWidth="1"/>
    <col min="3851" max="3854" width="5.85546875" style="78" customWidth="1"/>
    <col min="3855" max="3855" width="7.7109375" style="78" customWidth="1"/>
    <col min="3856" max="3856" width="1.42578125" style="78" customWidth="1"/>
    <col min="3857" max="3857" width="10" style="78" customWidth="1"/>
    <col min="3858" max="3860" width="6.140625" style="78" customWidth="1"/>
    <col min="3861" max="3861" width="7.85546875" style="78" customWidth="1"/>
    <col min="3862" max="3862" width="34.140625" style="78" customWidth="1"/>
    <col min="3863" max="3864" width="25.5703125" style="78" customWidth="1"/>
    <col min="3865" max="4096" width="10.28515625" style="78"/>
    <col min="4097" max="4097" width="17.85546875" style="78" customWidth="1"/>
    <col min="4098" max="4098" width="38" style="78" customWidth="1"/>
    <col min="4099" max="4099" width="5.42578125" style="78" customWidth="1"/>
    <col min="4100" max="4100" width="45.5703125" style="78" customWidth="1"/>
    <col min="4101" max="4101" width="13.7109375" style="78" customWidth="1"/>
    <col min="4102" max="4102" width="33.140625" style="78" customWidth="1"/>
    <col min="4103" max="4103" width="28.5703125" style="78" customWidth="1"/>
    <col min="4104" max="4104" width="16.140625" style="78" customWidth="1"/>
    <col min="4105" max="4105" width="10.85546875" style="78" customWidth="1"/>
    <col min="4106" max="4106" width="18.85546875" style="78" customWidth="1"/>
    <col min="4107" max="4110" width="5.85546875" style="78" customWidth="1"/>
    <col min="4111" max="4111" width="7.7109375" style="78" customWidth="1"/>
    <col min="4112" max="4112" width="1.42578125" style="78" customWidth="1"/>
    <col min="4113" max="4113" width="10" style="78" customWidth="1"/>
    <col min="4114" max="4116" width="6.140625" style="78" customWidth="1"/>
    <col min="4117" max="4117" width="7.85546875" style="78" customWidth="1"/>
    <col min="4118" max="4118" width="34.140625" style="78" customWidth="1"/>
    <col min="4119" max="4120" width="25.5703125" style="78" customWidth="1"/>
    <col min="4121" max="4352" width="10.28515625" style="78"/>
    <col min="4353" max="4353" width="17.85546875" style="78" customWidth="1"/>
    <col min="4354" max="4354" width="38" style="78" customWidth="1"/>
    <col min="4355" max="4355" width="5.42578125" style="78" customWidth="1"/>
    <col min="4356" max="4356" width="45.5703125" style="78" customWidth="1"/>
    <col min="4357" max="4357" width="13.7109375" style="78" customWidth="1"/>
    <col min="4358" max="4358" width="33.140625" style="78" customWidth="1"/>
    <col min="4359" max="4359" width="28.5703125" style="78" customWidth="1"/>
    <col min="4360" max="4360" width="16.140625" style="78" customWidth="1"/>
    <col min="4361" max="4361" width="10.85546875" style="78" customWidth="1"/>
    <col min="4362" max="4362" width="18.85546875" style="78" customWidth="1"/>
    <col min="4363" max="4366" width="5.85546875" style="78" customWidth="1"/>
    <col min="4367" max="4367" width="7.7109375" style="78" customWidth="1"/>
    <col min="4368" max="4368" width="1.42578125" style="78" customWidth="1"/>
    <col min="4369" max="4369" width="10" style="78" customWidth="1"/>
    <col min="4370" max="4372" width="6.140625" style="78" customWidth="1"/>
    <col min="4373" max="4373" width="7.85546875" style="78" customWidth="1"/>
    <col min="4374" max="4374" width="34.140625" style="78" customWidth="1"/>
    <col min="4375" max="4376" width="25.5703125" style="78" customWidth="1"/>
    <col min="4377" max="4608" width="10.28515625" style="78"/>
    <col min="4609" max="4609" width="17.85546875" style="78" customWidth="1"/>
    <col min="4610" max="4610" width="38" style="78" customWidth="1"/>
    <col min="4611" max="4611" width="5.42578125" style="78" customWidth="1"/>
    <col min="4612" max="4612" width="45.5703125" style="78" customWidth="1"/>
    <col min="4613" max="4613" width="13.7109375" style="78" customWidth="1"/>
    <col min="4614" max="4614" width="33.140625" style="78" customWidth="1"/>
    <col min="4615" max="4615" width="28.5703125" style="78" customWidth="1"/>
    <col min="4616" max="4616" width="16.140625" style="78" customWidth="1"/>
    <col min="4617" max="4617" width="10.85546875" style="78" customWidth="1"/>
    <col min="4618" max="4618" width="18.85546875" style="78" customWidth="1"/>
    <col min="4619" max="4622" width="5.85546875" style="78" customWidth="1"/>
    <col min="4623" max="4623" width="7.7109375" style="78" customWidth="1"/>
    <col min="4624" max="4624" width="1.42578125" style="78" customWidth="1"/>
    <col min="4625" max="4625" width="10" style="78" customWidth="1"/>
    <col min="4626" max="4628" width="6.140625" style="78" customWidth="1"/>
    <col min="4629" max="4629" width="7.85546875" style="78" customWidth="1"/>
    <col min="4630" max="4630" width="34.140625" style="78" customWidth="1"/>
    <col min="4631" max="4632" width="25.5703125" style="78" customWidth="1"/>
    <col min="4633" max="4864" width="10.28515625" style="78"/>
    <col min="4865" max="4865" width="17.85546875" style="78" customWidth="1"/>
    <col min="4866" max="4866" width="38" style="78" customWidth="1"/>
    <col min="4867" max="4867" width="5.42578125" style="78" customWidth="1"/>
    <col min="4868" max="4868" width="45.5703125" style="78" customWidth="1"/>
    <col min="4869" max="4869" width="13.7109375" style="78" customWidth="1"/>
    <col min="4870" max="4870" width="33.140625" style="78" customWidth="1"/>
    <col min="4871" max="4871" width="28.5703125" style="78" customWidth="1"/>
    <col min="4872" max="4872" width="16.140625" style="78" customWidth="1"/>
    <col min="4873" max="4873" width="10.85546875" style="78" customWidth="1"/>
    <col min="4874" max="4874" width="18.85546875" style="78" customWidth="1"/>
    <col min="4875" max="4878" width="5.85546875" style="78" customWidth="1"/>
    <col min="4879" max="4879" width="7.7109375" style="78" customWidth="1"/>
    <col min="4880" max="4880" width="1.42578125" style="78" customWidth="1"/>
    <col min="4881" max="4881" width="10" style="78" customWidth="1"/>
    <col min="4882" max="4884" width="6.140625" style="78" customWidth="1"/>
    <col min="4885" max="4885" width="7.85546875" style="78" customWidth="1"/>
    <col min="4886" max="4886" width="34.140625" style="78" customWidth="1"/>
    <col min="4887" max="4888" width="25.5703125" style="78" customWidth="1"/>
    <col min="4889" max="5120" width="10.28515625" style="78"/>
    <col min="5121" max="5121" width="17.85546875" style="78" customWidth="1"/>
    <col min="5122" max="5122" width="38" style="78" customWidth="1"/>
    <col min="5123" max="5123" width="5.42578125" style="78" customWidth="1"/>
    <col min="5124" max="5124" width="45.5703125" style="78" customWidth="1"/>
    <col min="5125" max="5125" width="13.7109375" style="78" customWidth="1"/>
    <col min="5126" max="5126" width="33.140625" style="78" customWidth="1"/>
    <col min="5127" max="5127" width="28.5703125" style="78" customWidth="1"/>
    <col min="5128" max="5128" width="16.140625" style="78" customWidth="1"/>
    <col min="5129" max="5129" width="10.85546875" style="78" customWidth="1"/>
    <col min="5130" max="5130" width="18.85546875" style="78" customWidth="1"/>
    <col min="5131" max="5134" width="5.85546875" style="78" customWidth="1"/>
    <col min="5135" max="5135" width="7.7109375" style="78" customWidth="1"/>
    <col min="5136" max="5136" width="1.42578125" style="78" customWidth="1"/>
    <col min="5137" max="5137" width="10" style="78" customWidth="1"/>
    <col min="5138" max="5140" width="6.140625" style="78" customWidth="1"/>
    <col min="5141" max="5141" width="7.85546875" style="78" customWidth="1"/>
    <col min="5142" max="5142" width="34.140625" style="78" customWidth="1"/>
    <col min="5143" max="5144" width="25.5703125" style="78" customWidth="1"/>
    <col min="5145" max="5376" width="10.28515625" style="78"/>
    <col min="5377" max="5377" width="17.85546875" style="78" customWidth="1"/>
    <col min="5378" max="5378" width="38" style="78" customWidth="1"/>
    <col min="5379" max="5379" width="5.42578125" style="78" customWidth="1"/>
    <col min="5380" max="5380" width="45.5703125" style="78" customWidth="1"/>
    <col min="5381" max="5381" width="13.7109375" style="78" customWidth="1"/>
    <col min="5382" max="5382" width="33.140625" style="78" customWidth="1"/>
    <col min="5383" max="5383" width="28.5703125" style="78" customWidth="1"/>
    <col min="5384" max="5384" width="16.140625" style="78" customWidth="1"/>
    <col min="5385" max="5385" width="10.85546875" style="78" customWidth="1"/>
    <col min="5386" max="5386" width="18.85546875" style="78" customWidth="1"/>
    <col min="5387" max="5390" width="5.85546875" style="78" customWidth="1"/>
    <col min="5391" max="5391" width="7.7109375" style="78" customWidth="1"/>
    <col min="5392" max="5392" width="1.42578125" style="78" customWidth="1"/>
    <col min="5393" max="5393" width="10" style="78" customWidth="1"/>
    <col min="5394" max="5396" width="6.140625" style="78" customWidth="1"/>
    <col min="5397" max="5397" width="7.85546875" style="78" customWidth="1"/>
    <col min="5398" max="5398" width="34.140625" style="78" customWidth="1"/>
    <col min="5399" max="5400" width="25.5703125" style="78" customWidth="1"/>
    <col min="5401" max="5632" width="10.28515625" style="78"/>
    <col min="5633" max="5633" width="17.85546875" style="78" customWidth="1"/>
    <col min="5634" max="5634" width="38" style="78" customWidth="1"/>
    <col min="5635" max="5635" width="5.42578125" style="78" customWidth="1"/>
    <col min="5636" max="5636" width="45.5703125" style="78" customWidth="1"/>
    <col min="5637" max="5637" width="13.7109375" style="78" customWidth="1"/>
    <col min="5638" max="5638" width="33.140625" style="78" customWidth="1"/>
    <col min="5639" max="5639" width="28.5703125" style="78" customWidth="1"/>
    <col min="5640" max="5640" width="16.140625" style="78" customWidth="1"/>
    <col min="5641" max="5641" width="10.85546875" style="78" customWidth="1"/>
    <col min="5642" max="5642" width="18.85546875" style="78" customWidth="1"/>
    <col min="5643" max="5646" width="5.85546875" style="78" customWidth="1"/>
    <col min="5647" max="5647" width="7.7109375" style="78" customWidth="1"/>
    <col min="5648" max="5648" width="1.42578125" style="78" customWidth="1"/>
    <col min="5649" max="5649" width="10" style="78" customWidth="1"/>
    <col min="5650" max="5652" width="6.140625" style="78" customWidth="1"/>
    <col min="5653" max="5653" width="7.85546875" style="78" customWidth="1"/>
    <col min="5654" max="5654" width="34.140625" style="78" customWidth="1"/>
    <col min="5655" max="5656" width="25.5703125" style="78" customWidth="1"/>
    <col min="5657" max="5888" width="10.28515625" style="78"/>
    <col min="5889" max="5889" width="17.85546875" style="78" customWidth="1"/>
    <col min="5890" max="5890" width="38" style="78" customWidth="1"/>
    <col min="5891" max="5891" width="5.42578125" style="78" customWidth="1"/>
    <col min="5892" max="5892" width="45.5703125" style="78" customWidth="1"/>
    <col min="5893" max="5893" width="13.7109375" style="78" customWidth="1"/>
    <col min="5894" max="5894" width="33.140625" style="78" customWidth="1"/>
    <col min="5895" max="5895" width="28.5703125" style="78" customWidth="1"/>
    <col min="5896" max="5896" width="16.140625" style="78" customWidth="1"/>
    <col min="5897" max="5897" width="10.85546875" style="78" customWidth="1"/>
    <col min="5898" max="5898" width="18.85546875" style="78" customWidth="1"/>
    <col min="5899" max="5902" width="5.85546875" style="78" customWidth="1"/>
    <col min="5903" max="5903" width="7.7109375" style="78" customWidth="1"/>
    <col min="5904" max="5904" width="1.42578125" style="78" customWidth="1"/>
    <col min="5905" max="5905" width="10" style="78" customWidth="1"/>
    <col min="5906" max="5908" width="6.140625" style="78" customWidth="1"/>
    <col min="5909" max="5909" width="7.85546875" style="78" customWidth="1"/>
    <col min="5910" max="5910" width="34.140625" style="78" customWidth="1"/>
    <col min="5911" max="5912" width="25.5703125" style="78" customWidth="1"/>
    <col min="5913" max="6144" width="10.28515625" style="78"/>
    <col min="6145" max="6145" width="17.85546875" style="78" customWidth="1"/>
    <col min="6146" max="6146" width="38" style="78" customWidth="1"/>
    <col min="6147" max="6147" width="5.42578125" style="78" customWidth="1"/>
    <col min="6148" max="6148" width="45.5703125" style="78" customWidth="1"/>
    <col min="6149" max="6149" width="13.7109375" style="78" customWidth="1"/>
    <col min="6150" max="6150" width="33.140625" style="78" customWidth="1"/>
    <col min="6151" max="6151" width="28.5703125" style="78" customWidth="1"/>
    <col min="6152" max="6152" width="16.140625" style="78" customWidth="1"/>
    <col min="6153" max="6153" width="10.85546875" style="78" customWidth="1"/>
    <col min="6154" max="6154" width="18.85546875" style="78" customWidth="1"/>
    <col min="6155" max="6158" width="5.85546875" style="78" customWidth="1"/>
    <col min="6159" max="6159" width="7.7109375" style="78" customWidth="1"/>
    <col min="6160" max="6160" width="1.42578125" style="78" customWidth="1"/>
    <col min="6161" max="6161" width="10" style="78" customWidth="1"/>
    <col min="6162" max="6164" width="6.140625" style="78" customWidth="1"/>
    <col min="6165" max="6165" width="7.85546875" style="78" customWidth="1"/>
    <col min="6166" max="6166" width="34.140625" style="78" customWidth="1"/>
    <col min="6167" max="6168" width="25.5703125" style="78" customWidth="1"/>
    <col min="6169" max="6400" width="10.28515625" style="78"/>
    <col min="6401" max="6401" width="17.85546875" style="78" customWidth="1"/>
    <col min="6402" max="6402" width="38" style="78" customWidth="1"/>
    <col min="6403" max="6403" width="5.42578125" style="78" customWidth="1"/>
    <col min="6404" max="6404" width="45.5703125" style="78" customWidth="1"/>
    <col min="6405" max="6405" width="13.7109375" style="78" customWidth="1"/>
    <col min="6406" max="6406" width="33.140625" style="78" customWidth="1"/>
    <col min="6407" max="6407" width="28.5703125" style="78" customWidth="1"/>
    <col min="6408" max="6408" width="16.140625" style="78" customWidth="1"/>
    <col min="6409" max="6409" width="10.85546875" style="78" customWidth="1"/>
    <col min="6410" max="6410" width="18.85546875" style="78" customWidth="1"/>
    <col min="6411" max="6414" width="5.85546875" style="78" customWidth="1"/>
    <col min="6415" max="6415" width="7.7109375" style="78" customWidth="1"/>
    <col min="6416" max="6416" width="1.42578125" style="78" customWidth="1"/>
    <col min="6417" max="6417" width="10" style="78" customWidth="1"/>
    <col min="6418" max="6420" width="6.140625" style="78" customWidth="1"/>
    <col min="6421" max="6421" width="7.85546875" style="78" customWidth="1"/>
    <col min="6422" max="6422" width="34.140625" style="78" customWidth="1"/>
    <col min="6423" max="6424" width="25.5703125" style="78" customWidth="1"/>
    <col min="6425" max="6656" width="10.28515625" style="78"/>
    <col min="6657" max="6657" width="17.85546875" style="78" customWidth="1"/>
    <col min="6658" max="6658" width="38" style="78" customWidth="1"/>
    <col min="6659" max="6659" width="5.42578125" style="78" customWidth="1"/>
    <col min="6660" max="6660" width="45.5703125" style="78" customWidth="1"/>
    <col min="6661" max="6661" width="13.7109375" style="78" customWidth="1"/>
    <col min="6662" max="6662" width="33.140625" style="78" customWidth="1"/>
    <col min="6663" max="6663" width="28.5703125" style="78" customWidth="1"/>
    <col min="6664" max="6664" width="16.140625" style="78" customWidth="1"/>
    <col min="6665" max="6665" width="10.85546875" style="78" customWidth="1"/>
    <col min="6666" max="6666" width="18.85546875" style="78" customWidth="1"/>
    <col min="6667" max="6670" width="5.85546875" style="78" customWidth="1"/>
    <col min="6671" max="6671" width="7.7109375" style="78" customWidth="1"/>
    <col min="6672" max="6672" width="1.42578125" style="78" customWidth="1"/>
    <col min="6673" max="6673" width="10" style="78" customWidth="1"/>
    <col min="6674" max="6676" width="6.140625" style="78" customWidth="1"/>
    <col min="6677" max="6677" width="7.85546875" style="78" customWidth="1"/>
    <col min="6678" max="6678" width="34.140625" style="78" customWidth="1"/>
    <col min="6679" max="6680" width="25.5703125" style="78" customWidth="1"/>
    <col min="6681" max="6912" width="10.28515625" style="78"/>
    <col min="6913" max="6913" width="17.85546875" style="78" customWidth="1"/>
    <col min="6914" max="6914" width="38" style="78" customWidth="1"/>
    <col min="6915" max="6915" width="5.42578125" style="78" customWidth="1"/>
    <col min="6916" max="6916" width="45.5703125" style="78" customWidth="1"/>
    <col min="6917" max="6917" width="13.7109375" style="78" customWidth="1"/>
    <col min="6918" max="6918" width="33.140625" style="78" customWidth="1"/>
    <col min="6919" max="6919" width="28.5703125" style="78" customWidth="1"/>
    <col min="6920" max="6920" width="16.140625" style="78" customWidth="1"/>
    <col min="6921" max="6921" width="10.85546875" style="78" customWidth="1"/>
    <col min="6922" max="6922" width="18.85546875" style="78" customWidth="1"/>
    <col min="6923" max="6926" width="5.85546875" style="78" customWidth="1"/>
    <col min="6927" max="6927" width="7.7109375" style="78" customWidth="1"/>
    <col min="6928" max="6928" width="1.42578125" style="78" customWidth="1"/>
    <col min="6929" max="6929" width="10" style="78" customWidth="1"/>
    <col min="6930" max="6932" width="6.140625" style="78" customWidth="1"/>
    <col min="6933" max="6933" width="7.85546875" style="78" customWidth="1"/>
    <col min="6934" max="6934" width="34.140625" style="78" customWidth="1"/>
    <col min="6935" max="6936" width="25.5703125" style="78" customWidth="1"/>
    <col min="6937" max="7168" width="10.28515625" style="78"/>
    <col min="7169" max="7169" width="17.85546875" style="78" customWidth="1"/>
    <col min="7170" max="7170" width="38" style="78" customWidth="1"/>
    <col min="7171" max="7171" width="5.42578125" style="78" customWidth="1"/>
    <col min="7172" max="7172" width="45.5703125" style="78" customWidth="1"/>
    <col min="7173" max="7173" width="13.7109375" style="78" customWidth="1"/>
    <col min="7174" max="7174" width="33.140625" style="78" customWidth="1"/>
    <col min="7175" max="7175" width="28.5703125" style="78" customWidth="1"/>
    <col min="7176" max="7176" width="16.140625" style="78" customWidth="1"/>
    <col min="7177" max="7177" width="10.85546875" style="78" customWidth="1"/>
    <col min="7178" max="7178" width="18.85546875" style="78" customWidth="1"/>
    <col min="7179" max="7182" width="5.85546875" style="78" customWidth="1"/>
    <col min="7183" max="7183" width="7.7109375" style="78" customWidth="1"/>
    <col min="7184" max="7184" width="1.42578125" style="78" customWidth="1"/>
    <col min="7185" max="7185" width="10" style="78" customWidth="1"/>
    <col min="7186" max="7188" width="6.140625" style="78" customWidth="1"/>
    <col min="7189" max="7189" width="7.85546875" style="78" customWidth="1"/>
    <col min="7190" max="7190" width="34.140625" style="78" customWidth="1"/>
    <col min="7191" max="7192" width="25.5703125" style="78" customWidth="1"/>
    <col min="7193" max="7424" width="10.28515625" style="78"/>
    <col min="7425" max="7425" width="17.85546875" style="78" customWidth="1"/>
    <col min="7426" max="7426" width="38" style="78" customWidth="1"/>
    <col min="7427" max="7427" width="5.42578125" style="78" customWidth="1"/>
    <col min="7428" max="7428" width="45.5703125" style="78" customWidth="1"/>
    <col min="7429" max="7429" width="13.7109375" style="78" customWidth="1"/>
    <col min="7430" max="7430" width="33.140625" style="78" customWidth="1"/>
    <col min="7431" max="7431" width="28.5703125" style="78" customWidth="1"/>
    <col min="7432" max="7432" width="16.140625" style="78" customWidth="1"/>
    <col min="7433" max="7433" width="10.85546875" style="78" customWidth="1"/>
    <col min="7434" max="7434" width="18.85546875" style="78" customWidth="1"/>
    <col min="7435" max="7438" width="5.85546875" style="78" customWidth="1"/>
    <col min="7439" max="7439" width="7.7109375" style="78" customWidth="1"/>
    <col min="7440" max="7440" width="1.42578125" style="78" customWidth="1"/>
    <col min="7441" max="7441" width="10" style="78" customWidth="1"/>
    <col min="7442" max="7444" width="6.140625" style="78" customWidth="1"/>
    <col min="7445" max="7445" width="7.85546875" style="78" customWidth="1"/>
    <col min="7446" max="7446" width="34.140625" style="78" customWidth="1"/>
    <col min="7447" max="7448" width="25.5703125" style="78" customWidth="1"/>
    <col min="7449" max="7680" width="10.28515625" style="78"/>
    <col min="7681" max="7681" width="17.85546875" style="78" customWidth="1"/>
    <col min="7682" max="7682" width="38" style="78" customWidth="1"/>
    <col min="7683" max="7683" width="5.42578125" style="78" customWidth="1"/>
    <col min="7684" max="7684" width="45.5703125" style="78" customWidth="1"/>
    <col min="7685" max="7685" width="13.7109375" style="78" customWidth="1"/>
    <col min="7686" max="7686" width="33.140625" style="78" customWidth="1"/>
    <col min="7687" max="7687" width="28.5703125" style="78" customWidth="1"/>
    <col min="7688" max="7688" width="16.140625" style="78" customWidth="1"/>
    <col min="7689" max="7689" width="10.85546875" style="78" customWidth="1"/>
    <col min="7690" max="7690" width="18.85546875" style="78" customWidth="1"/>
    <col min="7691" max="7694" width="5.85546875" style="78" customWidth="1"/>
    <col min="7695" max="7695" width="7.7109375" style="78" customWidth="1"/>
    <col min="7696" max="7696" width="1.42578125" style="78" customWidth="1"/>
    <col min="7697" max="7697" width="10" style="78" customWidth="1"/>
    <col min="7698" max="7700" width="6.140625" style="78" customWidth="1"/>
    <col min="7701" max="7701" width="7.85546875" style="78" customWidth="1"/>
    <col min="7702" max="7702" width="34.140625" style="78" customWidth="1"/>
    <col min="7703" max="7704" width="25.5703125" style="78" customWidth="1"/>
    <col min="7705" max="7936" width="10.28515625" style="78"/>
    <col min="7937" max="7937" width="17.85546875" style="78" customWidth="1"/>
    <col min="7938" max="7938" width="38" style="78" customWidth="1"/>
    <col min="7939" max="7939" width="5.42578125" style="78" customWidth="1"/>
    <col min="7940" max="7940" width="45.5703125" style="78" customWidth="1"/>
    <col min="7941" max="7941" width="13.7109375" style="78" customWidth="1"/>
    <col min="7942" max="7942" width="33.140625" style="78" customWidth="1"/>
    <col min="7943" max="7943" width="28.5703125" style="78" customWidth="1"/>
    <col min="7944" max="7944" width="16.140625" style="78" customWidth="1"/>
    <col min="7945" max="7945" width="10.85546875" style="78" customWidth="1"/>
    <col min="7946" max="7946" width="18.85546875" style="78" customWidth="1"/>
    <col min="7947" max="7950" width="5.85546875" style="78" customWidth="1"/>
    <col min="7951" max="7951" width="7.7109375" style="78" customWidth="1"/>
    <col min="7952" max="7952" width="1.42578125" style="78" customWidth="1"/>
    <col min="7953" max="7953" width="10" style="78" customWidth="1"/>
    <col min="7954" max="7956" width="6.140625" style="78" customWidth="1"/>
    <col min="7957" max="7957" width="7.85546875" style="78" customWidth="1"/>
    <col min="7958" max="7958" width="34.140625" style="78" customWidth="1"/>
    <col min="7959" max="7960" width="25.5703125" style="78" customWidth="1"/>
    <col min="7961" max="8192" width="10.28515625" style="78"/>
    <col min="8193" max="8193" width="17.85546875" style="78" customWidth="1"/>
    <col min="8194" max="8194" width="38" style="78" customWidth="1"/>
    <col min="8195" max="8195" width="5.42578125" style="78" customWidth="1"/>
    <col min="8196" max="8196" width="45.5703125" style="78" customWidth="1"/>
    <col min="8197" max="8197" width="13.7109375" style="78" customWidth="1"/>
    <col min="8198" max="8198" width="33.140625" style="78" customWidth="1"/>
    <col min="8199" max="8199" width="28.5703125" style="78" customWidth="1"/>
    <col min="8200" max="8200" width="16.140625" style="78" customWidth="1"/>
    <col min="8201" max="8201" width="10.85546875" style="78" customWidth="1"/>
    <col min="8202" max="8202" width="18.85546875" style="78" customWidth="1"/>
    <col min="8203" max="8206" width="5.85546875" style="78" customWidth="1"/>
    <col min="8207" max="8207" width="7.7109375" style="78" customWidth="1"/>
    <col min="8208" max="8208" width="1.42578125" style="78" customWidth="1"/>
    <col min="8209" max="8209" width="10" style="78" customWidth="1"/>
    <col min="8210" max="8212" width="6.140625" style="78" customWidth="1"/>
    <col min="8213" max="8213" width="7.85546875" style="78" customWidth="1"/>
    <col min="8214" max="8214" width="34.140625" style="78" customWidth="1"/>
    <col min="8215" max="8216" width="25.5703125" style="78" customWidth="1"/>
    <col min="8217" max="8448" width="10.28515625" style="78"/>
    <col min="8449" max="8449" width="17.85546875" style="78" customWidth="1"/>
    <col min="8450" max="8450" width="38" style="78" customWidth="1"/>
    <col min="8451" max="8451" width="5.42578125" style="78" customWidth="1"/>
    <col min="8452" max="8452" width="45.5703125" style="78" customWidth="1"/>
    <col min="8453" max="8453" width="13.7109375" style="78" customWidth="1"/>
    <col min="8454" max="8454" width="33.140625" style="78" customWidth="1"/>
    <col min="8455" max="8455" width="28.5703125" style="78" customWidth="1"/>
    <col min="8456" max="8456" width="16.140625" style="78" customWidth="1"/>
    <col min="8457" max="8457" width="10.85546875" style="78" customWidth="1"/>
    <col min="8458" max="8458" width="18.85546875" style="78" customWidth="1"/>
    <col min="8459" max="8462" width="5.85546875" style="78" customWidth="1"/>
    <col min="8463" max="8463" width="7.7109375" style="78" customWidth="1"/>
    <col min="8464" max="8464" width="1.42578125" style="78" customWidth="1"/>
    <col min="8465" max="8465" width="10" style="78" customWidth="1"/>
    <col min="8466" max="8468" width="6.140625" style="78" customWidth="1"/>
    <col min="8469" max="8469" width="7.85546875" style="78" customWidth="1"/>
    <col min="8470" max="8470" width="34.140625" style="78" customWidth="1"/>
    <col min="8471" max="8472" width="25.5703125" style="78" customWidth="1"/>
    <col min="8473" max="8704" width="10.28515625" style="78"/>
    <col min="8705" max="8705" width="17.85546875" style="78" customWidth="1"/>
    <col min="8706" max="8706" width="38" style="78" customWidth="1"/>
    <col min="8707" max="8707" width="5.42578125" style="78" customWidth="1"/>
    <col min="8708" max="8708" width="45.5703125" style="78" customWidth="1"/>
    <col min="8709" max="8709" width="13.7109375" style="78" customWidth="1"/>
    <col min="8710" max="8710" width="33.140625" style="78" customWidth="1"/>
    <col min="8711" max="8711" width="28.5703125" style="78" customWidth="1"/>
    <col min="8712" max="8712" width="16.140625" style="78" customWidth="1"/>
    <col min="8713" max="8713" width="10.85546875" style="78" customWidth="1"/>
    <col min="8714" max="8714" width="18.85546875" style="78" customWidth="1"/>
    <col min="8715" max="8718" width="5.85546875" style="78" customWidth="1"/>
    <col min="8719" max="8719" width="7.7109375" style="78" customWidth="1"/>
    <col min="8720" max="8720" width="1.42578125" style="78" customWidth="1"/>
    <col min="8721" max="8721" width="10" style="78" customWidth="1"/>
    <col min="8722" max="8724" width="6.140625" style="78" customWidth="1"/>
    <col min="8725" max="8725" width="7.85546875" style="78" customWidth="1"/>
    <col min="8726" max="8726" width="34.140625" style="78" customWidth="1"/>
    <col min="8727" max="8728" width="25.5703125" style="78" customWidth="1"/>
    <col min="8729" max="8960" width="10.28515625" style="78"/>
    <col min="8961" max="8961" width="17.85546875" style="78" customWidth="1"/>
    <col min="8962" max="8962" width="38" style="78" customWidth="1"/>
    <col min="8963" max="8963" width="5.42578125" style="78" customWidth="1"/>
    <col min="8964" max="8964" width="45.5703125" style="78" customWidth="1"/>
    <col min="8965" max="8965" width="13.7109375" style="78" customWidth="1"/>
    <col min="8966" max="8966" width="33.140625" style="78" customWidth="1"/>
    <col min="8967" max="8967" width="28.5703125" style="78" customWidth="1"/>
    <col min="8968" max="8968" width="16.140625" style="78" customWidth="1"/>
    <col min="8969" max="8969" width="10.85546875" style="78" customWidth="1"/>
    <col min="8970" max="8970" width="18.85546875" style="78" customWidth="1"/>
    <col min="8971" max="8974" width="5.85546875" style="78" customWidth="1"/>
    <col min="8975" max="8975" width="7.7109375" style="78" customWidth="1"/>
    <col min="8976" max="8976" width="1.42578125" style="78" customWidth="1"/>
    <col min="8977" max="8977" width="10" style="78" customWidth="1"/>
    <col min="8978" max="8980" width="6.140625" style="78" customWidth="1"/>
    <col min="8981" max="8981" width="7.85546875" style="78" customWidth="1"/>
    <col min="8982" max="8982" width="34.140625" style="78" customWidth="1"/>
    <col min="8983" max="8984" width="25.5703125" style="78" customWidth="1"/>
    <col min="8985" max="9216" width="10.28515625" style="78"/>
    <col min="9217" max="9217" width="17.85546875" style="78" customWidth="1"/>
    <col min="9218" max="9218" width="38" style="78" customWidth="1"/>
    <col min="9219" max="9219" width="5.42578125" style="78" customWidth="1"/>
    <col min="9220" max="9220" width="45.5703125" style="78" customWidth="1"/>
    <col min="9221" max="9221" width="13.7109375" style="78" customWidth="1"/>
    <col min="9222" max="9222" width="33.140625" style="78" customWidth="1"/>
    <col min="9223" max="9223" width="28.5703125" style="78" customWidth="1"/>
    <col min="9224" max="9224" width="16.140625" style="78" customWidth="1"/>
    <col min="9225" max="9225" width="10.85546875" style="78" customWidth="1"/>
    <col min="9226" max="9226" width="18.85546875" style="78" customWidth="1"/>
    <col min="9227" max="9230" width="5.85546875" style="78" customWidth="1"/>
    <col min="9231" max="9231" width="7.7109375" style="78" customWidth="1"/>
    <col min="9232" max="9232" width="1.42578125" style="78" customWidth="1"/>
    <col min="9233" max="9233" width="10" style="78" customWidth="1"/>
    <col min="9234" max="9236" width="6.140625" style="78" customWidth="1"/>
    <col min="9237" max="9237" width="7.85546875" style="78" customWidth="1"/>
    <col min="9238" max="9238" width="34.140625" style="78" customWidth="1"/>
    <col min="9239" max="9240" width="25.5703125" style="78" customWidth="1"/>
    <col min="9241" max="9472" width="10.28515625" style="78"/>
    <col min="9473" max="9473" width="17.85546875" style="78" customWidth="1"/>
    <col min="9474" max="9474" width="38" style="78" customWidth="1"/>
    <col min="9475" max="9475" width="5.42578125" style="78" customWidth="1"/>
    <col min="9476" max="9476" width="45.5703125" style="78" customWidth="1"/>
    <col min="9477" max="9477" width="13.7109375" style="78" customWidth="1"/>
    <col min="9478" max="9478" width="33.140625" style="78" customWidth="1"/>
    <col min="9479" max="9479" width="28.5703125" style="78" customWidth="1"/>
    <col min="9480" max="9480" width="16.140625" style="78" customWidth="1"/>
    <col min="9481" max="9481" width="10.85546875" style="78" customWidth="1"/>
    <col min="9482" max="9482" width="18.85546875" style="78" customWidth="1"/>
    <col min="9483" max="9486" width="5.85546875" style="78" customWidth="1"/>
    <col min="9487" max="9487" width="7.7109375" style="78" customWidth="1"/>
    <col min="9488" max="9488" width="1.42578125" style="78" customWidth="1"/>
    <col min="9489" max="9489" width="10" style="78" customWidth="1"/>
    <col min="9490" max="9492" width="6.140625" style="78" customWidth="1"/>
    <col min="9493" max="9493" width="7.85546875" style="78" customWidth="1"/>
    <col min="9494" max="9494" width="34.140625" style="78" customWidth="1"/>
    <col min="9495" max="9496" width="25.5703125" style="78" customWidth="1"/>
    <col min="9497" max="9728" width="10.28515625" style="78"/>
    <col min="9729" max="9729" width="17.85546875" style="78" customWidth="1"/>
    <col min="9730" max="9730" width="38" style="78" customWidth="1"/>
    <col min="9731" max="9731" width="5.42578125" style="78" customWidth="1"/>
    <col min="9732" max="9732" width="45.5703125" style="78" customWidth="1"/>
    <col min="9733" max="9733" width="13.7109375" style="78" customWidth="1"/>
    <col min="9734" max="9734" width="33.140625" style="78" customWidth="1"/>
    <col min="9735" max="9735" width="28.5703125" style="78" customWidth="1"/>
    <col min="9736" max="9736" width="16.140625" style="78" customWidth="1"/>
    <col min="9737" max="9737" width="10.85546875" style="78" customWidth="1"/>
    <col min="9738" max="9738" width="18.85546875" style="78" customWidth="1"/>
    <col min="9739" max="9742" width="5.85546875" style="78" customWidth="1"/>
    <col min="9743" max="9743" width="7.7109375" style="78" customWidth="1"/>
    <col min="9744" max="9744" width="1.42578125" style="78" customWidth="1"/>
    <col min="9745" max="9745" width="10" style="78" customWidth="1"/>
    <col min="9746" max="9748" width="6.140625" style="78" customWidth="1"/>
    <col min="9749" max="9749" width="7.85546875" style="78" customWidth="1"/>
    <col min="9750" max="9750" width="34.140625" style="78" customWidth="1"/>
    <col min="9751" max="9752" width="25.5703125" style="78" customWidth="1"/>
    <col min="9753" max="9984" width="10.28515625" style="78"/>
    <col min="9985" max="9985" width="17.85546875" style="78" customWidth="1"/>
    <col min="9986" max="9986" width="38" style="78" customWidth="1"/>
    <col min="9987" max="9987" width="5.42578125" style="78" customWidth="1"/>
    <col min="9988" max="9988" width="45.5703125" style="78" customWidth="1"/>
    <col min="9989" max="9989" width="13.7109375" style="78" customWidth="1"/>
    <col min="9990" max="9990" width="33.140625" style="78" customWidth="1"/>
    <col min="9991" max="9991" width="28.5703125" style="78" customWidth="1"/>
    <col min="9992" max="9992" width="16.140625" style="78" customWidth="1"/>
    <col min="9993" max="9993" width="10.85546875" style="78" customWidth="1"/>
    <col min="9994" max="9994" width="18.85546875" style="78" customWidth="1"/>
    <col min="9995" max="9998" width="5.85546875" style="78" customWidth="1"/>
    <col min="9999" max="9999" width="7.7109375" style="78" customWidth="1"/>
    <col min="10000" max="10000" width="1.42578125" style="78" customWidth="1"/>
    <col min="10001" max="10001" width="10" style="78" customWidth="1"/>
    <col min="10002" max="10004" width="6.140625" style="78" customWidth="1"/>
    <col min="10005" max="10005" width="7.85546875" style="78" customWidth="1"/>
    <col min="10006" max="10006" width="34.140625" style="78" customWidth="1"/>
    <col min="10007" max="10008" width="25.5703125" style="78" customWidth="1"/>
    <col min="10009" max="10240" width="10.28515625" style="78"/>
    <col min="10241" max="10241" width="17.85546875" style="78" customWidth="1"/>
    <col min="10242" max="10242" width="38" style="78" customWidth="1"/>
    <col min="10243" max="10243" width="5.42578125" style="78" customWidth="1"/>
    <col min="10244" max="10244" width="45.5703125" style="78" customWidth="1"/>
    <col min="10245" max="10245" width="13.7109375" style="78" customWidth="1"/>
    <col min="10246" max="10246" width="33.140625" style="78" customWidth="1"/>
    <col min="10247" max="10247" width="28.5703125" style="78" customWidth="1"/>
    <col min="10248" max="10248" width="16.140625" style="78" customWidth="1"/>
    <col min="10249" max="10249" width="10.85546875" style="78" customWidth="1"/>
    <col min="10250" max="10250" width="18.85546875" style="78" customWidth="1"/>
    <col min="10251" max="10254" width="5.85546875" style="78" customWidth="1"/>
    <col min="10255" max="10255" width="7.7109375" style="78" customWidth="1"/>
    <col min="10256" max="10256" width="1.42578125" style="78" customWidth="1"/>
    <col min="10257" max="10257" width="10" style="78" customWidth="1"/>
    <col min="10258" max="10260" width="6.140625" style="78" customWidth="1"/>
    <col min="10261" max="10261" width="7.85546875" style="78" customWidth="1"/>
    <col min="10262" max="10262" width="34.140625" style="78" customWidth="1"/>
    <col min="10263" max="10264" width="25.5703125" style="78" customWidth="1"/>
    <col min="10265" max="10496" width="10.28515625" style="78"/>
    <col min="10497" max="10497" width="17.85546875" style="78" customWidth="1"/>
    <col min="10498" max="10498" width="38" style="78" customWidth="1"/>
    <col min="10499" max="10499" width="5.42578125" style="78" customWidth="1"/>
    <col min="10500" max="10500" width="45.5703125" style="78" customWidth="1"/>
    <col min="10501" max="10501" width="13.7109375" style="78" customWidth="1"/>
    <col min="10502" max="10502" width="33.140625" style="78" customWidth="1"/>
    <col min="10503" max="10503" width="28.5703125" style="78" customWidth="1"/>
    <col min="10504" max="10504" width="16.140625" style="78" customWidth="1"/>
    <col min="10505" max="10505" width="10.85546875" style="78" customWidth="1"/>
    <col min="10506" max="10506" width="18.85546875" style="78" customWidth="1"/>
    <col min="10507" max="10510" width="5.85546875" style="78" customWidth="1"/>
    <col min="10511" max="10511" width="7.7109375" style="78" customWidth="1"/>
    <col min="10512" max="10512" width="1.42578125" style="78" customWidth="1"/>
    <col min="10513" max="10513" width="10" style="78" customWidth="1"/>
    <col min="10514" max="10516" width="6.140625" style="78" customWidth="1"/>
    <col min="10517" max="10517" width="7.85546875" style="78" customWidth="1"/>
    <col min="10518" max="10518" width="34.140625" style="78" customWidth="1"/>
    <col min="10519" max="10520" width="25.5703125" style="78" customWidth="1"/>
    <col min="10521" max="10752" width="10.28515625" style="78"/>
    <col min="10753" max="10753" width="17.85546875" style="78" customWidth="1"/>
    <col min="10754" max="10754" width="38" style="78" customWidth="1"/>
    <col min="10755" max="10755" width="5.42578125" style="78" customWidth="1"/>
    <col min="10756" max="10756" width="45.5703125" style="78" customWidth="1"/>
    <col min="10757" max="10757" width="13.7109375" style="78" customWidth="1"/>
    <col min="10758" max="10758" width="33.140625" style="78" customWidth="1"/>
    <col min="10759" max="10759" width="28.5703125" style="78" customWidth="1"/>
    <col min="10760" max="10760" width="16.140625" style="78" customWidth="1"/>
    <col min="10761" max="10761" width="10.85546875" style="78" customWidth="1"/>
    <col min="10762" max="10762" width="18.85546875" style="78" customWidth="1"/>
    <col min="10763" max="10766" width="5.85546875" style="78" customWidth="1"/>
    <col min="10767" max="10767" width="7.7109375" style="78" customWidth="1"/>
    <col min="10768" max="10768" width="1.42578125" style="78" customWidth="1"/>
    <col min="10769" max="10769" width="10" style="78" customWidth="1"/>
    <col min="10770" max="10772" width="6.140625" style="78" customWidth="1"/>
    <col min="10773" max="10773" width="7.85546875" style="78" customWidth="1"/>
    <col min="10774" max="10774" width="34.140625" style="78" customWidth="1"/>
    <col min="10775" max="10776" width="25.5703125" style="78" customWidth="1"/>
    <col min="10777" max="11008" width="10.28515625" style="78"/>
    <col min="11009" max="11009" width="17.85546875" style="78" customWidth="1"/>
    <col min="11010" max="11010" width="38" style="78" customWidth="1"/>
    <col min="11011" max="11011" width="5.42578125" style="78" customWidth="1"/>
    <col min="11012" max="11012" width="45.5703125" style="78" customWidth="1"/>
    <col min="11013" max="11013" width="13.7109375" style="78" customWidth="1"/>
    <col min="11014" max="11014" width="33.140625" style="78" customWidth="1"/>
    <col min="11015" max="11015" width="28.5703125" style="78" customWidth="1"/>
    <col min="11016" max="11016" width="16.140625" style="78" customWidth="1"/>
    <col min="11017" max="11017" width="10.85546875" style="78" customWidth="1"/>
    <col min="11018" max="11018" width="18.85546875" style="78" customWidth="1"/>
    <col min="11019" max="11022" width="5.85546875" style="78" customWidth="1"/>
    <col min="11023" max="11023" width="7.7109375" style="78" customWidth="1"/>
    <col min="11024" max="11024" width="1.42578125" style="78" customWidth="1"/>
    <col min="11025" max="11025" width="10" style="78" customWidth="1"/>
    <col min="11026" max="11028" width="6.140625" style="78" customWidth="1"/>
    <col min="11029" max="11029" width="7.85546875" style="78" customWidth="1"/>
    <col min="11030" max="11030" width="34.140625" style="78" customWidth="1"/>
    <col min="11031" max="11032" width="25.5703125" style="78" customWidth="1"/>
    <col min="11033" max="11264" width="10.28515625" style="78"/>
    <col min="11265" max="11265" width="17.85546875" style="78" customWidth="1"/>
    <col min="11266" max="11266" width="38" style="78" customWidth="1"/>
    <col min="11267" max="11267" width="5.42578125" style="78" customWidth="1"/>
    <col min="11268" max="11268" width="45.5703125" style="78" customWidth="1"/>
    <col min="11269" max="11269" width="13.7109375" style="78" customWidth="1"/>
    <col min="11270" max="11270" width="33.140625" style="78" customWidth="1"/>
    <col min="11271" max="11271" width="28.5703125" style="78" customWidth="1"/>
    <col min="11272" max="11272" width="16.140625" style="78" customWidth="1"/>
    <col min="11273" max="11273" width="10.85546875" style="78" customWidth="1"/>
    <col min="11274" max="11274" width="18.85546875" style="78" customWidth="1"/>
    <col min="11275" max="11278" width="5.85546875" style="78" customWidth="1"/>
    <col min="11279" max="11279" width="7.7109375" style="78" customWidth="1"/>
    <col min="11280" max="11280" width="1.42578125" style="78" customWidth="1"/>
    <col min="11281" max="11281" width="10" style="78" customWidth="1"/>
    <col min="11282" max="11284" width="6.140625" style="78" customWidth="1"/>
    <col min="11285" max="11285" width="7.85546875" style="78" customWidth="1"/>
    <col min="11286" max="11286" width="34.140625" style="78" customWidth="1"/>
    <col min="11287" max="11288" width="25.5703125" style="78" customWidth="1"/>
    <col min="11289" max="11520" width="10.28515625" style="78"/>
    <col min="11521" max="11521" width="17.85546875" style="78" customWidth="1"/>
    <col min="11522" max="11522" width="38" style="78" customWidth="1"/>
    <col min="11523" max="11523" width="5.42578125" style="78" customWidth="1"/>
    <col min="11524" max="11524" width="45.5703125" style="78" customWidth="1"/>
    <col min="11525" max="11525" width="13.7109375" style="78" customWidth="1"/>
    <col min="11526" max="11526" width="33.140625" style="78" customWidth="1"/>
    <col min="11527" max="11527" width="28.5703125" style="78" customWidth="1"/>
    <col min="11528" max="11528" width="16.140625" style="78" customWidth="1"/>
    <col min="11529" max="11529" width="10.85546875" style="78" customWidth="1"/>
    <col min="11530" max="11530" width="18.85546875" style="78" customWidth="1"/>
    <col min="11531" max="11534" width="5.85546875" style="78" customWidth="1"/>
    <col min="11535" max="11535" width="7.7109375" style="78" customWidth="1"/>
    <col min="11536" max="11536" width="1.42578125" style="78" customWidth="1"/>
    <col min="11537" max="11537" width="10" style="78" customWidth="1"/>
    <col min="11538" max="11540" width="6.140625" style="78" customWidth="1"/>
    <col min="11541" max="11541" width="7.85546875" style="78" customWidth="1"/>
    <col min="11542" max="11542" width="34.140625" style="78" customWidth="1"/>
    <col min="11543" max="11544" width="25.5703125" style="78" customWidth="1"/>
    <col min="11545" max="11776" width="10.28515625" style="78"/>
    <col min="11777" max="11777" width="17.85546875" style="78" customWidth="1"/>
    <col min="11778" max="11778" width="38" style="78" customWidth="1"/>
    <col min="11779" max="11779" width="5.42578125" style="78" customWidth="1"/>
    <col min="11780" max="11780" width="45.5703125" style="78" customWidth="1"/>
    <col min="11781" max="11781" width="13.7109375" style="78" customWidth="1"/>
    <col min="11782" max="11782" width="33.140625" style="78" customWidth="1"/>
    <col min="11783" max="11783" width="28.5703125" style="78" customWidth="1"/>
    <col min="11784" max="11784" width="16.140625" style="78" customWidth="1"/>
    <col min="11785" max="11785" width="10.85546875" style="78" customWidth="1"/>
    <col min="11786" max="11786" width="18.85546875" style="78" customWidth="1"/>
    <col min="11787" max="11790" width="5.85546875" style="78" customWidth="1"/>
    <col min="11791" max="11791" width="7.7109375" style="78" customWidth="1"/>
    <col min="11792" max="11792" width="1.42578125" style="78" customWidth="1"/>
    <col min="11793" max="11793" width="10" style="78" customWidth="1"/>
    <col min="11794" max="11796" width="6.140625" style="78" customWidth="1"/>
    <col min="11797" max="11797" width="7.85546875" style="78" customWidth="1"/>
    <col min="11798" max="11798" width="34.140625" style="78" customWidth="1"/>
    <col min="11799" max="11800" width="25.5703125" style="78" customWidth="1"/>
    <col min="11801" max="12032" width="10.28515625" style="78"/>
    <col min="12033" max="12033" width="17.85546875" style="78" customWidth="1"/>
    <col min="12034" max="12034" width="38" style="78" customWidth="1"/>
    <col min="12035" max="12035" width="5.42578125" style="78" customWidth="1"/>
    <col min="12036" max="12036" width="45.5703125" style="78" customWidth="1"/>
    <col min="12037" max="12037" width="13.7109375" style="78" customWidth="1"/>
    <col min="12038" max="12038" width="33.140625" style="78" customWidth="1"/>
    <col min="12039" max="12039" width="28.5703125" style="78" customWidth="1"/>
    <col min="12040" max="12040" width="16.140625" style="78" customWidth="1"/>
    <col min="12041" max="12041" width="10.85546875" style="78" customWidth="1"/>
    <col min="12042" max="12042" width="18.85546875" style="78" customWidth="1"/>
    <col min="12043" max="12046" width="5.85546875" style="78" customWidth="1"/>
    <col min="12047" max="12047" width="7.7109375" style="78" customWidth="1"/>
    <col min="12048" max="12048" width="1.42578125" style="78" customWidth="1"/>
    <col min="12049" max="12049" width="10" style="78" customWidth="1"/>
    <col min="12050" max="12052" width="6.140625" style="78" customWidth="1"/>
    <col min="12053" max="12053" width="7.85546875" style="78" customWidth="1"/>
    <col min="12054" max="12054" width="34.140625" style="78" customWidth="1"/>
    <col min="12055" max="12056" width="25.5703125" style="78" customWidth="1"/>
    <col min="12057" max="12288" width="10.28515625" style="78"/>
    <col min="12289" max="12289" width="17.85546875" style="78" customWidth="1"/>
    <col min="12290" max="12290" width="38" style="78" customWidth="1"/>
    <col min="12291" max="12291" width="5.42578125" style="78" customWidth="1"/>
    <col min="12292" max="12292" width="45.5703125" style="78" customWidth="1"/>
    <col min="12293" max="12293" width="13.7109375" style="78" customWidth="1"/>
    <col min="12294" max="12294" width="33.140625" style="78" customWidth="1"/>
    <col min="12295" max="12295" width="28.5703125" style="78" customWidth="1"/>
    <col min="12296" max="12296" width="16.140625" style="78" customWidth="1"/>
    <col min="12297" max="12297" width="10.85546875" style="78" customWidth="1"/>
    <col min="12298" max="12298" width="18.85546875" style="78" customWidth="1"/>
    <col min="12299" max="12302" width="5.85546875" style="78" customWidth="1"/>
    <col min="12303" max="12303" width="7.7109375" style="78" customWidth="1"/>
    <col min="12304" max="12304" width="1.42578125" style="78" customWidth="1"/>
    <col min="12305" max="12305" width="10" style="78" customWidth="1"/>
    <col min="12306" max="12308" width="6.140625" style="78" customWidth="1"/>
    <col min="12309" max="12309" width="7.85546875" style="78" customWidth="1"/>
    <col min="12310" max="12310" width="34.140625" style="78" customWidth="1"/>
    <col min="12311" max="12312" width="25.5703125" style="78" customWidth="1"/>
    <col min="12313" max="12544" width="10.28515625" style="78"/>
    <col min="12545" max="12545" width="17.85546875" style="78" customWidth="1"/>
    <col min="12546" max="12546" width="38" style="78" customWidth="1"/>
    <col min="12547" max="12547" width="5.42578125" style="78" customWidth="1"/>
    <col min="12548" max="12548" width="45.5703125" style="78" customWidth="1"/>
    <col min="12549" max="12549" width="13.7109375" style="78" customWidth="1"/>
    <col min="12550" max="12550" width="33.140625" style="78" customWidth="1"/>
    <col min="12551" max="12551" width="28.5703125" style="78" customWidth="1"/>
    <col min="12552" max="12552" width="16.140625" style="78" customWidth="1"/>
    <col min="12553" max="12553" width="10.85546875" style="78" customWidth="1"/>
    <col min="12554" max="12554" width="18.85546875" style="78" customWidth="1"/>
    <col min="12555" max="12558" width="5.85546875" style="78" customWidth="1"/>
    <col min="12559" max="12559" width="7.7109375" style="78" customWidth="1"/>
    <col min="12560" max="12560" width="1.42578125" style="78" customWidth="1"/>
    <col min="12561" max="12561" width="10" style="78" customWidth="1"/>
    <col min="12562" max="12564" width="6.140625" style="78" customWidth="1"/>
    <col min="12565" max="12565" width="7.85546875" style="78" customWidth="1"/>
    <col min="12566" max="12566" width="34.140625" style="78" customWidth="1"/>
    <col min="12567" max="12568" width="25.5703125" style="78" customWidth="1"/>
    <col min="12569" max="12800" width="10.28515625" style="78"/>
    <col min="12801" max="12801" width="17.85546875" style="78" customWidth="1"/>
    <col min="12802" max="12802" width="38" style="78" customWidth="1"/>
    <col min="12803" max="12803" width="5.42578125" style="78" customWidth="1"/>
    <col min="12804" max="12804" width="45.5703125" style="78" customWidth="1"/>
    <col min="12805" max="12805" width="13.7109375" style="78" customWidth="1"/>
    <col min="12806" max="12806" width="33.140625" style="78" customWidth="1"/>
    <col min="12807" max="12807" width="28.5703125" style="78" customWidth="1"/>
    <col min="12808" max="12808" width="16.140625" style="78" customWidth="1"/>
    <col min="12809" max="12809" width="10.85546875" style="78" customWidth="1"/>
    <col min="12810" max="12810" width="18.85546875" style="78" customWidth="1"/>
    <col min="12811" max="12814" width="5.85546875" style="78" customWidth="1"/>
    <col min="12815" max="12815" width="7.7109375" style="78" customWidth="1"/>
    <col min="12816" max="12816" width="1.42578125" style="78" customWidth="1"/>
    <col min="12817" max="12817" width="10" style="78" customWidth="1"/>
    <col min="12818" max="12820" width="6.140625" style="78" customWidth="1"/>
    <col min="12821" max="12821" width="7.85546875" style="78" customWidth="1"/>
    <col min="12822" max="12822" width="34.140625" style="78" customWidth="1"/>
    <col min="12823" max="12824" width="25.5703125" style="78" customWidth="1"/>
    <col min="12825" max="13056" width="10.28515625" style="78"/>
    <col min="13057" max="13057" width="17.85546875" style="78" customWidth="1"/>
    <col min="13058" max="13058" width="38" style="78" customWidth="1"/>
    <col min="13059" max="13059" width="5.42578125" style="78" customWidth="1"/>
    <col min="13060" max="13060" width="45.5703125" style="78" customWidth="1"/>
    <col min="13061" max="13061" width="13.7109375" style="78" customWidth="1"/>
    <col min="13062" max="13062" width="33.140625" style="78" customWidth="1"/>
    <col min="13063" max="13063" width="28.5703125" style="78" customWidth="1"/>
    <col min="13064" max="13064" width="16.140625" style="78" customWidth="1"/>
    <col min="13065" max="13065" width="10.85546875" style="78" customWidth="1"/>
    <col min="13066" max="13066" width="18.85546875" style="78" customWidth="1"/>
    <col min="13067" max="13070" width="5.85546875" style="78" customWidth="1"/>
    <col min="13071" max="13071" width="7.7109375" style="78" customWidth="1"/>
    <col min="13072" max="13072" width="1.42578125" style="78" customWidth="1"/>
    <col min="13073" max="13073" width="10" style="78" customWidth="1"/>
    <col min="13074" max="13076" width="6.140625" style="78" customWidth="1"/>
    <col min="13077" max="13077" width="7.85546875" style="78" customWidth="1"/>
    <col min="13078" max="13078" width="34.140625" style="78" customWidth="1"/>
    <col min="13079" max="13080" width="25.5703125" style="78" customWidth="1"/>
    <col min="13081" max="13312" width="10.28515625" style="78"/>
    <col min="13313" max="13313" width="17.85546875" style="78" customWidth="1"/>
    <col min="13314" max="13314" width="38" style="78" customWidth="1"/>
    <col min="13315" max="13315" width="5.42578125" style="78" customWidth="1"/>
    <col min="13316" max="13316" width="45.5703125" style="78" customWidth="1"/>
    <col min="13317" max="13317" width="13.7109375" style="78" customWidth="1"/>
    <col min="13318" max="13318" width="33.140625" style="78" customWidth="1"/>
    <col min="13319" max="13319" width="28.5703125" style="78" customWidth="1"/>
    <col min="13320" max="13320" width="16.140625" style="78" customWidth="1"/>
    <col min="13321" max="13321" width="10.85546875" style="78" customWidth="1"/>
    <col min="13322" max="13322" width="18.85546875" style="78" customWidth="1"/>
    <col min="13323" max="13326" width="5.85546875" style="78" customWidth="1"/>
    <col min="13327" max="13327" width="7.7109375" style="78" customWidth="1"/>
    <col min="13328" max="13328" width="1.42578125" style="78" customWidth="1"/>
    <col min="13329" max="13329" width="10" style="78" customWidth="1"/>
    <col min="13330" max="13332" width="6.140625" style="78" customWidth="1"/>
    <col min="13333" max="13333" width="7.85546875" style="78" customWidth="1"/>
    <col min="13334" max="13334" width="34.140625" style="78" customWidth="1"/>
    <col min="13335" max="13336" width="25.5703125" style="78" customWidth="1"/>
    <col min="13337" max="13568" width="10.28515625" style="78"/>
    <col min="13569" max="13569" width="17.85546875" style="78" customWidth="1"/>
    <col min="13570" max="13570" width="38" style="78" customWidth="1"/>
    <col min="13571" max="13571" width="5.42578125" style="78" customWidth="1"/>
    <col min="13572" max="13572" width="45.5703125" style="78" customWidth="1"/>
    <col min="13573" max="13573" width="13.7109375" style="78" customWidth="1"/>
    <col min="13574" max="13574" width="33.140625" style="78" customWidth="1"/>
    <col min="13575" max="13575" width="28.5703125" style="78" customWidth="1"/>
    <col min="13576" max="13576" width="16.140625" style="78" customWidth="1"/>
    <col min="13577" max="13577" width="10.85546875" style="78" customWidth="1"/>
    <col min="13578" max="13578" width="18.85546875" style="78" customWidth="1"/>
    <col min="13579" max="13582" width="5.85546875" style="78" customWidth="1"/>
    <col min="13583" max="13583" width="7.7109375" style="78" customWidth="1"/>
    <col min="13584" max="13584" width="1.42578125" style="78" customWidth="1"/>
    <col min="13585" max="13585" width="10" style="78" customWidth="1"/>
    <col min="13586" max="13588" width="6.140625" style="78" customWidth="1"/>
    <col min="13589" max="13589" width="7.85546875" style="78" customWidth="1"/>
    <col min="13590" max="13590" width="34.140625" style="78" customWidth="1"/>
    <col min="13591" max="13592" width="25.5703125" style="78" customWidth="1"/>
    <col min="13593" max="13824" width="10.28515625" style="78"/>
    <col min="13825" max="13825" width="17.85546875" style="78" customWidth="1"/>
    <col min="13826" max="13826" width="38" style="78" customWidth="1"/>
    <col min="13827" max="13827" width="5.42578125" style="78" customWidth="1"/>
    <col min="13828" max="13828" width="45.5703125" style="78" customWidth="1"/>
    <col min="13829" max="13829" width="13.7109375" style="78" customWidth="1"/>
    <col min="13830" max="13830" width="33.140625" style="78" customWidth="1"/>
    <col min="13831" max="13831" width="28.5703125" style="78" customWidth="1"/>
    <col min="13832" max="13832" width="16.140625" style="78" customWidth="1"/>
    <col min="13833" max="13833" width="10.85546875" style="78" customWidth="1"/>
    <col min="13834" max="13834" width="18.85546875" style="78" customWidth="1"/>
    <col min="13835" max="13838" width="5.85546875" style="78" customWidth="1"/>
    <col min="13839" max="13839" width="7.7109375" style="78" customWidth="1"/>
    <col min="13840" max="13840" width="1.42578125" style="78" customWidth="1"/>
    <col min="13841" max="13841" width="10" style="78" customWidth="1"/>
    <col min="13842" max="13844" width="6.140625" style="78" customWidth="1"/>
    <col min="13845" max="13845" width="7.85546875" style="78" customWidth="1"/>
    <col min="13846" max="13846" width="34.140625" style="78" customWidth="1"/>
    <col min="13847" max="13848" width="25.5703125" style="78" customWidth="1"/>
    <col min="13849" max="14080" width="10.28515625" style="78"/>
    <col min="14081" max="14081" width="17.85546875" style="78" customWidth="1"/>
    <col min="14082" max="14082" width="38" style="78" customWidth="1"/>
    <col min="14083" max="14083" width="5.42578125" style="78" customWidth="1"/>
    <col min="14084" max="14084" width="45.5703125" style="78" customWidth="1"/>
    <col min="14085" max="14085" width="13.7109375" style="78" customWidth="1"/>
    <col min="14086" max="14086" width="33.140625" style="78" customWidth="1"/>
    <col min="14087" max="14087" width="28.5703125" style="78" customWidth="1"/>
    <col min="14088" max="14088" width="16.140625" style="78" customWidth="1"/>
    <col min="14089" max="14089" width="10.85546875" style="78" customWidth="1"/>
    <col min="14090" max="14090" width="18.85546875" style="78" customWidth="1"/>
    <col min="14091" max="14094" width="5.85546875" style="78" customWidth="1"/>
    <col min="14095" max="14095" width="7.7109375" style="78" customWidth="1"/>
    <col min="14096" max="14096" width="1.42578125" style="78" customWidth="1"/>
    <col min="14097" max="14097" width="10" style="78" customWidth="1"/>
    <col min="14098" max="14100" width="6.140625" style="78" customWidth="1"/>
    <col min="14101" max="14101" width="7.85546875" style="78" customWidth="1"/>
    <col min="14102" max="14102" width="34.140625" style="78" customWidth="1"/>
    <col min="14103" max="14104" width="25.5703125" style="78" customWidth="1"/>
    <col min="14105" max="14336" width="10.28515625" style="78"/>
    <col min="14337" max="14337" width="17.85546875" style="78" customWidth="1"/>
    <col min="14338" max="14338" width="38" style="78" customWidth="1"/>
    <col min="14339" max="14339" width="5.42578125" style="78" customWidth="1"/>
    <col min="14340" max="14340" width="45.5703125" style="78" customWidth="1"/>
    <col min="14341" max="14341" width="13.7109375" style="78" customWidth="1"/>
    <col min="14342" max="14342" width="33.140625" style="78" customWidth="1"/>
    <col min="14343" max="14343" width="28.5703125" style="78" customWidth="1"/>
    <col min="14344" max="14344" width="16.140625" style="78" customWidth="1"/>
    <col min="14345" max="14345" width="10.85546875" style="78" customWidth="1"/>
    <col min="14346" max="14346" width="18.85546875" style="78" customWidth="1"/>
    <col min="14347" max="14350" width="5.85546875" style="78" customWidth="1"/>
    <col min="14351" max="14351" width="7.7109375" style="78" customWidth="1"/>
    <col min="14352" max="14352" width="1.42578125" style="78" customWidth="1"/>
    <col min="14353" max="14353" width="10" style="78" customWidth="1"/>
    <col min="14354" max="14356" width="6.140625" style="78" customWidth="1"/>
    <col min="14357" max="14357" width="7.85546875" style="78" customWidth="1"/>
    <col min="14358" max="14358" width="34.140625" style="78" customWidth="1"/>
    <col min="14359" max="14360" width="25.5703125" style="78" customWidth="1"/>
    <col min="14361" max="14592" width="10.28515625" style="78"/>
    <col min="14593" max="14593" width="17.85546875" style="78" customWidth="1"/>
    <col min="14594" max="14594" width="38" style="78" customWidth="1"/>
    <col min="14595" max="14595" width="5.42578125" style="78" customWidth="1"/>
    <col min="14596" max="14596" width="45.5703125" style="78" customWidth="1"/>
    <col min="14597" max="14597" width="13.7109375" style="78" customWidth="1"/>
    <col min="14598" max="14598" width="33.140625" style="78" customWidth="1"/>
    <col min="14599" max="14599" width="28.5703125" style="78" customWidth="1"/>
    <col min="14600" max="14600" width="16.140625" style="78" customWidth="1"/>
    <col min="14601" max="14601" width="10.85546875" style="78" customWidth="1"/>
    <col min="14602" max="14602" width="18.85546875" style="78" customWidth="1"/>
    <col min="14603" max="14606" width="5.85546875" style="78" customWidth="1"/>
    <col min="14607" max="14607" width="7.7109375" style="78" customWidth="1"/>
    <col min="14608" max="14608" width="1.42578125" style="78" customWidth="1"/>
    <col min="14609" max="14609" width="10" style="78" customWidth="1"/>
    <col min="14610" max="14612" width="6.140625" style="78" customWidth="1"/>
    <col min="14613" max="14613" width="7.85546875" style="78" customWidth="1"/>
    <col min="14614" max="14614" width="34.140625" style="78" customWidth="1"/>
    <col min="14615" max="14616" width="25.5703125" style="78" customWidth="1"/>
    <col min="14617" max="14848" width="10.28515625" style="78"/>
    <col min="14849" max="14849" width="17.85546875" style="78" customWidth="1"/>
    <col min="14850" max="14850" width="38" style="78" customWidth="1"/>
    <col min="14851" max="14851" width="5.42578125" style="78" customWidth="1"/>
    <col min="14852" max="14852" width="45.5703125" style="78" customWidth="1"/>
    <col min="14853" max="14853" width="13.7109375" style="78" customWidth="1"/>
    <col min="14854" max="14854" width="33.140625" style="78" customWidth="1"/>
    <col min="14855" max="14855" width="28.5703125" style="78" customWidth="1"/>
    <col min="14856" max="14856" width="16.140625" style="78" customWidth="1"/>
    <col min="14857" max="14857" width="10.85546875" style="78" customWidth="1"/>
    <col min="14858" max="14858" width="18.85546875" style="78" customWidth="1"/>
    <col min="14859" max="14862" width="5.85546875" style="78" customWidth="1"/>
    <col min="14863" max="14863" width="7.7109375" style="78" customWidth="1"/>
    <col min="14864" max="14864" width="1.42578125" style="78" customWidth="1"/>
    <col min="14865" max="14865" width="10" style="78" customWidth="1"/>
    <col min="14866" max="14868" width="6.140625" style="78" customWidth="1"/>
    <col min="14869" max="14869" width="7.85546875" style="78" customWidth="1"/>
    <col min="14870" max="14870" width="34.140625" style="78" customWidth="1"/>
    <col min="14871" max="14872" width="25.5703125" style="78" customWidth="1"/>
    <col min="14873" max="15104" width="10.28515625" style="78"/>
    <col min="15105" max="15105" width="17.85546875" style="78" customWidth="1"/>
    <col min="15106" max="15106" width="38" style="78" customWidth="1"/>
    <col min="15107" max="15107" width="5.42578125" style="78" customWidth="1"/>
    <col min="15108" max="15108" width="45.5703125" style="78" customWidth="1"/>
    <col min="15109" max="15109" width="13.7109375" style="78" customWidth="1"/>
    <col min="15110" max="15110" width="33.140625" style="78" customWidth="1"/>
    <col min="15111" max="15111" width="28.5703125" style="78" customWidth="1"/>
    <col min="15112" max="15112" width="16.140625" style="78" customWidth="1"/>
    <col min="15113" max="15113" width="10.85546875" style="78" customWidth="1"/>
    <col min="15114" max="15114" width="18.85546875" style="78" customWidth="1"/>
    <col min="15115" max="15118" width="5.85546875" style="78" customWidth="1"/>
    <col min="15119" max="15119" width="7.7109375" style="78" customWidth="1"/>
    <col min="15120" max="15120" width="1.42578125" style="78" customWidth="1"/>
    <col min="15121" max="15121" width="10" style="78" customWidth="1"/>
    <col min="15122" max="15124" width="6.140625" style="78" customWidth="1"/>
    <col min="15125" max="15125" width="7.85546875" style="78" customWidth="1"/>
    <col min="15126" max="15126" width="34.140625" style="78" customWidth="1"/>
    <col min="15127" max="15128" width="25.5703125" style="78" customWidth="1"/>
    <col min="15129" max="15360" width="10.28515625" style="78"/>
    <col min="15361" max="15361" width="17.85546875" style="78" customWidth="1"/>
    <col min="15362" max="15362" width="38" style="78" customWidth="1"/>
    <col min="15363" max="15363" width="5.42578125" style="78" customWidth="1"/>
    <col min="15364" max="15364" width="45.5703125" style="78" customWidth="1"/>
    <col min="15365" max="15365" width="13.7109375" style="78" customWidth="1"/>
    <col min="15366" max="15366" width="33.140625" style="78" customWidth="1"/>
    <col min="15367" max="15367" width="28.5703125" style="78" customWidth="1"/>
    <col min="15368" max="15368" width="16.140625" style="78" customWidth="1"/>
    <col min="15369" max="15369" width="10.85546875" style="78" customWidth="1"/>
    <col min="15370" max="15370" width="18.85546875" style="78" customWidth="1"/>
    <col min="15371" max="15374" width="5.85546875" style="78" customWidth="1"/>
    <col min="15375" max="15375" width="7.7109375" style="78" customWidth="1"/>
    <col min="15376" max="15376" width="1.42578125" style="78" customWidth="1"/>
    <col min="15377" max="15377" width="10" style="78" customWidth="1"/>
    <col min="15378" max="15380" width="6.140625" style="78" customWidth="1"/>
    <col min="15381" max="15381" width="7.85546875" style="78" customWidth="1"/>
    <col min="15382" max="15382" width="34.140625" style="78" customWidth="1"/>
    <col min="15383" max="15384" width="25.5703125" style="78" customWidth="1"/>
    <col min="15385" max="15616" width="10.28515625" style="78"/>
    <col min="15617" max="15617" width="17.85546875" style="78" customWidth="1"/>
    <col min="15618" max="15618" width="38" style="78" customWidth="1"/>
    <col min="15619" max="15619" width="5.42578125" style="78" customWidth="1"/>
    <col min="15620" max="15620" width="45.5703125" style="78" customWidth="1"/>
    <col min="15621" max="15621" width="13.7109375" style="78" customWidth="1"/>
    <col min="15622" max="15622" width="33.140625" style="78" customWidth="1"/>
    <col min="15623" max="15623" width="28.5703125" style="78" customWidth="1"/>
    <col min="15624" max="15624" width="16.140625" style="78" customWidth="1"/>
    <col min="15625" max="15625" width="10.85546875" style="78" customWidth="1"/>
    <col min="15626" max="15626" width="18.85546875" style="78" customWidth="1"/>
    <col min="15627" max="15630" width="5.85546875" style="78" customWidth="1"/>
    <col min="15631" max="15631" width="7.7109375" style="78" customWidth="1"/>
    <col min="15632" max="15632" width="1.42578125" style="78" customWidth="1"/>
    <col min="15633" max="15633" width="10" style="78" customWidth="1"/>
    <col min="15634" max="15636" width="6.140625" style="78" customWidth="1"/>
    <col min="15637" max="15637" width="7.85546875" style="78" customWidth="1"/>
    <col min="15638" max="15638" width="34.140625" style="78" customWidth="1"/>
    <col min="15639" max="15640" width="25.5703125" style="78" customWidth="1"/>
    <col min="15641" max="15872" width="10.28515625" style="78"/>
    <col min="15873" max="15873" width="17.85546875" style="78" customWidth="1"/>
    <col min="15874" max="15874" width="38" style="78" customWidth="1"/>
    <col min="15875" max="15875" width="5.42578125" style="78" customWidth="1"/>
    <col min="15876" max="15876" width="45.5703125" style="78" customWidth="1"/>
    <col min="15877" max="15877" width="13.7109375" style="78" customWidth="1"/>
    <col min="15878" max="15878" width="33.140625" style="78" customWidth="1"/>
    <col min="15879" max="15879" width="28.5703125" style="78" customWidth="1"/>
    <col min="15880" max="15880" width="16.140625" style="78" customWidth="1"/>
    <col min="15881" max="15881" width="10.85546875" style="78" customWidth="1"/>
    <col min="15882" max="15882" width="18.85546875" style="78" customWidth="1"/>
    <col min="15883" max="15886" width="5.85546875" style="78" customWidth="1"/>
    <col min="15887" max="15887" width="7.7109375" style="78" customWidth="1"/>
    <col min="15888" max="15888" width="1.42578125" style="78" customWidth="1"/>
    <col min="15889" max="15889" width="10" style="78" customWidth="1"/>
    <col min="15890" max="15892" width="6.140625" style="78" customWidth="1"/>
    <col min="15893" max="15893" width="7.85546875" style="78" customWidth="1"/>
    <col min="15894" max="15894" width="34.140625" style="78" customWidth="1"/>
    <col min="15895" max="15896" width="25.5703125" style="78" customWidth="1"/>
    <col min="15897" max="16128" width="10.28515625" style="78"/>
    <col min="16129" max="16129" width="17.85546875" style="78" customWidth="1"/>
    <col min="16130" max="16130" width="38" style="78" customWidth="1"/>
    <col min="16131" max="16131" width="5.42578125" style="78" customWidth="1"/>
    <col min="16132" max="16132" width="45.5703125" style="78" customWidth="1"/>
    <col min="16133" max="16133" width="13.7109375" style="78" customWidth="1"/>
    <col min="16134" max="16134" width="33.140625" style="78" customWidth="1"/>
    <col min="16135" max="16135" width="28.5703125" style="78" customWidth="1"/>
    <col min="16136" max="16136" width="16.140625" style="78" customWidth="1"/>
    <col min="16137" max="16137" width="10.85546875" style="78" customWidth="1"/>
    <col min="16138" max="16138" width="18.85546875" style="78" customWidth="1"/>
    <col min="16139" max="16142" width="5.85546875" style="78" customWidth="1"/>
    <col min="16143" max="16143" width="7.7109375" style="78" customWidth="1"/>
    <col min="16144" max="16144" width="1.42578125" style="78" customWidth="1"/>
    <col min="16145" max="16145" width="10" style="78" customWidth="1"/>
    <col min="16146" max="16148" width="6.140625" style="78" customWidth="1"/>
    <col min="16149" max="16149" width="7.85546875" style="78" customWidth="1"/>
    <col min="16150" max="16150" width="34.140625" style="78" customWidth="1"/>
    <col min="16151" max="16152" width="25.5703125" style="78" customWidth="1"/>
    <col min="16153" max="16384" width="10.28515625" style="78"/>
  </cols>
  <sheetData>
    <row r="1" spans="1:27" x14ac:dyDescent="0.25">
      <c r="A1" s="489"/>
      <c r="B1" s="489"/>
      <c r="C1" s="489"/>
      <c r="D1" s="489"/>
      <c r="E1" s="489"/>
      <c r="F1" s="489"/>
      <c r="G1" s="489"/>
      <c r="H1" s="489"/>
      <c r="I1" s="489"/>
      <c r="J1" s="489"/>
      <c r="K1" s="489"/>
      <c r="L1" s="489"/>
      <c r="M1" s="489"/>
      <c r="N1" s="489"/>
      <c r="O1" s="489"/>
      <c r="P1" s="489"/>
      <c r="Q1" s="489"/>
      <c r="R1" s="489"/>
      <c r="S1" s="489"/>
      <c r="T1" s="489"/>
      <c r="U1" s="489"/>
      <c r="V1" s="489"/>
    </row>
    <row r="2" spans="1:27" ht="15.75" x14ac:dyDescent="0.25">
      <c r="A2" s="490"/>
      <c r="B2" s="491" t="s">
        <v>0</v>
      </c>
      <c r="C2" s="491"/>
      <c r="D2" s="491"/>
      <c r="E2" s="491"/>
      <c r="F2" s="491"/>
      <c r="G2" s="491"/>
      <c r="H2" s="491"/>
      <c r="I2" s="491"/>
      <c r="J2" s="491"/>
      <c r="K2" s="491"/>
      <c r="L2" s="491"/>
      <c r="M2" s="491"/>
      <c r="N2" s="491"/>
      <c r="O2" s="491"/>
      <c r="P2" s="491"/>
      <c r="Q2" s="491"/>
      <c r="R2" s="491"/>
      <c r="S2" s="491"/>
      <c r="T2" s="491"/>
      <c r="U2" s="491"/>
      <c r="V2" s="491"/>
      <c r="W2" s="491"/>
      <c r="X2" s="125" t="s">
        <v>1</v>
      </c>
    </row>
    <row r="3" spans="1:27" x14ac:dyDescent="0.25">
      <c r="A3" s="490"/>
      <c r="B3" s="466" t="s">
        <v>2</v>
      </c>
      <c r="C3" s="466"/>
      <c r="D3" s="466"/>
      <c r="E3" s="466"/>
      <c r="F3" s="466"/>
      <c r="G3" s="466"/>
      <c r="H3" s="466"/>
      <c r="I3" s="466"/>
      <c r="J3" s="466"/>
      <c r="K3" s="466"/>
      <c r="L3" s="466"/>
      <c r="M3" s="466"/>
      <c r="N3" s="466"/>
      <c r="O3" s="466"/>
      <c r="P3" s="466"/>
      <c r="Q3" s="466"/>
      <c r="R3" s="466"/>
      <c r="S3" s="466"/>
      <c r="T3" s="466"/>
      <c r="U3" s="466"/>
      <c r="V3" s="466"/>
      <c r="W3" s="466"/>
      <c r="X3" s="125" t="s">
        <v>3</v>
      </c>
    </row>
    <row r="4" spans="1:27" x14ac:dyDescent="0.25">
      <c r="A4" s="490"/>
      <c r="B4" s="468" t="s">
        <v>4</v>
      </c>
      <c r="C4" s="468"/>
      <c r="D4" s="468"/>
      <c r="E4" s="468"/>
      <c r="F4" s="468"/>
      <c r="G4" s="468"/>
      <c r="H4" s="468"/>
      <c r="I4" s="468"/>
      <c r="J4" s="468"/>
      <c r="K4" s="468"/>
      <c r="L4" s="468"/>
      <c r="M4" s="468"/>
      <c r="N4" s="468"/>
      <c r="O4" s="468"/>
      <c r="P4" s="468"/>
      <c r="Q4" s="468"/>
      <c r="R4" s="468"/>
      <c r="S4" s="468"/>
      <c r="T4" s="468"/>
      <c r="U4" s="468"/>
      <c r="V4" s="468"/>
      <c r="W4" s="468"/>
      <c r="X4" s="126" t="s">
        <v>5</v>
      </c>
    </row>
    <row r="5" spans="1:27" x14ac:dyDescent="0.25">
      <c r="A5" s="490"/>
      <c r="B5" s="468"/>
      <c r="C5" s="468"/>
      <c r="D5" s="468"/>
      <c r="E5" s="468"/>
      <c r="F5" s="468"/>
      <c r="G5" s="468"/>
      <c r="H5" s="468"/>
      <c r="I5" s="468"/>
      <c r="J5" s="468"/>
      <c r="K5" s="468"/>
      <c r="L5" s="468"/>
      <c r="M5" s="468"/>
      <c r="N5" s="468"/>
      <c r="O5" s="468"/>
      <c r="P5" s="468"/>
      <c r="Q5" s="468"/>
      <c r="R5" s="468"/>
      <c r="S5" s="468"/>
      <c r="T5" s="468"/>
      <c r="U5" s="468"/>
      <c r="V5" s="468"/>
      <c r="W5" s="468"/>
      <c r="X5" s="125" t="s">
        <v>6</v>
      </c>
    </row>
    <row r="6" spans="1:27" x14ac:dyDescent="0.25">
      <c r="A6" s="488"/>
      <c r="B6" s="488"/>
      <c r="C6" s="488"/>
      <c r="D6" s="488"/>
      <c r="E6" s="488"/>
      <c r="F6" s="488"/>
      <c r="G6" s="488"/>
      <c r="H6" s="488"/>
      <c r="I6" s="488"/>
      <c r="J6" s="488"/>
      <c r="K6" s="488"/>
      <c r="L6" s="488"/>
      <c r="M6" s="488"/>
      <c r="N6" s="488"/>
      <c r="O6" s="488"/>
      <c r="P6" s="488"/>
      <c r="Q6" s="488"/>
      <c r="R6" s="488"/>
      <c r="S6" s="488"/>
      <c r="T6" s="488"/>
      <c r="U6" s="488"/>
      <c r="V6" s="488"/>
      <c r="W6" s="488"/>
      <c r="X6" s="488"/>
    </row>
    <row r="7" spans="1:27" x14ac:dyDescent="0.25">
      <c r="A7" s="247" t="s">
        <v>7</v>
      </c>
      <c r="B7" s="493" t="s">
        <v>200</v>
      </c>
      <c r="C7" s="493"/>
      <c r="D7" s="493"/>
      <c r="E7" s="493"/>
      <c r="F7" s="493"/>
      <c r="G7" s="493"/>
      <c r="H7" s="493"/>
      <c r="I7" s="493"/>
      <c r="J7" s="493"/>
      <c r="K7" s="493"/>
      <c r="L7" s="493"/>
      <c r="M7" s="493"/>
      <c r="N7" s="493"/>
      <c r="O7" s="493"/>
      <c r="P7" s="493"/>
      <c r="Q7" s="493"/>
      <c r="R7" s="493"/>
      <c r="S7" s="493"/>
      <c r="T7" s="493"/>
      <c r="U7" s="493"/>
      <c r="V7" s="493"/>
      <c r="W7" s="493"/>
      <c r="X7" s="493"/>
    </row>
    <row r="8" spans="1:27" x14ac:dyDescent="0.25">
      <c r="A8" s="177"/>
      <c r="B8" s="177"/>
      <c r="C8" s="177"/>
      <c r="D8" s="203"/>
      <c r="E8" s="177"/>
      <c r="F8" s="177"/>
      <c r="G8" s="177"/>
      <c r="H8" s="177"/>
      <c r="I8" s="177"/>
      <c r="J8" s="177"/>
      <c r="K8" s="177"/>
      <c r="L8" s="177"/>
      <c r="M8" s="177"/>
      <c r="N8" s="177"/>
      <c r="O8" s="177"/>
      <c r="P8" s="177"/>
      <c r="Q8" s="177"/>
      <c r="R8" s="177"/>
      <c r="S8" s="177"/>
      <c r="T8" s="177"/>
      <c r="U8" s="177"/>
      <c r="V8" s="177"/>
      <c r="W8" s="76"/>
      <c r="X8" s="76"/>
    </row>
    <row r="9" spans="1:27" s="293" customFormat="1" x14ac:dyDescent="0.25">
      <c r="A9" s="487" t="s">
        <v>8</v>
      </c>
      <c r="B9" s="487" t="s">
        <v>9</v>
      </c>
      <c r="C9" s="487" t="s">
        <v>10</v>
      </c>
      <c r="D9" s="494" t="s">
        <v>11</v>
      </c>
      <c r="E9" s="487" t="s">
        <v>12</v>
      </c>
      <c r="F9" s="487" t="s">
        <v>13</v>
      </c>
      <c r="G9" s="487" t="s">
        <v>14</v>
      </c>
      <c r="H9" s="487" t="s">
        <v>15</v>
      </c>
      <c r="I9" s="487" t="s">
        <v>16</v>
      </c>
      <c r="J9" s="487" t="s">
        <v>17</v>
      </c>
      <c r="K9" s="495" t="s">
        <v>18</v>
      </c>
      <c r="L9" s="495"/>
      <c r="M9" s="495"/>
      <c r="N9" s="495"/>
      <c r="O9" s="495"/>
      <c r="P9" s="487"/>
      <c r="Q9" s="487" t="s">
        <v>19</v>
      </c>
      <c r="R9" s="487"/>
      <c r="S9" s="487"/>
      <c r="T9" s="487"/>
      <c r="U9" s="487"/>
      <c r="V9" s="487" t="s">
        <v>20</v>
      </c>
      <c r="W9" s="487" t="s">
        <v>21</v>
      </c>
      <c r="X9" s="487" t="s">
        <v>22</v>
      </c>
    </row>
    <row r="10" spans="1:27" s="293" customFormat="1" ht="25.5" x14ac:dyDescent="0.25">
      <c r="A10" s="487"/>
      <c r="B10" s="487"/>
      <c r="C10" s="487"/>
      <c r="D10" s="494"/>
      <c r="E10" s="487"/>
      <c r="F10" s="487"/>
      <c r="G10" s="487"/>
      <c r="H10" s="487"/>
      <c r="I10" s="487"/>
      <c r="J10" s="487"/>
      <c r="K10" s="248" t="s">
        <v>23</v>
      </c>
      <c r="L10" s="248" t="s">
        <v>24</v>
      </c>
      <c r="M10" s="248" t="s">
        <v>25</v>
      </c>
      <c r="N10" s="248" t="s">
        <v>26</v>
      </c>
      <c r="O10" s="248" t="s">
        <v>27</v>
      </c>
      <c r="P10" s="487"/>
      <c r="Q10" s="248" t="s">
        <v>28</v>
      </c>
      <c r="R10" s="248" t="s">
        <v>24</v>
      </c>
      <c r="S10" s="248" t="s">
        <v>25</v>
      </c>
      <c r="T10" s="248" t="s">
        <v>26</v>
      </c>
      <c r="U10" s="248" t="s">
        <v>27</v>
      </c>
      <c r="V10" s="487"/>
      <c r="W10" s="487"/>
      <c r="X10" s="487"/>
    </row>
    <row r="11" spans="1:27" s="293" customFormat="1" ht="336" x14ac:dyDescent="0.25">
      <c r="A11" s="496" t="s">
        <v>201</v>
      </c>
      <c r="B11" s="492" t="s">
        <v>202</v>
      </c>
      <c r="C11" s="250">
        <v>1</v>
      </c>
      <c r="D11" s="249" t="s">
        <v>715</v>
      </c>
      <c r="E11" s="497" t="s">
        <v>870</v>
      </c>
      <c r="F11" s="250" t="s">
        <v>203</v>
      </c>
      <c r="G11" s="117" t="s">
        <v>204</v>
      </c>
      <c r="H11" s="117" t="s">
        <v>205</v>
      </c>
      <c r="I11" s="250" t="s">
        <v>206</v>
      </c>
      <c r="J11" s="250" t="s">
        <v>207</v>
      </c>
      <c r="K11" s="127">
        <v>7560</v>
      </c>
      <c r="L11" s="127">
        <v>7875</v>
      </c>
      <c r="M11" s="127">
        <v>7875</v>
      </c>
      <c r="N11" s="127">
        <v>8190</v>
      </c>
      <c r="O11" s="127">
        <f t="shared" ref="O11:O16" si="0">SUM(K11:N11)</f>
        <v>31500</v>
      </c>
      <c r="P11" s="487"/>
      <c r="Q11" s="128">
        <v>4230</v>
      </c>
      <c r="R11" s="128">
        <f>3049+1843+2166</f>
        <v>7058</v>
      </c>
      <c r="S11" s="128">
        <f>3369+3356+4373</f>
        <v>11098</v>
      </c>
      <c r="T11" s="128"/>
      <c r="U11" s="128">
        <f>SUM(Q11:T11)</f>
        <v>22386</v>
      </c>
      <c r="V11" s="69" t="s">
        <v>871</v>
      </c>
      <c r="W11" s="140" t="s">
        <v>872</v>
      </c>
      <c r="X11" s="140" t="s">
        <v>873</v>
      </c>
      <c r="Y11" s="204">
        <f>U11/O11</f>
        <v>0.71066666666666667</v>
      </c>
      <c r="Z11" s="205">
        <f>K11+L11</f>
        <v>15435</v>
      </c>
      <c r="AA11" s="204">
        <f>Z11/O11</f>
        <v>0.49</v>
      </c>
    </row>
    <row r="12" spans="1:27" s="293" customFormat="1" ht="108" x14ac:dyDescent="0.25">
      <c r="A12" s="496"/>
      <c r="B12" s="492"/>
      <c r="C12" s="250">
        <v>2</v>
      </c>
      <c r="D12" s="249" t="s">
        <v>208</v>
      </c>
      <c r="E12" s="497"/>
      <c r="F12" s="250" t="s">
        <v>209</v>
      </c>
      <c r="G12" s="117" t="s">
        <v>210</v>
      </c>
      <c r="H12" s="117" t="s">
        <v>211</v>
      </c>
      <c r="I12" s="250" t="s">
        <v>206</v>
      </c>
      <c r="J12" s="250" t="s">
        <v>212</v>
      </c>
      <c r="K12" s="117">
        <v>0.1</v>
      </c>
      <c r="L12" s="117">
        <v>0.2</v>
      </c>
      <c r="M12" s="117">
        <v>0.3</v>
      </c>
      <c r="N12" s="117">
        <v>0.4</v>
      </c>
      <c r="O12" s="117">
        <f t="shared" si="0"/>
        <v>1</v>
      </c>
      <c r="P12" s="487"/>
      <c r="Q12" s="129">
        <v>0</v>
      </c>
      <c r="R12" s="129">
        <v>0</v>
      </c>
      <c r="S12" s="129">
        <v>0.4</v>
      </c>
      <c r="T12" s="129"/>
      <c r="U12" s="129">
        <f>+SUM(Q12:T12)</f>
        <v>0.4</v>
      </c>
      <c r="V12" s="294" t="s">
        <v>874</v>
      </c>
      <c r="W12" s="140" t="s">
        <v>875</v>
      </c>
      <c r="X12" s="140"/>
    </row>
    <row r="13" spans="1:27" s="293" customFormat="1" ht="252" x14ac:dyDescent="0.25">
      <c r="A13" s="496"/>
      <c r="B13" s="249" t="s">
        <v>213</v>
      </c>
      <c r="C13" s="250">
        <v>1</v>
      </c>
      <c r="D13" s="130" t="s">
        <v>214</v>
      </c>
      <c r="E13" s="497"/>
      <c r="F13" s="250" t="s">
        <v>215</v>
      </c>
      <c r="G13" s="250" t="s">
        <v>216</v>
      </c>
      <c r="H13" s="117" t="s">
        <v>211</v>
      </c>
      <c r="I13" s="250" t="s">
        <v>206</v>
      </c>
      <c r="J13" s="250" t="s">
        <v>217</v>
      </c>
      <c r="K13" s="117">
        <v>0</v>
      </c>
      <c r="L13" s="117">
        <v>0.2</v>
      </c>
      <c r="M13" s="117">
        <v>0.4</v>
      </c>
      <c r="N13" s="117">
        <v>0.4</v>
      </c>
      <c r="O13" s="117">
        <f t="shared" si="0"/>
        <v>1</v>
      </c>
      <c r="P13" s="487"/>
      <c r="Q13" s="129">
        <v>0</v>
      </c>
      <c r="R13" s="129">
        <v>0.2</v>
      </c>
      <c r="S13" s="129">
        <v>0.5</v>
      </c>
      <c r="T13" s="129"/>
      <c r="U13" s="129">
        <f t="shared" ref="U13:U16" si="1">+SUM(Q13:T13)</f>
        <v>0.7</v>
      </c>
      <c r="V13" s="295" t="s">
        <v>876</v>
      </c>
      <c r="W13" s="70"/>
      <c r="X13" s="70"/>
    </row>
    <row r="14" spans="1:27" s="293" customFormat="1" ht="228" x14ac:dyDescent="0.25">
      <c r="A14" s="496"/>
      <c r="B14" s="249" t="s">
        <v>218</v>
      </c>
      <c r="C14" s="250">
        <v>1</v>
      </c>
      <c r="D14" s="130" t="s">
        <v>219</v>
      </c>
      <c r="E14" s="497"/>
      <c r="F14" s="131" t="s">
        <v>220</v>
      </c>
      <c r="G14" s="250" t="s">
        <v>221</v>
      </c>
      <c r="H14" s="117" t="s">
        <v>205</v>
      </c>
      <c r="I14" s="250" t="s">
        <v>206</v>
      </c>
      <c r="J14" s="250" t="s">
        <v>222</v>
      </c>
      <c r="K14" s="127">
        <v>1875</v>
      </c>
      <c r="L14" s="127">
        <v>1875</v>
      </c>
      <c r="M14" s="127">
        <v>1875</v>
      </c>
      <c r="N14" s="127">
        <v>1875</v>
      </c>
      <c r="O14" s="127">
        <f t="shared" si="0"/>
        <v>7500</v>
      </c>
      <c r="P14" s="487"/>
      <c r="Q14" s="250">
        <v>2806</v>
      </c>
      <c r="R14" s="250">
        <f>811+880+934</f>
        <v>2625</v>
      </c>
      <c r="S14" s="250">
        <v>3588</v>
      </c>
      <c r="T14" s="250"/>
      <c r="U14" s="296">
        <f t="shared" si="1"/>
        <v>9019</v>
      </c>
      <c r="V14" s="69" t="s">
        <v>877</v>
      </c>
      <c r="W14" s="71"/>
      <c r="X14" s="71"/>
      <c r="Y14" s="204">
        <f>U14/O14</f>
        <v>1.2025333333333332</v>
      </c>
      <c r="Z14" s="297">
        <f>U14/O14</f>
        <v>1.2025333333333332</v>
      </c>
    </row>
    <row r="15" spans="1:27" s="293" customFormat="1" ht="252" x14ac:dyDescent="0.25">
      <c r="A15" s="496"/>
      <c r="B15" s="249" t="s">
        <v>223</v>
      </c>
      <c r="C15" s="250">
        <v>1</v>
      </c>
      <c r="D15" s="130" t="s">
        <v>716</v>
      </c>
      <c r="E15" s="497"/>
      <c r="F15" s="131" t="s">
        <v>224</v>
      </c>
      <c r="G15" s="250" t="s">
        <v>225</v>
      </c>
      <c r="H15" s="117" t="s">
        <v>205</v>
      </c>
      <c r="I15" s="250" t="s">
        <v>206</v>
      </c>
      <c r="J15" s="250" t="s">
        <v>222</v>
      </c>
      <c r="K15" s="127">
        <v>1870</v>
      </c>
      <c r="L15" s="127">
        <v>1830</v>
      </c>
      <c r="M15" s="127">
        <v>2109</v>
      </c>
      <c r="N15" s="127">
        <v>1700</v>
      </c>
      <c r="O15" s="127">
        <f t="shared" si="0"/>
        <v>7509</v>
      </c>
      <c r="P15" s="487"/>
      <c r="Q15" s="132">
        <v>2598</v>
      </c>
      <c r="R15" s="128">
        <f>918+861+833</f>
        <v>2612</v>
      </c>
      <c r="S15" s="128">
        <v>3378</v>
      </c>
      <c r="T15" s="128"/>
      <c r="U15" s="296">
        <f t="shared" si="1"/>
        <v>8588</v>
      </c>
      <c r="V15" s="69" t="s">
        <v>878</v>
      </c>
      <c r="W15" s="72"/>
      <c r="X15" s="70"/>
      <c r="Y15" s="206"/>
      <c r="Z15" s="297">
        <f>U15/O15</f>
        <v>1.1436942335863631</v>
      </c>
    </row>
    <row r="16" spans="1:27" s="293" customFormat="1" ht="348" x14ac:dyDescent="0.25">
      <c r="A16" s="496"/>
      <c r="B16" s="492" t="s">
        <v>226</v>
      </c>
      <c r="C16" s="250">
        <v>1</v>
      </c>
      <c r="D16" s="249" t="s">
        <v>227</v>
      </c>
      <c r="E16" s="497"/>
      <c r="F16" s="250" t="s">
        <v>228</v>
      </c>
      <c r="G16" s="117" t="s">
        <v>229</v>
      </c>
      <c r="H16" s="117" t="s">
        <v>205</v>
      </c>
      <c r="I16" s="250" t="s">
        <v>206</v>
      </c>
      <c r="J16" s="250" t="s">
        <v>230</v>
      </c>
      <c r="K16" s="127">
        <v>100</v>
      </c>
      <c r="L16" s="127">
        <v>300</v>
      </c>
      <c r="M16" s="127">
        <v>300</v>
      </c>
      <c r="N16" s="127">
        <v>500</v>
      </c>
      <c r="O16" s="127">
        <f t="shared" si="0"/>
        <v>1200</v>
      </c>
      <c r="P16" s="487"/>
      <c r="Q16" s="128">
        <v>0</v>
      </c>
      <c r="R16" s="128">
        <v>435</v>
      </c>
      <c r="S16" s="128">
        <v>801</v>
      </c>
      <c r="T16" s="128"/>
      <c r="U16" s="296">
        <f t="shared" si="1"/>
        <v>1236</v>
      </c>
      <c r="V16" s="73" t="s">
        <v>879</v>
      </c>
      <c r="W16" s="69"/>
      <c r="X16" s="69"/>
    </row>
    <row r="17" spans="1:25" s="293" customFormat="1" ht="180" x14ac:dyDescent="0.25">
      <c r="A17" s="496"/>
      <c r="B17" s="492"/>
      <c r="C17" s="250">
        <v>2</v>
      </c>
      <c r="D17" s="249" t="s">
        <v>231</v>
      </c>
      <c r="E17" s="497"/>
      <c r="F17" s="250" t="s">
        <v>232</v>
      </c>
      <c r="G17" s="250" t="s">
        <v>233</v>
      </c>
      <c r="H17" s="117" t="s">
        <v>205</v>
      </c>
      <c r="I17" s="250" t="s">
        <v>206</v>
      </c>
      <c r="J17" s="250" t="s">
        <v>234</v>
      </c>
      <c r="K17" s="127">
        <v>20</v>
      </c>
      <c r="L17" s="127">
        <v>20</v>
      </c>
      <c r="M17" s="127">
        <v>20</v>
      </c>
      <c r="N17" s="127">
        <v>20</v>
      </c>
      <c r="O17" s="127">
        <v>20</v>
      </c>
      <c r="P17" s="487"/>
      <c r="Q17" s="128">
        <v>10</v>
      </c>
      <c r="R17" s="128">
        <v>7</v>
      </c>
      <c r="S17" s="128">
        <v>20</v>
      </c>
      <c r="T17" s="128"/>
      <c r="U17" s="296">
        <v>20</v>
      </c>
      <c r="V17" s="73" t="s">
        <v>880</v>
      </c>
      <c r="W17" s="69" t="s">
        <v>781</v>
      </c>
      <c r="X17" s="70"/>
    </row>
    <row r="18" spans="1:25" s="293" customFormat="1" ht="409.5" x14ac:dyDescent="0.25">
      <c r="A18" s="496"/>
      <c r="B18" s="492"/>
      <c r="C18" s="250">
        <v>3</v>
      </c>
      <c r="D18" s="249" t="s">
        <v>235</v>
      </c>
      <c r="E18" s="497"/>
      <c r="F18" s="250" t="s">
        <v>236</v>
      </c>
      <c r="G18" s="250" t="s">
        <v>237</v>
      </c>
      <c r="H18" s="117" t="s">
        <v>205</v>
      </c>
      <c r="I18" s="250" t="s">
        <v>238</v>
      </c>
      <c r="J18" s="250" t="s">
        <v>239</v>
      </c>
      <c r="K18" s="127">
        <v>5</v>
      </c>
      <c r="L18" s="127">
        <v>10</v>
      </c>
      <c r="M18" s="127">
        <v>15</v>
      </c>
      <c r="N18" s="127">
        <v>15</v>
      </c>
      <c r="O18" s="127">
        <v>15</v>
      </c>
      <c r="P18" s="487"/>
      <c r="Q18" s="128">
        <v>13</v>
      </c>
      <c r="R18" s="128">
        <v>11</v>
      </c>
      <c r="S18" s="128">
        <v>14</v>
      </c>
      <c r="T18" s="128"/>
      <c r="U18" s="296">
        <v>15</v>
      </c>
      <c r="V18" s="73" t="s">
        <v>881</v>
      </c>
      <c r="W18" s="70"/>
      <c r="X18" s="70"/>
    </row>
    <row r="19" spans="1:25" s="293" customFormat="1" ht="180" x14ac:dyDescent="0.25">
      <c r="A19" s="496"/>
      <c r="B19" s="492" t="s">
        <v>240</v>
      </c>
      <c r="C19" s="250">
        <v>1</v>
      </c>
      <c r="D19" s="249" t="s">
        <v>717</v>
      </c>
      <c r="E19" s="497"/>
      <c r="F19" s="250" t="s">
        <v>241</v>
      </c>
      <c r="G19" s="117" t="s">
        <v>242</v>
      </c>
      <c r="H19" s="250" t="s">
        <v>205</v>
      </c>
      <c r="I19" s="250" t="s">
        <v>206</v>
      </c>
      <c r="J19" s="250" t="s">
        <v>243</v>
      </c>
      <c r="K19" s="127">
        <v>0</v>
      </c>
      <c r="L19" s="127">
        <v>1</v>
      </c>
      <c r="M19" s="127">
        <v>1</v>
      </c>
      <c r="N19" s="127">
        <v>1</v>
      </c>
      <c r="O19" s="127">
        <v>1</v>
      </c>
      <c r="P19" s="487"/>
      <c r="Q19" s="250">
        <v>1</v>
      </c>
      <c r="R19" s="250">
        <v>1</v>
      </c>
      <c r="S19" s="250">
        <v>1</v>
      </c>
      <c r="T19" s="250"/>
      <c r="U19" s="296">
        <v>1</v>
      </c>
      <c r="V19" s="69" t="s">
        <v>882</v>
      </c>
      <c r="W19" s="71"/>
      <c r="X19" s="71"/>
    </row>
    <row r="20" spans="1:25" s="293" customFormat="1" ht="396" x14ac:dyDescent="0.25">
      <c r="A20" s="496"/>
      <c r="B20" s="492"/>
      <c r="C20" s="250">
        <v>2</v>
      </c>
      <c r="D20" s="249" t="s">
        <v>244</v>
      </c>
      <c r="E20" s="497"/>
      <c r="F20" s="250" t="s">
        <v>245</v>
      </c>
      <c r="G20" s="117" t="s">
        <v>246</v>
      </c>
      <c r="H20" s="250" t="s">
        <v>211</v>
      </c>
      <c r="I20" s="250" t="s">
        <v>206</v>
      </c>
      <c r="J20" s="250" t="s">
        <v>247</v>
      </c>
      <c r="K20" s="127">
        <v>5</v>
      </c>
      <c r="L20" s="127">
        <v>5</v>
      </c>
      <c r="M20" s="127">
        <v>5</v>
      </c>
      <c r="N20" s="127">
        <v>5</v>
      </c>
      <c r="O20" s="127">
        <v>5</v>
      </c>
      <c r="P20" s="487"/>
      <c r="Q20" s="131">
        <v>0</v>
      </c>
      <c r="R20" s="250">
        <v>5</v>
      </c>
      <c r="S20" s="250">
        <v>5</v>
      </c>
      <c r="T20" s="250"/>
      <c r="U20" s="296">
        <v>5</v>
      </c>
      <c r="V20" s="73" t="s">
        <v>883</v>
      </c>
      <c r="W20" s="69"/>
      <c r="X20" s="69"/>
    </row>
    <row r="21" spans="1:25" customFormat="1" x14ac:dyDescent="0.25">
      <c r="A21" s="501" t="s">
        <v>31</v>
      </c>
      <c r="B21" s="133" t="s">
        <v>690</v>
      </c>
      <c r="C21" s="502" t="s">
        <v>32</v>
      </c>
      <c r="D21" s="503"/>
      <c r="E21" s="134" t="s">
        <v>33</v>
      </c>
      <c r="F21" s="135"/>
      <c r="G21" s="135"/>
      <c r="H21" s="135"/>
      <c r="I21" s="506" t="s">
        <v>34</v>
      </c>
      <c r="J21" s="508" t="s">
        <v>33</v>
      </c>
      <c r="K21" s="509"/>
      <c r="L21" s="509"/>
      <c r="M21" s="509"/>
      <c r="N21" s="509"/>
      <c r="O21" s="509"/>
      <c r="P21" s="509"/>
      <c r="Q21" s="509"/>
      <c r="R21" s="510"/>
      <c r="S21" s="511" t="s">
        <v>35</v>
      </c>
      <c r="T21" s="511"/>
      <c r="U21" s="511"/>
      <c r="V21" s="513" t="s">
        <v>36</v>
      </c>
      <c r="W21" s="513"/>
      <c r="X21" s="513"/>
      <c r="Y21" s="78"/>
    </row>
    <row r="22" spans="1:25" customFormat="1" x14ac:dyDescent="0.25">
      <c r="A22" s="487"/>
      <c r="B22" s="136" t="s">
        <v>37</v>
      </c>
      <c r="C22" s="502"/>
      <c r="D22" s="503"/>
      <c r="E22" s="137" t="s">
        <v>38</v>
      </c>
      <c r="F22" s="498" t="s">
        <v>718</v>
      </c>
      <c r="G22" s="498"/>
      <c r="H22" s="499"/>
      <c r="I22" s="507"/>
      <c r="J22" s="138" t="s">
        <v>104</v>
      </c>
      <c r="K22" s="498" t="s">
        <v>249</v>
      </c>
      <c r="L22" s="498"/>
      <c r="M22" s="498"/>
      <c r="N22" s="498"/>
      <c r="O22" s="498"/>
      <c r="P22" s="498"/>
      <c r="Q22" s="498"/>
      <c r="R22" s="499"/>
      <c r="S22" s="512"/>
      <c r="T22" s="512"/>
      <c r="U22" s="512"/>
      <c r="V22" s="500" t="s">
        <v>38</v>
      </c>
      <c r="W22" s="500"/>
      <c r="X22" s="500"/>
      <c r="Y22" s="78"/>
    </row>
    <row r="23" spans="1:25" customFormat="1" x14ac:dyDescent="0.25">
      <c r="A23" s="487"/>
      <c r="B23" s="136" t="s">
        <v>719</v>
      </c>
      <c r="C23" s="504"/>
      <c r="D23" s="505"/>
      <c r="E23" s="137" t="s">
        <v>40</v>
      </c>
      <c r="F23" s="498" t="s">
        <v>720</v>
      </c>
      <c r="G23" s="498"/>
      <c r="H23" s="499"/>
      <c r="I23" s="507"/>
      <c r="J23" s="137" t="s">
        <v>199</v>
      </c>
      <c r="K23" s="498" t="s">
        <v>251</v>
      </c>
      <c r="L23" s="498"/>
      <c r="M23" s="498"/>
      <c r="N23" s="498"/>
      <c r="O23" s="498"/>
      <c r="P23" s="498"/>
      <c r="Q23" s="498"/>
      <c r="R23" s="499"/>
      <c r="S23" s="512"/>
      <c r="T23" s="512"/>
      <c r="U23" s="512"/>
      <c r="V23" s="500" t="s">
        <v>41</v>
      </c>
      <c r="W23" s="500"/>
      <c r="X23" s="500"/>
      <c r="Y23" s="78"/>
    </row>
  </sheetData>
  <mergeCells count="40">
    <mergeCell ref="A11:A20"/>
    <mergeCell ref="B11:B12"/>
    <mergeCell ref="E11:E20"/>
    <mergeCell ref="K23:R23"/>
    <mergeCell ref="V23:X23"/>
    <mergeCell ref="A21:A23"/>
    <mergeCell ref="C21:D23"/>
    <mergeCell ref="I21:I23"/>
    <mergeCell ref="J21:R21"/>
    <mergeCell ref="S21:U23"/>
    <mergeCell ref="V21:X21"/>
    <mergeCell ref="F22:H22"/>
    <mergeCell ref="K22:R22"/>
    <mergeCell ref="V22:X22"/>
    <mergeCell ref="F23:H23"/>
    <mergeCell ref="B16:B18"/>
    <mergeCell ref="B19:B20"/>
    <mergeCell ref="B7:X7"/>
    <mergeCell ref="A9:A10"/>
    <mergeCell ref="B9:B10"/>
    <mergeCell ref="C9:C10"/>
    <mergeCell ref="D9:D10"/>
    <mergeCell ref="E9:E10"/>
    <mergeCell ref="F9:F10"/>
    <mergeCell ref="G9:G10"/>
    <mergeCell ref="H9:H10"/>
    <mergeCell ref="I9:I10"/>
    <mergeCell ref="X9:X10"/>
    <mergeCell ref="J9:J10"/>
    <mergeCell ref="K9:O9"/>
    <mergeCell ref="P9:P20"/>
    <mergeCell ref="Q9:U9"/>
    <mergeCell ref="V9:V10"/>
    <mergeCell ref="A6:X6"/>
    <mergeCell ref="A1:V1"/>
    <mergeCell ref="A2:A5"/>
    <mergeCell ref="B2:W2"/>
    <mergeCell ref="B3:W3"/>
    <mergeCell ref="B4:W5"/>
    <mergeCell ref="W9:W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zoomScale="70" zoomScaleNormal="70" workbookViewId="0">
      <selection activeCell="B3" sqref="B3:W3"/>
    </sheetView>
  </sheetViews>
  <sheetFormatPr baseColWidth="10" defaultRowHeight="15" x14ac:dyDescent="0.25"/>
  <cols>
    <col min="1" max="1" width="17.85546875" style="260" customWidth="1"/>
    <col min="2" max="2" width="18.85546875" style="260" customWidth="1"/>
    <col min="3" max="3" width="5.42578125" style="260" customWidth="1"/>
    <col min="4" max="4" width="25.85546875" style="260" customWidth="1"/>
    <col min="5" max="5" width="15.5703125" style="260" customWidth="1"/>
    <col min="6" max="6" width="17.28515625" style="260" customWidth="1"/>
    <col min="7" max="7" width="28.5703125" style="260" customWidth="1"/>
    <col min="8" max="8" width="16.140625" style="260" customWidth="1"/>
    <col min="9" max="9" width="10.85546875" style="260" customWidth="1"/>
    <col min="10" max="10" width="18.85546875" style="260" customWidth="1"/>
    <col min="11" max="14" width="5.85546875" style="260" customWidth="1"/>
    <col min="15" max="15" width="7.7109375" style="260" customWidth="1"/>
    <col min="16" max="16" width="1.42578125" style="272" customWidth="1"/>
    <col min="17" max="20" width="6.140625" style="260" customWidth="1"/>
    <col min="21" max="21" width="7.85546875" style="260" customWidth="1"/>
    <col min="22" max="22" width="59" style="260" customWidth="1"/>
    <col min="23" max="24" width="25.5703125" style="260" customWidth="1"/>
    <col min="25" max="256" width="11.42578125" style="260"/>
    <col min="257" max="257" width="17.85546875" style="260" customWidth="1"/>
    <col min="258" max="258" width="18.85546875" style="260" customWidth="1"/>
    <col min="259" max="259" width="5.42578125" style="260" customWidth="1"/>
    <col min="260" max="260" width="25.85546875" style="260" customWidth="1"/>
    <col min="261" max="261" width="15.5703125" style="260" customWidth="1"/>
    <col min="262" max="262" width="17.28515625" style="260" customWidth="1"/>
    <col min="263" max="263" width="28.5703125" style="260" customWidth="1"/>
    <col min="264" max="264" width="16.140625" style="260" customWidth="1"/>
    <col min="265" max="265" width="10.85546875" style="260" customWidth="1"/>
    <col min="266" max="266" width="18.85546875" style="260" customWidth="1"/>
    <col min="267" max="270" width="5.85546875" style="260" customWidth="1"/>
    <col min="271" max="271" width="7.7109375" style="260" customWidth="1"/>
    <col min="272" max="272" width="1.42578125" style="260" customWidth="1"/>
    <col min="273" max="276" width="6.140625" style="260" customWidth="1"/>
    <col min="277" max="277" width="7.85546875" style="260" customWidth="1"/>
    <col min="278" max="278" width="59" style="260" customWidth="1"/>
    <col min="279" max="280" width="25.5703125" style="260" customWidth="1"/>
    <col min="281" max="512" width="11.42578125" style="260"/>
    <col min="513" max="513" width="17.85546875" style="260" customWidth="1"/>
    <col min="514" max="514" width="18.85546875" style="260" customWidth="1"/>
    <col min="515" max="515" width="5.42578125" style="260" customWidth="1"/>
    <col min="516" max="516" width="25.85546875" style="260" customWidth="1"/>
    <col min="517" max="517" width="15.5703125" style="260" customWidth="1"/>
    <col min="518" max="518" width="17.28515625" style="260" customWidth="1"/>
    <col min="519" max="519" width="28.5703125" style="260" customWidth="1"/>
    <col min="520" max="520" width="16.140625" style="260" customWidth="1"/>
    <col min="521" max="521" width="10.85546875" style="260" customWidth="1"/>
    <col min="522" max="522" width="18.85546875" style="260" customWidth="1"/>
    <col min="523" max="526" width="5.85546875" style="260" customWidth="1"/>
    <col min="527" max="527" width="7.7109375" style="260" customWidth="1"/>
    <col min="528" max="528" width="1.42578125" style="260" customWidth="1"/>
    <col min="529" max="532" width="6.140625" style="260" customWidth="1"/>
    <col min="533" max="533" width="7.85546875" style="260" customWidth="1"/>
    <col min="534" max="534" width="59" style="260" customWidth="1"/>
    <col min="535" max="536" width="25.5703125" style="260" customWidth="1"/>
    <col min="537" max="768" width="11.42578125" style="260"/>
    <col min="769" max="769" width="17.85546875" style="260" customWidth="1"/>
    <col min="770" max="770" width="18.85546875" style="260" customWidth="1"/>
    <col min="771" max="771" width="5.42578125" style="260" customWidth="1"/>
    <col min="772" max="772" width="25.85546875" style="260" customWidth="1"/>
    <col min="773" max="773" width="15.5703125" style="260" customWidth="1"/>
    <col min="774" max="774" width="17.28515625" style="260" customWidth="1"/>
    <col min="775" max="775" width="28.5703125" style="260" customWidth="1"/>
    <col min="776" max="776" width="16.140625" style="260" customWidth="1"/>
    <col min="777" max="777" width="10.85546875" style="260" customWidth="1"/>
    <col min="778" max="778" width="18.85546875" style="260" customWidth="1"/>
    <col min="779" max="782" width="5.85546875" style="260" customWidth="1"/>
    <col min="783" max="783" width="7.7109375" style="260" customWidth="1"/>
    <col min="784" max="784" width="1.42578125" style="260" customWidth="1"/>
    <col min="785" max="788" width="6.140625" style="260" customWidth="1"/>
    <col min="789" max="789" width="7.85546875" style="260" customWidth="1"/>
    <col min="790" max="790" width="59" style="260" customWidth="1"/>
    <col min="791" max="792" width="25.5703125" style="260" customWidth="1"/>
    <col min="793" max="1024" width="11.42578125" style="260"/>
    <col min="1025" max="1025" width="17.85546875" style="260" customWidth="1"/>
    <col min="1026" max="1026" width="18.85546875" style="260" customWidth="1"/>
    <col min="1027" max="1027" width="5.42578125" style="260" customWidth="1"/>
    <col min="1028" max="1028" width="25.85546875" style="260" customWidth="1"/>
    <col min="1029" max="1029" width="15.5703125" style="260" customWidth="1"/>
    <col min="1030" max="1030" width="17.28515625" style="260" customWidth="1"/>
    <col min="1031" max="1031" width="28.5703125" style="260" customWidth="1"/>
    <col min="1032" max="1032" width="16.140625" style="260" customWidth="1"/>
    <col min="1033" max="1033" width="10.85546875" style="260" customWidth="1"/>
    <col min="1034" max="1034" width="18.85546875" style="260" customWidth="1"/>
    <col min="1035" max="1038" width="5.85546875" style="260" customWidth="1"/>
    <col min="1039" max="1039" width="7.7109375" style="260" customWidth="1"/>
    <col min="1040" max="1040" width="1.42578125" style="260" customWidth="1"/>
    <col min="1041" max="1044" width="6.140625" style="260" customWidth="1"/>
    <col min="1045" max="1045" width="7.85546875" style="260" customWidth="1"/>
    <col min="1046" max="1046" width="59" style="260" customWidth="1"/>
    <col min="1047" max="1048" width="25.5703125" style="260" customWidth="1"/>
    <col min="1049" max="1280" width="11.42578125" style="260"/>
    <col min="1281" max="1281" width="17.85546875" style="260" customWidth="1"/>
    <col min="1282" max="1282" width="18.85546875" style="260" customWidth="1"/>
    <col min="1283" max="1283" width="5.42578125" style="260" customWidth="1"/>
    <col min="1284" max="1284" width="25.85546875" style="260" customWidth="1"/>
    <col min="1285" max="1285" width="15.5703125" style="260" customWidth="1"/>
    <col min="1286" max="1286" width="17.28515625" style="260" customWidth="1"/>
    <col min="1287" max="1287" width="28.5703125" style="260" customWidth="1"/>
    <col min="1288" max="1288" width="16.140625" style="260" customWidth="1"/>
    <col min="1289" max="1289" width="10.85546875" style="260" customWidth="1"/>
    <col min="1290" max="1290" width="18.85546875" style="260" customWidth="1"/>
    <col min="1291" max="1294" width="5.85546875" style="260" customWidth="1"/>
    <col min="1295" max="1295" width="7.7109375" style="260" customWidth="1"/>
    <col min="1296" max="1296" width="1.42578125" style="260" customWidth="1"/>
    <col min="1297" max="1300" width="6.140625" style="260" customWidth="1"/>
    <col min="1301" max="1301" width="7.85546875" style="260" customWidth="1"/>
    <col min="1302" max="1302" width="59" style="260" customWidth="1"/>
    <col min="1303" max="1304" width="25.5703125" style="260" customWidth="1"/>
    <col min="1305" max="1536" width="11.42578125" style="260"/>
    <col min="1537" max="1537" width="17.85546875" style="260" customWidth="1"/>
    <col min="1538" max="1538" width="18.85546875" style="260" customWidth="1"/>
    <col min="1539" max="1539" width="5.42578125" style="260" customWidth="1"/>
    <col min="1540" max="1540" width="25.85546875" style="260" customWidth="1"/>
    <col min="1541" max="1541" width="15.5703125" style="260" customWidth="1"/>
    <col min="1542" max="1542" width="17.28515625" style="260" customWidth="1"/>
    <col min="1543" max="1543" width="28.5703125" style="260" customWidth="1"/>
    <col min="1544" max="1544" width="16.140625" style="260" customWidth="1"/>
    <col min="1545" max="1545" width="10.85546875" style="260" customWidth="1"/>
    <col min="1546" max="1546" width="18.85546875" style="260" customWidth="1"/>
    <col min="1547" max="1550" width="5.85546875" style="260" customWidth="1"/>
    <col min="1551" max="1551" width="7.7109375" style="260" customWidth="1"/>
    <col min="1552" max="1552" width="1.42578125" style="260" customWidth="1"/>
    <col min="1553" max="1556" width="6.140625" style="260" customWidth="1"/>
    <col min="1557" max="1557" width="7.85546875" style="260" customWidth="1"/>
    <col min="1558" max="1558" width="59" style="260" customWidth="1"/>
    <col min="1559" max="1560" width="25.5703125" style="260" customWidth="1"/>
    <col min="1561" max="1792" width="11.42578125" style="260"/>
    <col min="1793" max="1793" width="17.85546875" style="260" customWidth="1"/>
    <col min="1794" max="1794" width="18.85546875" style="260" customWidth="1"/>
    <col min="1795" max="1795" width="5.42578125" style="260" customWidth="1"/>
    <col min="1796" max="1796" width="25.85546875" style="260" customWidth="1"/>
    <col min="1797" max="1797" width="15.5703125" style="260" customWidth="1"/>
    <col min="1798" max="1798" width="17.28515625" style="260" customWidth="1"/>
    <col min="1799" max="1799" width="28.5703125" style="260" customWidth="1"/>
    <col min="1800" max="1800" width="16.140625" style="260" customWidth="1"/>
    <col min="1801" max="1801" width="10.85546875" style="260" customWidth="1"/>
    <col min="1802" max="1802" width="18.85546875" style="260" customWidth="1"/>
    <col min="1803" max="1806" width="5.85546875" style="260" customWidth="1"/>
    <col min="1807" max="1807" width="7.7109375" style="260" customWidth="1"/>
    <col min="1808" max="1808" width="1.42578125" style="260" customWidth="1"/>
    <col min="1809" max="1812" width="6.140625" style="260" customWidth="1"/>
    <col min="1813" max="1813" width="7.85546875" style="260" customWidth="1"/>
    <col min="1814" max="1814" width="59" style="260" customWidth="1"/>
    <col min="1815" max="1816" width="25.5703125" style="260" customWidth="1"/>
    <col min="1817" max="2048" width="11.42578125" style="260"/>
    <col min="2049" max="2049" width="17.85546875" style="260" customWidth="1"/>
    <col min="2050" max="2050" width="18.85546875" style="260" customWidth="1"/>
    <col min="2051" max="2051" width="5.42578125" style="260" customWidth="1"/>
    <col min="2052" max="2052" width="25.85546875" style="260" customWidth="1"/>
    <col min="2053" max="2053" width="15.5703125" style="260" customWidth="1"/>
    <col min="2054" max="2054" width="17.28515625" style="260" customWidth="1"/>
    <col min="2055" max="2055" width="28.5703125" style="260" customWidth="1"/>
    <col min="2056" max="2056" width="16.140625" style="260" customWidth="1"/>
    <col min="2057" max="2057" width="10.85546875" style="260" customWidth="1"/>
    <col min="2058" max="2058" width="18.85546875" style="260" customWidth="1"/>
    <col min="2059" max="2062" width="5.85546875" style="260" customWidth="1"/>
    <col min="2063" max="2063" width="7.7109375" style="260" customWidth="1"/>
    <col min="2064" max="2064" width="1.42578125" style="260" customWidth="1"/>
    <col min="2065" max="2068" width="6.140625" style="260" customWidth="1"/>
    <col min="2069" max="2069" width="7.85546875" style="260" customWidth="1"/>
    <col min="2070" max="2070" width="59" style="260" customWidth="1"/>
    <col min="2071" max="2072" width="25.5703125" style="260" customWidth="1"/>
    <col min="2073" max="2304" width="11.42578125" style="260"/>
    <col min="2305" max="2305" width="17.85546875" style="260" customWidth="1"/>
    <col min="2306" max="2306" width="18.85546875" style="260" customWidth="1"/>
    <col min="2307" max="2307" width="5.42578125" style="260" customWidth="1"/>
    <col min="2308" max="2308" width="25.85546875" style="260" customWidth="1"/>
    <col min="2309" max="2309" width="15.5703125" style="260" customWidth="1"/>
    <col min="2310" max="2310" width="17.28515625" style="260" customWidth="1"/>
    <col min="2311" max="2311" width="28.5703125" style="260" customWidth="1"/>
    <col min="2312" max="2312" width="16.140625" style="260" customWidth="1"/>
    <col min="2313" max="2313" width="10.85546875" style="260" customWidth="1"/>
    <col min="2314" max="2314" width="18.85546875" style="260" customWidth="1"/>
    <col min="2315" max="2318" width="5.85546875" style="260" customWidth="1"/>
    <col min="2319" max="2319" width="7.7109375" style="260" customWidth="1"/>
    <col min="2320" max="2320" width="1.42578125" style="260" customWidth="1"/>
    <col min="2321" max="2324" width="6.140625" style="260" customWidth="1"/>
    <col min="2325" max="2325" width="7.85546875" style="260" customWidth="1"/>
    <col min="2326" max="2326" width="59" style="260" customWidth="1"/>
    <col min="2327" max="2328" width="25.5703125" style="260" customWidth="1"/>
    <col min="2329" max="2560" width="11.42578125" style="260"/>
    <col min="2561" max="2561" width="17.85546875" style="260" customWidth="1"/>
    <col min="2562" max="2562" width="18.85546875" style="260" customWidth="1"/>
    <col min="2563" max="2563" width="5.42578125" style="260" customWidth="1"/>
    <col min="2564" max="2564" width="25.85546875" style="260" customWidth="1"/>
    <col min="2565" max="2565" width="15.5703125" style="260" customWidth="1"/>
    <col min="2566" max="2566" width="17.28515625" style="260" customWidth="1"/>
    <col min="2567" max="2567" width="28.5703125" style="260" customWidth="1"/>
    <col min="2568" max="2568" width="16.140625" style="260" customWidth="1"/>
    <col min="2569" max="2569" width="10.85546875" style="260" customWidth="1"/>
    <col min="2570" max="2570" width="18.85546875" style="260" customWidth="1"/>
    <col min="2571" max="2574" width="5.85546875" style="260" customWidth="1"/>
    <col min="2575" max="2575" width="7.7109375" style="260" customWidth="1"/>
    <col min="2576" max="2576" width="1.42578125" style="260" customWidth="1"/>
    <col min="2577" max="2580" width="6.140625" style="260" customWidth="1"/>
    <col min="2581" max="2581" width="7.85546875" style="260" customWidth="1"/>
    <col min="2582" max="2582" width="59" style="260" customWidth="1"/>
    <col min="2583" max="2584" width="25.5703125" style="260" customWidth="1"/>
    <col min="2585" max="2816" width="11.42578125" style="260"/>
    <col min="2817" max="2817" width="17.85546875" style="260" customWidth="1"/>
    <col min="2818" max="2818" width="18.85546875" style="260" customWidth="1"/>
    <col min="2819" max="2819" width="5.42578125" style="260" customWidth="1"/>
    <col min="2820" max="2820" width="25.85546875" style="260" customWidth="1"/>
    <col min="2821" max="2821" width="15.5703125" style="260" customWidth="1"/>
    <col min="2822" max="2822" width="17.28515625" style="260" customWidth="1"/>
    <col min="2823" max="2823" width="28.5703125" style="260" customWidth="1"/>
    <col min="2824" max="2824" width="16.140625" style="260" customWidth="1"/>
    <col min="2825" max="2825" width="10.85546875" style="260" customWidth="1"/>
    <col min="2826" max="2826" width="18.85546875" style="260" customWidth="1"/>
    <col min="2827" max="2830" width="5.85546875" style="260" customWidth="1"/>
    <col min="2831" max="2831" width="7.7109375" style="260" customWidth="1"/>
    <col min="2832" max="2832" width="1.42578125" style="260" customWidth="1"/>
    <col min="2833" max="2836" width="6.140625" style="260" customWidth="1"/>
    <col min="2837" max="2837" width="7.85546875" style="260" customWidth="1"/>
    <col min="2838" max="2838" width="59" style="260" customWidth="1"/>
    <col min="2839" max="2840" width="25.5703125" style="260" customWidth="1"/>
    <col min="2841" max="3072" width="11.42578125" style="260"/>
    <col min="3073" max="3073" width="17.85546875" style="260" customWidth="1"/>
    <col min="3074" max="3074" width="18.85546875" style="260" customWidth="1"/>
    <col min="3075" max="3075" width="5.42578125" style="260" customWidth="1"/>
    <col min="3076" max="3076" width="25.85546875" style="260" customWidth="1"/>
    <col min="3077" max="3077" width="15.5703125" style="260" customWidth="1"/>
    <col min="3078" max="3078" width="17.28515625" style="260" customWidth="1"/>
    <col min="3079" max="3079" width="28.5703125" style="260" customWidth="1"/>
    <col min="3080" max="3080" width="16.140625" style="260" customWidth="1"/>
    <col min="3081" max="3081" width="10.85546875" style="260" customWidth="1"/>
    <col min="3082" max="3082" width="18.85546875" style="260" customWidth="1"/>
    <col min="3083" max="3086" width="5.85546875" style="260" customWidth="1"/>
    <col min="3087" max="3087" width="7.7109375" style="260" customWidth="1"/>
    <col min="3088" max="3088" width="1.42578125" style="260" customWidth="1"/>
    <col min="3089" max="3092" width="6.140625" style="260" customWidth="1"/>
    <col min="3093" max="3093" width="7.85546875" style="260" customWidth="1"/>
    <col min="3094" max="3094" width="59" style="260" customWidth="1"/>
    <col min="3095" max="3096" width="25.5703125" style="260" customWidth="1"/>
    <col min="3097" max="3328" width="11.42578125" style="260"/>
    <col min="3329" max="3329" width="17.85546875" style="260" customWidth="1"/>
    <col min="3330" max="3330" width="18.85546875" style="260" customWidth="1"/>
    <col min="3331" max="3331" width="5.42578125" style="260" customWidth="1"/>
    <col min="3332" max="3332" width="25.85546875" style="260" customWidth="1"/>
    <col min="3333" max="3333" width="15.5703125" style="260" customWidth="1"/>
    <col min="3334" max="3334" width="17.28515625" style="260" customWidth="1"/>
    <col min="3335" max="3335" width="28.5703125" style="260" customWidth="1"/>
    <col min="3336" max="3336" width="16.140625" style="260" customWidth="1"/>
    <col min="3337" max="3337" width="10.85546875" style="260" customWidth="1"/>
    <col min="3338" max="3338" width="18.85546875" style="260" customWidth="1"/>
    <col min="3339" max="3342" width="5.85546875" style="260" customWidth="1"/>
    <col min="3343" max="3343" width="7.7109375" style="260" customWidth="1"/>
    <col min="3344" max="3344" width="1.42578125" style="260" customWidth="1"/>
    <col min="3345" max="3348" width="6.140625" style="260" customWidth="1"/>
    <col min="3349" max="3349" width="7.85546875" style="260" customWidth="1"/>
    <col min="3350" max="3350" width="59" style="260" customWidth="1"/>
    <col min="3351" max="3352" width="25.5703125" style="260" customWidth="1"/>
    <col min="3353" max="3584" width="11.42578125" style="260"/>
    <col min="3585" max="3585" width="17.85546875" style="260" customWidth="1"/>
    <col min="3586" max="3586" width="18.85546875" style="260" customWidth="1"/>
    <col min="3587" max="3587" width="5.42578125" style="260" customWidth="1"/>
    <col min="3588" max="3588" width="25.85546875" style="260" customWidth="1"/>
    <col min="3589" max="3589" width="15.5703125" style="260" customWidth="1"/>
    <col min="3590" max="3590" width="17.28515625" style="260" customWidth="1"/>
    <col min="3591" max="3591" width="28.5703125" style="260" customWidth="1"/>
    <col min="3592" max="3592" width="16.140625" style="260" customWidth="1"/>
    <col min="3593" max="3593" width="10.85546875" style="260" customWidth="1"/>
    <col min="3594" max="3594" width="18.85546875" style="260" customWidth="1"/>
    <col min="3595" max="3598" width="5.85546875" style="260" customWidth="1"/>
    <col min="3599" max="3599" width="7.7109375" style="260" customWidth="1"/>
    <col min="3600" max="3600" width="1.42578125" style="260" customWidth="1"/>
    <col min="3601" max="3604" width="6.140625" style="260" customWidth="1"/>
    <col min="3605" max="3605" width="7.85546875" style="260" customWidth="1"/>
    <col min="3606" max="3606" width="59" style="260" customWidth="1"/>
    <col min="3607" max="3608" width="25.5703125" style="260" customWidth="1"/>
    <col min="3609" max="3840" width="11.42578125" style="260"/>
    <col min="3841" max="3841" width="17.85546875" style="260" customWidth="1"/>
    <col min="3842" max="3842" width="18.85546875" style="260" customWidth="1"/>
    <col min="3843" max="3843" width="5.42578125" style="260" customWidth="1"/>
    <col min="3844" max="3844" width="25.85546875" style="260" customWidth="1"/>
    <col min="3845" max="3845" width="15.5703125" style="260" customWidth="1"/>
    <col min="3846" max="3846" width="17.28515625" style="260" customWidth="1"/>
    <col min="3847" max="3847" width="28.5703125" style="260" customWidth="1"/>
    <col min="3848" max="3848" width="16.140625" style="260" customWidth="1"/>
    <col min="3849" max="3849" width="10.85546875" style="260" customWidth="1"/>
    <col min="3850" max="3850" width="18.85546875" style="260" customWidth="1"/>
    <col min="3851" max="3854" width="5.85546875" style="260" customWidth="1"/>
    <col min="3855" max="3855" width="7.7109375" style="260" customWidth="1"/>
    <col min="3856" max="3856" width="1.42578125" style="260" customWidth="1"/>
    <col min="3857" max="3860" width="6.140625" style="260" customWidth="1"/>
    <col min="3861" max="3861" width="7.85546875" style="260" customWidth="1"/>
    <col min="3862" max="3862" width="59" style="260" customWidth="1"/>
    <col min="3863" max="3864" width="25.5703125" style="260" customWidth="1"/>
    <col min="3865" max="4096" width="11.42578125" style="260"/>
    <col min="4097" max="4097" width="17.85546875" style="260" customWidth="1"/>
    <col min="4098" max="4098" width="18.85546875" style="260" customWidth="1"/>
    <col min="4099" max="4099" width="5.42578125" style="260" customWidth="1"/>
    <col min="4100" max="4100" width="25.85546875" style="260" customWidth="1"/>
    <col min="4101" max="4101" width="15.5703125" style="260" customWidth="1"/>
    <col min="4102" max="4102" width="17.28515625" style="260" customWidth="1"/>
    <col min="4103" max="4103" width="28.5703125" style="260" customWidth="1"/>
    <col min="4104" max="4104" width="16.140625" style="260" customWidth="1"/>
    <col min="4105" max="4105" width="10.85546875" style="260" customWidth="1"/>
    <col min="4106" max="4106" width="18.85546875" style="260" customWidth="1"/>
    <col min="4107" max="4110" width="5.85546875" style="260" customWidth="1"/>
    <col min="4111" max="4111" width="7.7109375" style="260" customWidth="1"/>
    <col min="4112" max="4112" width="1.42578125" style="260" customWidth="1"/>
    <col min="4113" max="4116" width="6.140625" style="260" customWidth="1"/>
    <col min="4117" max="4117" width="7.85546875" style="260" customWidth="1"/>
    <col min="4118" max="4118" width="59" style="260" customWidth="1"/>
    <col min="4119" max="4120" width="25.5703125" style="260" customWidth="1"/>
    <col min="4121" max="4352" width="11.42578125" style="260"/>
    <col min="4353" max="4353" width="17.85546875" style="260" customWidth="1"/>
    <col min="4354" max="4354" width="18.85546875" style="260" customWidth="1"/>
    <col min="4355" max="4355" width="5.42578125" style="260" customWidth="1"/>
    <col min="4356" max="4356" width="25.85546875" style="260" customWidth="1"/>
    <col min="4357" max="4357" width="15.5703125" style="260" customWidth="1"/>
    <col min="4358" max="4358" width="17.28515625" style="260" customWidth="1"/>
    <col min="4359" max="4359" width="28.5703125" style="260" customWidth="1"/>
    <col min="4360" max="4360" width="16.140625" style="260" customWidth="1"/>
    <col min="4361" max="4361" width="10.85546875" style="260" customWidth="1"/>
    <col min="4362" max="4362" width="18.85546875" style="260" customWidth="1"/>
    <col min="4363" max="4366" width="5.85546875" style="260" customWidth="1"/>
    <col min="4367" max="4367" width="7.7109375" style="260" customWidth="1"/>
    <col min="4368" max="4368" width="1.42578125" style="260" customWidth="1"/>
    <col min="4369" max="4372" width="6.140625" style="260" customWidth="1"/>
    <col min="4373" max="4373" width="7.85546875" style="260" customWidth="1"/>
    <col min="4374" max="4374" width="59" style="260" customWidth="1"/>
    <col min="4375" max="4376" width="25.5703125" style="260" customWidth="1"/>
    <col min="4377" max="4608" width="11.42578125" style="260"/>
    <col min="4609" max="4609" width="17.85546875" style="260" customWidth="1"/>
    <col min="4610" max="4610" width="18.85546875" style="260" customWidth="1"/>
    <col min="4611" max="4611" width="5.42578125" style="260" customWidth="1"/>
    <col min="4612" max="4612" width="25.85546875" style="260" customWidth="1"/>
    <col min="4613" max="4613" width="15.5703125" style="260" customWidth="1"/>
    <col min="4614" max="4614" width="17.28515625" style="260" customWidth="1"/>
    <col min="4615" max="4615" width="28.5703125" style="260" customWidth="1"/>
    <col min="4616" max="4616" width="16.140625" style="260" customWidth="1"/>
    <col min="4617" max="4617" width="10.85546875" style="260" customWidth="1"/>
    <col min="4618" max="4618" width="18.85546875" style="260" customWidth="1"/>
    <col min="4619" max="4622" width="5.85546875" style="260" customWidth="1"/>
    <col min="4623" max="4623" width="7.7109375" style="260" customWidth="1"/>
    <col min="4624" max="4624" width="1.42578125" style="260" customWidth="1"/>
    <col min="4625" max="4628" width="6.140625" style="260" customWidth="1"/>
    <col min="4629" max="4629" width="7.85546875" style="260" customWidth="1"/>
    <col min="4630" max="4630" width="59" style="260" customWidth="1"/>
    <col min="4631" max="4632" width="25.5703125" style="260" customWidth="1"/>
    <col min="4633" max="4864" width="11.42578125" style="260"/>
    <col min="4865" max="4865" width="17.85546875" style="260" customWidth="1"/>
    <col min="4866" max="4866" width="18.85546875" style="260" customWidth="1"/>
    <col min="4867" max="4867" width="5.42578125" style="260" customWidth="1"/>
    <col min="4868" max="4868" width="25.85546875" style="260" customWidth="1"/>
    <col min="4869" max="4869" width="15.5703125" style="260" customWidth="1"/>
    <col min="4870" max="4870" width="17.28515625" style="260" customWidth="1"/>
    <col min="4871" max="4871" width="28.5703125" style="260" customWidth="1"/>
    <col min="4872" max="4872" width="16.140625" style="260" customWidth="1"/>
    <col min="4873" max="4873" width="10.85546875" style="260" customWidth="1"/>
    <col min="4874" max="4874" width="18.85546875" style="260" customWidth="1"/>
    <col min="4875" max="4878" width="5.85546875" style="260" customWidth="1"/>
    <col min="4879" max="4879" width="7.7109375" style="260" customWidth="1"/>
    <col min="4880" max="4880" width="1.42578125" style="260" customWidth="1"/>
    <col min="4881" max="4884" width="6.140625" style="260" customWidth="1"/>
    <col min="4885" max="4885" width="7.85546875" style="260" customWidth="1"/>
    <col min="4886" max="4886" width="59" style="260" customWidth="1"/>
    <col min="4887" max="4888" width="25.5703125" style="260" customWidth="1"/>
    <col min="4889" max="5120" width="11.42578125" style="260"/>
    <col min="5121" max="5121" width="17.85546875" style="260" customWidth="1"/>
    <col min="5122" max="5122" width="18.85546875" style="260" customWidth="1"/>
    <col min="5123" max="5123" width="5.42578125" style="260" customWidth="1"/>
    <col min="5124" max="5124" width="25.85546875" style="260" customWidth="1"/>
    <col min="5125" max="5125" width="15.5703125" style="260" customWidth="1"/>
    <col min="5126" max="5126" width="17.28515625" style="260" customWidth="1"/>
    <col min="5127" max="5127" width="28.5703125" style="260" customWidth="1"/>
    <col min="5128" max="5128" width="16.140625" style="260" customWidth="1"/>
    <col min="5129" max="5129" width="10.85546875" style="260" customWidth="1"/>
    <col min="5130" max="5130" width="18.85546875" style="260" customWidth="1"/>
    <col min="5131" max="5134" width="5.85546875" style="260" customWidth="1"/>
    <col min="5135" max="5135" width="7.7109375" style="260" customWidth="1"/>
    <col min="5136" max="5136" width="1.42578125" style="260" customWidth="1"/>
    <col min="5137" max="5140" width="6.140625" style="260" customWidth="1"/>
    <col min="5141" max="5141" width="7.85546875" style="260" customWidth="1"/>
    <col min="5142" max="5142" width="59" style="260" customWidth="1"/>
    <col min="5143" max="5144" width="25.5703125" style="260" customWidth="1"/>
    <col min="5145" max="5376" width="11.42578125" style="260"/>
    <col min="5377" max="5377" width="17.85546875" style="260" customWidth="1"/>
    <col min="5378" max="5378" width="18.85546875" style="260" customWidth="1"/>
    <col min="5379" max="5379" width="5.42578125" style="260" customWidth="1"/>
    <col min="5380" max="5380" width="25.85546875" style="260" customWidth="1"/>
    <col min="5381" max="5381" width="15.5703125" style="260" customWidth="1"/>
    <col min="5382" max="5382" width="17.28515625" style="260" customWidth="1"/>
    <col min="5383" max="5383" width="28.5703125" style="260" customWidth="1"/>
    <col min="5384" max="5384" width="16.140625" style="260" customWidth="1"/>
    <col min="5385" max="5385" width="10.85546875" style="260" customWidth="1"/>
    <col min="5386" max="5386" width="18.85546875" style="260" customWidth="1"/>
    <col min="5387" max="5390" width="5.85546875" style="260" customWidth="1"/>
    <col min="5391" max="5391" width="7.7109375" style="260" customWidth="1"/>
    <col min="5392" max="5392" width="1.42578125" style="260" customWidth="1"/>
    <col min="5393" max="5396" width="6.140625" style="260" customWidth="1"/>
    <col min="5397" max="5397" width="7.85546875" style="260" customWidth="1"/>
    <col min="5398" max="5398" width="59" style="260" customWidth="1"/>
    <col min="5399" max="5400" width="25.5703125" style="260" customWidth="1"/>
    <col min="5401" max="5632" width="11.42578125" style="260"/>
    <col min="5633" max="5633" width="17.85546875" style="260" customWidth="1"/>
    <col min="5634" max="5634" width="18.85546875" style="260" customWidth="1"/>
    <col min="5635" max="5635" width="5.42578125" style="260" customWidth="1"/>
    <col min="5636" max="5636" width="25.85546875" style="260" customWidth="1"/>
    <col min="5637" max="5637" width="15.5703125" style="260" customWidth="1"/>
    <col min="5638" max="5638" width="17.28515625" style="260" customWidth="1"/>
    <col min="5639" max="5639" width="28.5703125" style="260" customWidth="1"/>
    <col min="5640" max="5640" width="16.140625" style="260" customWidth="1"/>
    <col min="5641" max="5641" width="10.85546875" style="260" customWidth="1"/>
    <col min="5642" max="5642" width="18.85546875" style="260" customWidth="1"/>
    <col min="5643" max="5646" width="5.85546875" style="260" customWidth="1"/>
    <col min="5647" max="5647" width="7.7109375" style="260" customWidth="1"/>
    <col min="5648" max="5648" width="1.42578125" style="260" customWidth="1"/>
    <col min="5649" max="5652" width="6.140625" style="260" customWidth="1"/>
    <col min="5653" max="5653" width="7.85546875" style="260" customWidth="1"/>
    <col min="5654" max="5654" width="59" style="260" customWidth="1"/>
    <col min="5655" max="5656" width="25.5703125" style="260" customWidth="1"/>
    <col min="5657" max="5888" width="11.42578125" style="260"/>
    <col min="5889" max="5889" width="17.85546875" style="260" customWidth="1"/>
    <col min="5890" max="5890" width="18.85546875" style="260" customWidth="1"/>
    <col min="5891" max="5891" width="5.42578125" style="260" customWidth="1"/>
    <col min="5892" max="5892" width="25.85546875" style="260" customWidth="1"/>
    <col min="5893" max="5893" width="15.5703125" style="260" customWidth="1"/>
    <col min="5894" max="5894" width="17.28515625" style="260" customWidth="1"/>
    <col min="5895" max="5895" width="28.5703125" style="260" customWidth="1"/>
    <col min="5896" max="5896" width="16.140625" style="260" customWidth="1"/>
    <col min="5897" max="5897" width="10.85546875" style="260" customWidth="1"/>
    <col min="5898" max="5898" width="18.85546875" style="260" customWidth="1"/>
    <col min="5899" max="5902" width="5.85546875" style="260" customWidth="1"/>
    <col min="5903" max="5903" width="7.7109375" style="260" customWidth="1"/>
    <col min="5904" max="5904" width="1.42578125" style="260" customWidth="1"/>
    <col min="5905" max="5908" width="6.140625" style="260" customWidth="1"/>
    <col min="5909" max="5909" width="7.85546875" style="260" customWidth="1"/>
    <col min="5910" max="5910" width="59" style="260" customWidth="1"/>
    <col min="5911" max="5912" width="25.5703125" style="260" customWidth="1"/>
    <col min="5913" max="6144" width="11.42578125" style="260"/>
    <col min="6145" max="6145" width="17.85546875" style="260" customWidth="1"/>
    <col min="6146" max="6146" width="18.85546875" style="260" customWidth="1"/>
    <col min="6147" max="6147" width="5.42578125" style="260" customWidth="1"/>
    <col min="6148" max="6148" width="25.85546875" style="260" customWidth="1"/>
    <col min="6149" max="6149" width="15.5703125" style="260" customWidth="1"/>
    <col min="6150" max="6150" width="17.28515625" style="260" customWidth="1"/>
    <col min="6151" max="6151" width="28.5703125" style="260" customWidth="1"/>
    <col min="6152" max="6152" width="16.140625" style="260" customWidth="1"/>
    <col min="6153" max="6153" width="10.85546875" style="260" customWidth="1"/>
    <col min="6154" max="6154" width="18.85546875" style="260" customWidth="1"/>
    <col min="6155" max="6158" width="5.85546875" style="260" customWidth="1"/>
    <col min="6159" max="6159" width="7.7109375" style="260" customWidth="1"/>
    <col min="6160" max="6160" width="1.42578125" style="260" customWidth="1"/>
    <col min="6161" max="6164" width="6.140625" style="260" customWidth="1"/>
    <col min="6165" max="6165" width="7.85546875" style="260" customWidth="1"/>
    <col min="6166" max="6166" width="59" style="260" customWidth="1"/>
    <col min="6167" max="6168" width="25.5703125" style="260" customWidth="1"/>
    <col min="6169" max="6400" width="11.42578125" style="260"/>
    <col min="6401" max="6401" width="17.85546875" style="260" customWidth="1"/>
    <col min="6402" max="6402" width="18.85546875" style="260" customWidth="1"/>
    <col min="6403" max="6403" width="5.42578125" style="260" customWidth="1"/>
    <col min="6404" max="6404" width="25.85546875" style="260" customWidth="1"/>
    <col min="6405" max="6405" width="15.5703125" style="260" customWidth="1"/>
    <col min="6406" max="6406" width="17.28515625" style="260" customWidth="1"/>
    <col min="6407" max="6407" width="28.5703125" style="260" customWidth="1"/>
    <col min="6408" max="6408" width="16.140625" style="260" customWidth="1"/>
    <col min="6409" max="6409" width="10.85546875" style="260" customWidth="1"/>
    <col min="6410" max="6410" width="18.85546875" style="260" customWidth="1"/>
    <col min="6411" max="6414" width="5.85546875" style="260" customWidth="1"/>
    <col min="6415" max="6415" width="7.7109375" style="260" customWidth="1"/>
    <col min="6416" max="6416" width="1.42578125" style="260" customWidth="1"/>
    <col min="6417" max="6420" width="6.140625" style="260" customWidth="1"/>
    <col min="6421" max="6421" width="7.85546875" style="260" customWidth="1"/>
    <col min="6422" max="6422" width="59" style="260" customWidth="1"/>
    <col min="6423" max="6424" width="25.5703125" style="260" customWidth="1"/>
    <col min="6425" max="6656" width="11.42578125" style="260"/>
    <col min="6657" max="6657" width="17.85546875" style="260" customWidth="1"/>
    <col min="6658" max="6658" width="18.85546875" style="260" customWidth="1"/>
    <col min="6659" max="6659" width="5.42578125" style="260" customWidth="1"/>
    <col min="6660" max="6660" width="25.85546875" style="260" customWidth="1"/>
    <col min="6661" max="6661" width="15.5703125" style="260" customWidth="1"/>
    <col min="6662" max="6662" width="17.28515625" style="260" customWidth="1"/>
    <col min="6663" max="6663" width="28.5703125" style="260" customWidth="1"/>
    <col min="6664" max="6664" width="16.140625" style="260" customWidth="1"/>
    <col min="6665" max="6665" width="10.85546875" style="260" customWidth="1"/>
    <col min="6666" max="6666" width="18.85546875" style="260" customWidth="1"/>
    <col min="6667" max="6670" width="5.85546875" style="260" customWidth="1"/>
    <col min="6671" max="6671" width="7.7109375" style="260" customWidth="1"/>
    <col min="6672" max="6672" width="1.42578125" style="260" customWidth="1"/>
    <col min="6673" max="6676" width="6.140625" style="260" customWidth="1"/>
    <col min="6677" max="6677" width="7.85546875" style="260" customWidth="1"/>
    <col min="6678" max="6678" width="59" style="260" customWidth="1"/>
    <col min="6679" max="6680" width="25.5703125" style="260" customWidth="1"/>
    <col min="6681" max="6912" width="11.42578125" style="260"/>
    <col min="6913" max="6913" width="17.85546875" style="260" customWidth="1"/>
    <col min="6914" max="6914" width="18.85546875" style="260" customWidth="1"/>
    <col min="6915" max="6915" width="5.42578125" style="260" customWidth="1"/>
    <col min="6916" max="6916" width="25.85546875" style="260" customWidth="1"/>
    <col min="6917" max="6917" width="15.5703125" style="260" customWidth="1"/>
    <col min="6918" max="6918" width="17.28515625" style="260" customWidth="1"/>
    <col min="6919" max="6919" width="28.5703125" style="260" customWidth="1"/>
    <col min="6920" max="6920" width="16.140625" style="260" customWidth="1"/>
    <col min="6921" max="6921" width="10.85546875" style="260" customWidth="1"/>
    <col min="6922" max="6922" width="18.85546875" style="260" customWidth="1"/>
    <col min="6923" max="6926" width="5.85546875" style="260" customWidth="1"/>
    <col min="6927" max="6927" width="7.7109375" style="260" customWidth="1"/>
    <col min="6928" max="6928" width="1.42578125" style="260" customWidth="1"/>
    <col min="6929" max="6932" width="6.140625" style="260" customWidth="1"/>
    <col min="6933" max="6933" width="7.85546875" style="260" customWidth="1"/>
    <col min="6934" max="6934" width="59" style="260" customWidth="1"/>
    <col min="6935" max="6936" width="25.5703125" style="260" customWidth="1"/>
    <col min="6937" max="7168" width="11.42578125" style="260"/>
    <col min="7169" max="7169" width="17.85546875" style="260" customWidth="1"/>
    <col min="7170" max="7170" width="18.85546875" style="260" customWidth="1"/>
    <col min="7171" max="7171" width="5.42578125" style="260" customWidth="1"/>
    <col min="7172" max="7172" width="25.85546875" style="260" customWidth="1"/>
    <col min="7173" max="7173" width="15.5703125" style="260" customWidth="1"/>
    <col min="7174" max="7174" width="17.28515625" style="260" customWidth="1"/>
    <col min="7175" max="7175" width="28.5703125" style="260" customWidth="1"/>
    <col min="7176" max="7176" width="16.140625" style="260" customWidth="1"/>
    <col min="7177" max="7177" width="10.85546875" style="260" customWidth="1"/>
    <col min="7178" max="7178" width="18.85546875" style="260" customWidth="1"/>
    <col min="7179" max="7182" width="5.85546875" style="260" customWidth="1"/>
    <col min="7183" max="7183" width="7.7109375" style="260" customWidth="1"/>
    <col min="7184" max="7184" width="1.42578125" style="260" customWidth="1"/>
    <col min="7185" max="7188" width="6.140625" style="260" customWidth="1"/>
    <col min="7189" max="7189" width="7.85546875" style="260" customWidth="1"/>
    <col min="7190" max="7190" width="59" style="260" customWidth="1"/>
    <col min="7191" max="7192" width="25.5703125" style="260" customWidth="1"/>
    <col min="7193" max="7424" width="11.42578125" style="260"/>
    <col min="7425" max="7425" width="17.85546875" style="260" customWidth="1"/>
    <col min="7426" max="7426" width="18.85546875" style="260" customWidth="1"/>
    <col min="7427" max="7427" width="5.42578125" style="260" customWidth="1"/>
    <col min="7428" max="7428" width="25.85546875" style="260" customWidth="1"/>
    <col min="7429" max="7429" width="15.5703125" style="260" customWidth="1"/>
    <col min="7430" max="7430" width="17.28515625" style="260" customWidth="1"/>
    <col min="7431" max="7431" width="28.5703125" style="260" customWidth="1"/>
    <col min="7432" max="7432" width="16.140625" style="260" customWidth="1"/>
    <col min="7433" max="7433" width="10.85546875" style="260" customWidth="1"/>
    <col min="7434" max="7434" width="18.85546875" style="260" customWidth="1"/>
    <col min="7435" max="7438" width="5.85546875" style="260" customWidth="1"/>
    <col min="7439" max="7439" width="7.7109375" style="260" customWidth="1"/>
    <col min="7440" max="7440" width="1.42578125" style="260" customWidth="1"/>
    <col min="7441" max="7444" width="6.140625" style="260" customWidth="1"/>
    <col min="7445" max="7445" width="7.85546875" style="260" customWidth="1"/>
    <col min="7446" max="7446" width="59" style="260" customWidth="1"/>
    <col min="7447" max="7448" width="25.5703125" style="260" customWidth="1"/>
    <col min="7449" max="7680" width="11.42578125" style="260"/>
    <col min="7681" max="7681" width="17.85546875" style="260" customWidth="1"/>
    <col min="7682" max="7682" width="18.85546875" style="260" customWidth="1"/>
    <col min="7683" max="7683" width="5.42578125" style="260" customWidth="1"/>
    <col min="7684" max="7684" width="25.85546875" style="260" customWidth="1"/>
    <col min="7685" max="7685" width="15.5703125" style="260" customWidth="1"/>
    <col min="7686" max="7686" width="17.28515625" style="260" customWidth="1"/>
    <col min="7687" max="7687" width="28.5703125" style="260" customWidth="1"/>
    <col min="7688" max="7688" width="16.140625" style="260" customWidth="1"/>
    <col min="7689" max="7689" width="10.85546875" style="260" customWidth="1"/>
    <col min="7690" max="7690" width="18.85546875" style="260" customWidth="1"/>
    <col min="7691" max="7694" width="5.85546875" style="260" customWidth="1"/>
    <col min="7695" max="7695" width="7.7109375" style="260" customWidth="1"/>
    <col min="7696" max="7696" width="1.42578125" style="260" customWidth="1"/>
    <col min="7697" max="7700" width="6.140625" style="260" customWidth="1"/>
    <col min="7701" max="7701" width="7.85546875" style="260" customWidth="1"/>
    <col min="7702" max="7702" width="59" style="260" customWidth="1"/>
    <col min="7703" max="7704" width="25.5703125" style="260" customWidth="1"/>
    <col min="7705" max="7936" width="11.42578125" style="260"/>
    <col min="7937" max="7937" width="17.85546875" style="260" customWidth="1"/>
    <col min="7938" max="7938" width="18.85546875" style="260" customWidth="1"/>
    <col min="7939" max="7939" width="5.42578125" style="260" customWidth="1"/>
    <col min="7940" max="7940" width="25.85546875" style="260" customWidth="1"/>
    <col min="7941" max="7941" width="15.5703125" style="260" customWidth="1"/>
    <col min="7942" max="7942" width="17.28515625" style="260" customWidth="1"/>
    <col min="7943" max="7943" width="28.5703125" style="260" customWidth="1"/>
    <col min="7944" max="7944" width="16.140625" style="260" customWidth="1"/>
    <col min="7945" max="7945" width="10.85546875" style="260" customWidth="1"/>
    <col min="7946" max="7946" width="18.85546875" style="260" customWidth="1"/>
    <col min="7947" max="7950" width="5.85546875" style="260" customWidth="1"/>
    <col min="7951" max="7951" width="7.7109375" style="260" customWidth="1"/>
    <col min="7952" max="7952" width="1.42578125" style="260" customWidth="1"/>
    <col min="7953" max="7956" width="6.140625" style="260" customWidth="1"/>
    <col min="7957" max="7957" width="7.85546875" style="260" customWidth="1"/>
    <col min="7958" max="7958" width="59" style="260" customWidth="1"/>
    <col min="7959" max="7960" width="25.5703125" style="260" customWidth="1"/>
    <col min="7961" max="8192" width="11.42578125" style="260"/>
    <col min="8193" max="8193" width="17.85546875" style="260" customWidth="1"/>
    <col min="8194" max="8194" width="18.85546875" style="260" customWidth="1"/>
    <col min="8195" max="8195" width="5.42578125" style="260" customWidth="1"/>
    <col min="8196" max="8196" width="25.85546875" style="260" customWidth="1"/>
    <col min="8197" max="8197" width="15.5703125" style="260" customWidth="1"/>
    <col min="8198" max="8198" width="17.28515625" style="260" customWidth="1"/>
    <col min="8199" max="8199" width="28.5703125" style="260" customWidth="1"/>
    <col min="8200" max="8200" width="16.140625" style="260" customWidth="1"/>
    <col min="8201" max="8201" width="10.85546875" style="260" customWidth="1"/>
    <col min="8202" max="8202" width="18.85546875" style="260" customWidth="1"/>
    <col min="8203" max="8206" width="5.85546875" style="260" customWidth="1"/>
    <col min="8207" max="8207" width="7.7109375" style="260" customWidth="1"/>
    <col min="8208" max="8208" width="1.42578125" style="260" customWidth="1"/>
    <col min="8209" max="8212" width="6.140625" style="260" customWidth="1"/>
    <col min="8213" max="8213" width="7.85546875" style="260" customWidth="1"/>
    <col min="8214" max="8214" width="59" style="260" customWidth="1"/>
    <col min="8215" max="8216" width="25.5703125" style="260" customWidth="1"/>
    <col min="8217" max="8448" width="11.42578125" style="260"/>
    <col min="8449" max="8449" width="17.85546875" style="260" customWidth="1"/>
    <col min="8450" max="8450" width="18.85546875" style="260" customWidth="1"/>
    <col min="8451" max="8451" width="5.42578125" style="260" customWidth="1"/>
    <col min="8452" max="8452" width="25.85546875" style="260" customWidth="1"/>
    <col min="8453" max="8453" width="15.5703125" style="260" customWidth="1"/>
    <col min="8454" max="8454" width="17.28515625" style="260" customWidth="1"/>
    <col min="8455" max="8455" width="28.5703125" style="260" customWidth="1"/>
    <col min="8456" max="8456" width="16.140625" style="260" customWidth="1"/>
    <col min="8457" max="8457" width="10.85546875" style="260" customWidth="1"/>
    <col min="8458" max="8458" width="18.85546875" style="260" customWidth="1"/>
    <col min="8459" max="8462" width="5.85546875" style="260" customWidth="1"/>
    <col min="8463" max="8463" width="7.7109375" style="260" customWidth="1"/>
    <col min="8464" max="8464" width="1.42578125" style="260" customWidth="1"/>
    <col min="8465" max="8468" width="6.140625" style="260" customWidth="1"/>
    <col min="8469" max="8469" width="7.85546875" style="260" customWidth="1"/>
    <col min="8470" max="8470" width="59" style="260" customWidth="1"/>
    <col min="8471" max="8472" width="25.5703125" style="260" customWidth="1"/>
    <col min="8473" max="8704" width="11.42578125" style="260"/>
    <col min="8705" max="8705" width="17.85546875" style="260" customWidth="1"/>
    <col min="8706" max="8706" width="18.85546875" style="260" customWidth="1"/>
    <col min="8707" max="8707" width="5.42578125" style="260" customWidth="1"/>
    <col min="8708" max="8708" width="25.85546875" style="260" customWidth="1"/>
    <col min="8709" max="8709" width="15.5703125" style="260" customWidth="1"/>
    <col min="8710" max="8710" width="17.28515625" style="260" customWidth="1"/>
    <col min="8711" max="8711" width="28.5703125" style="260" customWidth="1"/>
    <col min="8712" max="8712" width="16.140625" style="260" customWidth="1"/>
    <col min="8713" max="8713" width="10.85546875" style="260" customWidth="1"/>
    <col min="8714" max="8714" width="18.85546875" style="260" customWidth="1"/>
    <col min="8715" max="8718" width="5.85546875" style="260" customWidth="1"/>
    <col min="8719" max="8719" width="7.7109375" style="260" customWidth="1"/>
    <col min="8720" max="8720" width="1.42578125" style="260" customWidth="1"/>
    <col min="8721" max="8724" width="6.140625" style="260" customWidth="1"/>
    <col min="8725" max="8725" width="7.85546875" style="260" customWidth="1"/>
    <col min="8726" max="8726" width="59" style="260" customWidth="1"/>
    <col min="8727" max="8728" width="25.5703125" style="260" customWidth="1"/>
    <col min="8729" max="8960" width="11.42578125" style="260"/>
    <col min="8961" max="8961" width="17.85546875" style="260" customWidth="1"/>
    <col min="8962" max="8962" width="18.85546875" style="260" customWidth="1"/>
    <col min="8963" max="8963" width="5.42578125" style="260" customWidth="1"/>
    <col min="8964" max="8964" width="25.85546875" style="260" customWidth="1"/>
    <col min="8965" max="8965" width="15.5703125" style="260" customWidth="1"/>
    <col min="8966" max="8966" width="17.28515625" style="260" customWidth="1"/>
    <col min="8967" max="8967" width="28.5703125" style="260" customWidth="1"/>
    <col min="8968" max="8968" width="16.140625" style="260" customWidth="1"/>
    <col min="8969" max="8969" width="10.85546875" style="260" customWidth="1"/>
    <col min="8970" max="8970" width="18.85546875" style="260" customWidth="1"/>
    <col min="8971" max="8974" width="5.85546875" style="260" customWidth="1"/>
    <col min="8975" max="8975" width="7.7109375" style="260" customWidth="1"/>
    <col min="8976" max="8976" width="1.42578125" style="260" customWidth="1"/>
    <col min="8977" max="8980" width="6.140625" style="260" customWidth="1"/>
    <col min="8981" max="8981" width="7.85546875" style="260" customWidth="1"/>
    <col min="8982" max="8982" width="59" style="260" customWidth="1"/>
    <col min="8983" max="8984" width="25.5703125" style="260" customWidth="1"/>
    <col min="8985" max="9216" width="11.42578125" style="260"/>
    <col min="9217" max="9217" width="17.85546875" style="260" customWidth="1"/>
    <col min="9218" max="9218" width="18.85546875" style="260" customWidth="1"/>
    <col min="9219" max="9219" width="5.42578125" style="260" customWidth="1"/>
    <col min="9220" max="9220" width="25.85546875" style="260" customWidth="1"/>
    <col min="9221" max="9221" width="15.5703125" style="260" customWidth="1"/>
    <col min="9222" max="9222" width="17.28515625" style="260" customWidth="1"/>
    <col min="9223" max="9223" width="28.5703125" style="260" customWidth="1"/>
    <col min="9224" max="9224" width="16.140625" style="260" customWidth="1"/>
    <col min="9225" max="9225" width="10.85546875" style="260" customWidth="1"/>
    <col min="9226" max="9226" width="18.85546875" style="260" customWidth="1"/>
    <col min="9227" max="9230" width="5.85546875" style="260" customWidth="1"/>
    <col min="9231" max="9231" width="7.7109375" style="260" customWidth="1"/>
    <col min="9232" max="9232" width="1.42578125" style="260" customWidth="1"/>
    <col min="9233" max="9236" width="6.140625" style="260" customWidth="1"/>
    <col min="9237" max="9237" width="7.85546875" style="260" customWidth="1"/>
    <col min="9238" max="9238" width="59" style="260" customWidth="1"/>
    <col min="9239" max="9240" width="25.5703125" style="260" customWidth="1"/>
    <col min="9241" max="9472" width="11.42578125" style="260"/>
    <col min="9473" max="9473" width="17.85546875" style="260" customWidth="1"/>
    <col min="9474" max="9474" width="18.85546875" style="260" customWidth="1"/>
    <col min="9475" max="9475" width="5.42578125" style="260" customWidth="1"/>
    <col min="9476" max="9476" width="25.85546875" style="260" customWidth="1"/>
    <col min="9477" max="9477" width="15.5703125" style="260" customWidth="1"/>
    <col min="9478" max="9478" width="17.28515625" style="260" customWidth="1"/>
    <col min="9479" max="9479" width="28.5703125" style="260" customWidth="1"/>
    <col min="9480" max="9480" width="16.140625" style="260" customWidth="1"/>
    <col min="9481" max="9481" width="10.85546875" style="260" customWidth="1"/>
    <col min="9482" max="9482" width="18.85546875" style="260" customWidth="1"/>
    <col min="9483" max="9486" width="5.85546875" style="260" customWidth="1"/>
    <col min="9487" max="9487" width="7.7109375" style="260" customWidth="1"/>
    <col min="9488" max="9488" width="1.42578125" style="260" customWidth="1"/>
    <col min="9489" max="9492" width="6.140625" style="260" customWidth="1"/>
    <col min="9493" max="9493" width="7.85546875" style="260" customWidth="1"/>
    <col min="9494" max="9494" width="59" style="260" customWidth="1"/>
    <col min="9495" max="9496" width="25.5703125" style="260" customWidth="1"/>
    <col min="9497" max="9728" width="11.42578125" style="260"/>
    <col min="9729" max="9729" width="17.85546875" style="260" customWidth="1"/>
    <col min="9730" max="9730" width="18.85546875" style="260" customWidth="1"/>
    <col min="9731" max="9731" width="5.42578125" style="260" customWidth="1"/>
    <col min="9732" max="9732" width="25.85546875" style="260" customWidth="1"/>
    <col min="9733" max="9733" width="15.5703125" style="260" customWidth="1"/>
    <col min="9734" max="9734" width="17.28515625" style="260" customWidth="1"/>
    <col min="9735" max="9735" width="28.5703125" style="260" customWidth="1"/>
    <col min="9736" max="9736" width="16.140625" style="260" customWidth="1"/>
    <col min="9737" max="9737" width="10.85546875" style="260" customWidth="1"/>
    <col min="9738" max="9738" width="18.85546875" style="260" customWidth="1"/>
    <col min="9739" max="9742" width="5.85546875" style="260" customWidth="1"/>
    <col min="9743" max="9743" width="7.7109375" style="260" customWidth="1"/>
    <col min="9744" max="9744" width="1.42578125" style="260" customWidth="1"/>
    <col min="9745" max="9748" width="6.140625" style="260" customWidth="1"/>
    <col min="9749" max="9749" width="7.85546875" style="260" customWidth="1"/>
    <col min="9750" max="9750" width="59" style="260" customWidth="1"/>
    <col min="9751" max="9752" width="25.5703125" style="260" customWidth="1"/>
    <col min="9753" max="9984" width="11.42578125" style="260"/>
    <col min="9985" max="9985" width="17.85546875" style="260" customWidth="1"/>
    <col min="9986" max="9986" width="18.85546875" style="260" customWidth="1"/>
    <col min="9987" max="9987" width="5.42578125" style="260" customWidth="1"/>
    <col min="9988" max="9988" width="25.85546875" style="260" customWidth="1"/>
    <col min="9989" max="9989" width="15.5703125" style="260" customWidth="1"/>
    <col min="9990" max="9990" width="17.28515625" style="260" customWidth="1"/>
    <col min="9991" max="9991" width="28.5703125" style="260" customWidth="1"/>
    <col min="9992" max="9992" width="16.140625" style="260" customWidth="1"/>
    <col min="9993" max="9993" width="10.85546875" style="260" customWidth="1"/>
    <col min="9994" max="9994" width="18.85546875" style="260" customWidth="1"/>
    <col min="9995" max="9998" width="5.85546875" style="260" customWidth="1"/>
    <col min="9999" max="9999" width="7.7109375" style="260" customWidth="1"/>
    <col min="10000" max="10000" width="1.42578125" style="260" customWidth="1"/>
    <col min="10001" max="10004" width="6.140625" style="260" customWidth="1"/>
    <col min="10005" max="10005" width="7.85546875" style="260" customWidth="1"/>
    <col min="10006" max="10006" width="59" style="260" customWidth="1"/>
    <col min="10007" max="10008" width="25.5703125" style="260" customWidth="1"/>
    <col min="10009" max="10240" width="11.42578125" style="260"/>
    <col min="10241" max="10241" width="17.85546875" style="260" customWidth="1"/>
    <col min="10242" max="10242" width="18.85546875" style="260" customWidth="1"/>
    <col min="10243" max="10243" width="5.42578125" style="260" customWidth="1"/>
    <col min="10244" max="10244" width="25.85546875" style="260" customWidth="1"/>
    <col min="10245" max="10245" width="15.5703125" style="260" customWidth="1"/>
    <col min="10246" max="10246" width="17.28515625" style="260" customWidth="1"/>
    <col min="10247" max="10247" width="28.5703125" style="260" customWidth="1"/>
    <col min="10248" max="10248" width="16.140625" style="260" customWidth="1"/>
    <col min="10249" max="10249" width="10.85546875" style="260" customWidth="1"/>
    <col min="10250" max="10250" width="18.85546875" style="260" customWidth="1"/>
    <col min="10251" max="10254" width="5.85546875" style="260" customWidth="1"/>
    <col min="10255" max="10255" width="7.7109375" style="260" customWidth="1"/>
    <col min="10256" max="10256" width="1.42578125" style="260" customWidth="1"/>
    <col min="10257" max="10260" width="6.140625" style="260" customWidth="1"/>
    <col min="10261" max="10261" width="7.85546875" style="260" customWidth="1"/>
    <col min="10262" max="10262" width="59" style="260" customWidth="1"/>
    <col min="10263" max="10264" width="25.5703125" style="260" customWidth="1"/>
    <col min="10265" max="10496" width="11.42578125" style="260"/>
    <col min="10497" max="10497" width="17.85546875" style="260" customWidth="1"/>
    <col min="10498" max="10498" width="18.85546875" style="260" customWidth="1"/>
    <col min="10499" max="10499" width="5.42578125" style="260" customWidth="1"/>
    <col min="10500" max="10500" width="25.85546875" style="260" customWidth="1"/>
    <col min="10501" max="10501" width="15.5703125" style="260" customWidth="1"/>
    <col min="10502" max="10502" width="17.28515625" style="260" customWidth="1"/>
    <col min="10503" max="10503" width="28.5703125" style="260" customWidth="1"/>
    <col min="10504" max="10504" width="16.140625" style="260" customWidth="1"/>
    <col min="10505" max="10505" width="10.85546875" style="260" customWidth="1"/>
    <col min="10506" max="10506" width="18.85546875" style="260" customWidth="1"/>
    <col min="10507" max="10510" width="5.85546875" style="260" customWidth="1"/>
    <col min="10511" max="10511" width="7.7109375" style="260" customWidth="1"/>
    <col min="10512" max="10512" width="1.42578125" style="260" customWidth="1"/>
    <col min="10513" max="10516" width="6.140625" style="260" customWidth="1"/>
    <col min="10517" max="10517" width="7.85546875" style="260" customWidth="1"/>
    <col min="10518" max="10518" width="59" style="260" customWidth="1"/>
    <col min="10519" max="10520" width="25.5703125" style="260" customWidth="1"/>
    <col min="10521" max="10752" width="11.42578125" style="260"/>
    <col min="10753" max="10753" width="17.85546875" style="260" customWidth="1"/>
    <col min="10754" max="10754" width="18.85546875" style="260" customWidth="1"/>
    <col min="10755" max="10755" width="5.42578125" style="260" customWidth="1"/>
    <col min="10756" max="10756" width="25.85546875" style="260" customWidth="1"/>
    <col min="10757" max="10757" width="15.5703125" style="260" customWidth="1"/>
    <col min="10758" max="10758" width="17.28515625" style="260" customWidth="1"/>
    <col min="10759" max="10759" width="28.5703125" style="260" customWidth="1"/>
    <col min="10760" max="10760" width="16.140625" style="260" customWidth="1"/>
    <col min="10761" max="10761" width="10.85546875" style="260" customWidth="1"/>
    <col min="10762" max="10762" width="18.85546875" style="260" customWidth="1"/>
    <col min="10763" max="10766" width="5.85546875" style="260" customWidth="1"/>
    <col min="10767" max="10767" width="7.7109375" style="260" customWidth="1"/>
    <col min="10768" max="10768" width="1.42578125" style="260" customWidth="1"/>
    <col min="10769" max="10772" width="6.140625" style="260" customWidth="1"/>
    <col min="10773" max="10773" width="7.85546875" style="260" customWidth="1"/>
    <col min="10774" max="10774" width="59" style="260" customWidth="1"/>
    <col min="10775" max="10776" width="25.5703125" style="260" customWidth="1"/>
    <col min="10777" max="11008" width="11.42578125" style="260"/>
    <col min="11009" max="11009" width="17.85546875" style="260" customWidth="1"/>
    <col min="11010" max="11010" width="18.85546875" style="260" customWidth="1"/>
    <col min="11011" max="11011" width="5.42578125" style="260" customWidth="1"/>
    <col min="11012" max="11012" width="25.85546875" style="260" customWidth="1"/>
    <col min="11013" max="11013" width="15.5703125" style="260" customWidth="1"/>
    <col min="11014" max="11014" width="17.28515625" style="260" customWidth="1"/>
    <col min="11015" max="11015" width="28.5703125" style="260" customWidth="1"/>
    <col min="11016" max="11016" width="16.140625" style="260" customWidth="1"/>
    <col min="11017" max="11017" width="10.85546875" style="260" customWidth="1"/>
    <col min="11018" max="11018" width="18.85546875" style="260" customWidth="1"/>
    <col min="11019" max="11022" width="5.85546875" style="260" customWidth="1"/>
    <col min="11023" max="11023" width="7.7109375" style="260" customWidth="1"/>
    <col min="11024" max="11024" width="1.42578125" style="260" customWidth="1"/>
    <col min="11025" max="11028" width="6.140625" style="260" customWidth="1"/>
    <col min="11029" max="11029" width="7.85546875" style="260" customWidth="1"/>
    <col min="11030" max="11030" width="59" style="260" customWidth="1"/>
    <col min="11031" max="11032" width="25.5703125" style="260" customWidth="1"/>
    <col min="11033" max="11264" width="11.42578125" style="260"/>
    <col min="11265" max="11265" width="17.85546875" style="260" customWidth="1"/>
    <col min="11266" max="11266" width="18.85546875" style="260" customWidth="1"/>
    <col min="11267" max="11267" width="5.42578125" style="260" customWidth="1"/>
    <col min="11268" max="11268" width="25.85546875" style="260" customWidth="1"/>
    <col min="11269" max="11269" width="15.5703125" style="260" customWidth="1"/>
    <col min="11270" max="11270" width="17.28515625" style="260" customWidth="1"/>
    <col min="11271" max="11271" width="28.5703125" style="260" customWidth="1"/>
    <col min="11272" max="11272" width="16.140625" style="260" customWidth="1"/>
    <col min="11273" max="11273" width="10.85546875" style="260" customWidth="1"/>
    <col min="11274" max="11274" width="18.85546875" style="260" customWidth="1"/>
    <col min="11275" max="11278" width="5.85546875" style="260" customWidth="1"/>
    <col min="11279" max="11279" width="7.7109375" style="260" customWidth="1"/>
    <col min="11280" max="11280" width="1.42578125" style="260" customWidth="1"/>
    <col min="11281" max="11284" width="6.140625" style="260" customWidth="1"/>
    <col min="11285" max="11285" width="7.85546875" style="260" customWidth="1"/>
    <col min="11286" max="11286" width="59" style="260" customWidth="1"/>
    <col min="11287" max="11288" width="25.5703125" style="260" customWidth="1"/>
    <col min="11289" max="11520" width="11.42578125" style="260"/>
    <col min="11521" max="11521" width="17.85546875" style="260" customWidth="1"/>
    <col min="11522" max="11522" width="18.85546875" style="260" customWidth="1"/>
    <col min="11523" max="11523" width="5.42578125" style="260" customWidth="1"/>
    <col min="11524" max="11524" width="25.85546875" style="260" customWidth="1"/>
    <col min="11525" max="11525" width="15.5703125" style="260" customWidth="1"/>
    <col min="11526" max="11526" width="17.28515625" style="260" customWidth="1"/>
    <col min="11527" max="11527" width="28.5703125" style="260" customWidth="1"/>
    <col min="11528" max="11528" width="16.140625" style="260" customWidth="1"/>
    <col min="11529" max="11529" width="10.85546875" style="260" customWidth="1"/>
    <col min="11530" max="11530" width="18.85546875" style="260" customWidth="1"/>
    <col min="11531" max="11534" width="5.85546875" style="260" customWidth="1"/>
    <col min="11535" max="11535" width="7.7109375" style="260" customWidth="1"/>
    <col min="11536" max="11536" width="1.42578125" style="260" customWidth="1"/>
    <col min="11537" max="11540" width="6.140625" style="260" customWidth="1"/>
    <col min="11541" max="11541" width="7.85546875" style="260" customWidth="1"/>
    <col min="11542" max="11542" width="59" style="260" customWidth="1"/>
    <col min="11543" max="11544" width="25.5703125" style="260" customWidth="1"/>
    <col min="11545" max="11776" width="11.42578125" style="260"/>
    <col min="11777" max="11777" width="17.85546875" style="260" customWidth="1"/>
    <col min="11778" max="11778" width="18.85546875" style="260" customWidth="1"/>
    <col min="11779" max="11779" width="5.42578125" style="260" customWidth="1"/>
    <col min="11780" max="11780" width="25.85546875" style="260" customWidth="1"/>
    <col min="11781" max="11781" width="15.5703125" style="260" customWidth="1"/>
    <col min="11782" max="11782" width="17.28515625" style="260" customWidth="1"/>
    <col min="11783" max="11783" width="28.5703125" style="260" customWidth="1"/>
    <col min="11784" max="11784" width="16.140625" style="260" customWidth="1"/>
    <col min="11785" max="11785" width="10.85546875" style="260" customWidth="1"/>
    <col min="11786" max="11786" width="18.85546875" style="260" customWidth="1"/>
    <col min="11787" max="11790" width="5.85546875" style="260" customWidth="1"/>
    <col min="11791" max="11791" width="7.7109375" style="260" customWidth="1"/>
    <col min="11792" max="11792" width="1.42578125" style="260" customWidth="1"/>
    <col min="11793" max="11796" width="6.140625" style="260" customWidth="1"/>
    <col min="11797" max="11797" width="7.85546875" style="260" customWidth="1"/>
    <col min="11798" max="11798" width="59" style="260" customWidth="1"/>
    <col min="11799" max="11800" width="25.5703125" style="260" customWidth="1"/>
    <col min="11801" max="12032" width="11.42578125" style="260"/>
    <col min="12033" max="12033" width="17.85546875" style="260" customWidth="1"/>
    <col min="12034" max="12034" width="18.85546875" style="260" customWidth="1"/>
    <col min="12035" max="12035" width="5.42578125" style="260" customWidth="1"/>
    <col min="12036" max="12036" width="25.85546875" style="260" customWidth="1"/>
    <col min="12037" max="12037" width="15.5703125" style="260" customWidth="1"/>
    <col min="12038" max="12038" width="17.28515625" style="260" customWidth="1"/>
    <col min="12039" max="12039" width="28.5703125" style="260" customWidth="1"/>
    <col min="12040" max="12040" width="16.140625" style="260" customWidth="1"/>
    <col min="12041" max="12041" width="10.85546875" style="260" customWidth="1"/>
    <col min="12042" max="12042" width="18.85546875" style="260" customWidth="1"/>
    <col min="12043" max="12046" width="5.85546875" style="260" customWidth="1"/>
    <col min="12047" max="12047" width="7.7109375" style="260" customWidth="1"/>
    <col min="12048" max="12048" width="1.42578125" style="260" customWidth="1"/>
    <col min="12049" max="12052" width="6.140625" style="260" customWidth="1"/>
    <col min="12053" max="12053" width="7.85546875" style="260" customWidth="1"/>
    <col min="12054" max="12054" width="59" style="260" customWidth="1"/>
    <col min="12055" max="12056" width="25.5703125" style="260" customWidth="1"/>
    <col min="12057" max="12288" width="11.42578125" style="260"/>
    <col min="12289" max="12289" width="17.85546875" style="260" customWidth="1"/>
    <col min="12290" max="12290" width="18.85546875" style="260" customWidth="1"/>
    <col min="12291" max="12291" width="5.42578125" style="260" customWidth="1"/>
    <col min="12292" max="12292" width="25.85546875" style="260" customWidth="1"/>
    <col min="12293" max="12293" width="15.5703125" style="260" customWidth="1"/>
    <col min="12294" max="12294" width="17.28515625" style="260" customWidth="1"/>
    <col min="12295" max="12295" width="28.5703125" style="260" customWidth="1"/>
    <col min="12296" max="12296" width="16.140625" style="260" customWidth="1"/>
    <col min="12297" max="12297" width="10.85546875" style="260" customWidth="1"/>
    <col min="12298" max="12298" width="18.85546875" style="260" customWidth="1"/>
    <col min="12299" max="12302" width="5.85546875" style="260" customWidth="1"/>
    <col min="12303" max="12303" width="7.7109375" style="260" customWidth="1"/>
    <col min="12304" max="12304" width="1.42578125" style="260" customWidth="1"/>
    <col min="12305" max="12308" width="6.140625" style="260" customWidth="1"/>
    <col min="12309" max="12309" width="7.85546875" style="260" customWidth="1"/>
    <col min="12310" max="12310" width="59" style="260" customWidth="1"/>
    <col min="12311" max="12312" width="25.5703125" style="260" customWidth="1"/>
    <col min="12313" max="12544" width="11.42578125" style="260"/>
    <col min="12545" max="12545" width="17.85546875" style="260" customWidth="1"/>
    <col min="12546" max="12546" width="18.85546875" style="260" customWidth="1"/>
    <col min="12547" max="12547" width="5.42578125" style="260" customWidth="1"/>
    <col min="12548" max="12548" width="25.85546875" style="260" customWidth="1"/>
    <col min="12549" max="12549" width="15.5703125" style="260" customWidth="1"/>
    <col min="12550" max="12550" width="17.28515625" style="260" customWidth="1"/>
    <col min="12551" max="12551" width="28.5703125" style="260" customWidth="1"/>
    <col min="12552" max="12552" width="16.140625" style="260" customWidth="1"/>
    <col min="12553" max="12553" width="10.85546875" style="260" customWidth="1"/>
    <col min="12554" max="12554" width="18.85546875" style="260" customWidth="1"/>
    <col min="12555" max="12558" width="5.85546875" style="260" customWidth="1"/>
    <col min="12559" max="12559" width="7.7109375" style="260" customWidth="1"/>
    <col min="12560" max="12560" width="1.42578125" style="260" customWidth="1"/>
    <col min="12561" max="12564" width="6.140625" style="260" customWidth="1"/>
    <col min="12565" max="12565" width="7.85546875" style="260" customWidth="1"/>
    <col min="12566" max="12566" width="59" style="260" customWidth="1"/>
    <col min="12567" max="12568" width="25.5703125" style="260" customWidth="1"/>
    <col min="12569" max="12800" width="11.42578125" style="260"/>
    <col min="12801" max="12801" width="17.85546875" style="260" customWidth="1"/>
    <col min="12802" max="12802" width="18.85546875" style="260" customWidth="1"/>
    <col min="12803" max="12803" width="5.42578125" style="260" customWidth="1"/>
    <col min="12804" max="12804" width="25.85546875" style="260" customWidth="1"/>
    <col min="12805" max="12805" width="15.5703125" style="260" customWidth="1"/>
    <col min="12806" max="12806" width="17.28515625" style="260" customWidth="1"/>
    <col min="12807" max="12807" width="28.5703125" style="260" customWidth="1"/>
    <col min="12808" max="12808" width="16.140625" style="260" customWidth="1"/>
    <col min="12809" max="12809" width="10.85546875" style="260" customWidth="1"/>
    <col min="12810" max="12810" width="18.85546875" style="260" customWidth="1"/>
    <col min="12811" max="12814" width="5.85546875" style="260" customWidth="1"/>
    <col min="12815" max="12815" width="7.7109375" style="260" customWidth="1"/>
    <col min="12816" max="12816" width="1.42578125" style="260" customWidth="1"/>
    <col min="12817" max="12820" width="6.140625" style="260" customWidth="1"/>
    <col min="12821" max="12821" width="7.85546875" style="260" customWidth="1"/>
    <col min="12822" max="12822" width="59" style="260" customWidth="1"/>
    <col min="12823" max="12824" width="25.5703125" style="260" customWidth="1"/>
    <col min="12825" max="13056" width="11.42578125" style="260"/>
    <col min="13057" max="13057" width="17.85546875" style="260" customWidth="1"/>
    <col min="13058" max="13058" width="18.85546875" style="260" customWidth="1"/>
    <col min="13059" max="13059" width="5.42578125" style="260" customWidth="1"/>
    <col min="13060" max="13060" width="25.85546875" style="260" customWidth="1"/>
    <col min="13061" max="13061" width="15.5703125" style="260" customWidth="1"/>
    <col min="13062" max="13062" width="17.28515625" style="260" customWidth="1"/>
    <col min="13063" max="13063" width="28.5703125" style="260" customWidth="1"/>
    <col min="13064" max="13064" width="16.140625" style="260" customWidth="1"/>
    <col min="13065" max="13065" width="10.85546875" style="260" customWidth="1"/>
    <col min="13066" max="13066" width="18.85546875" style="260" customWidth="1"/>
    <col min="13067" max="13070" width="5.85546875" style="260" customWidth="1"/>
    <col min="13071" max="13071" width="7.7109375" style="260" customWidth="1"/>
    <col min="13072" max="13072" width="1.42578125" style="260" customWidth="1"/>
    <col min="13073" max="13076" width="6.140625" style="260" customWidth="1"/>
    <col min="13077" max="13077" width="7.85546875" style="260" customWidth="1"/>
    <col min="13078" max="13078" width="59" style="260" customWidth="1"/>
    <col min="13079" max="13080" width="25.5703125" style="260" customWidth="1"/>
    <col min="13081" max="13312" width="11.42578125" style="260"/>
    <col min="13313" max="13313" width="17.85546875" style="260" customWidth="1"/>
    <col min="13314" max="13314" width="18.85546875" style="260" customWidth="1"/>
    <col min="13315" max="13315" width="5.42578125" style="260" customWidth="1"/>
    <col min="13316" max="13316" width="25.85546875" style="260" customWidth="1"/>
    <col min="13317" max="13317" width="15.5703125" style="260" customWidth="1"/>
    <col min="13318" max="13318" width="17.28515625" style="260" customWidth="1"/>
    <col min="13319" max="13319" width="28.5703125" style="260" customWidth="1"/>
    <col min="13320" max="13320" width="16.140625" style="260" customWidth="1"/>
    <col min="13321" max="13321" width="10.85546875" style="260" customWidth="1"/>
    <col min="13322" max="13322" width="18.85546875" style="260" customWidth="1"/>
    <col min="13323" max="13326" width="5.85546875" style="260" customWidth="1"/>
    <col min="13327" max="13327" width="7.7109375" style="260" customWidth="1"/>
    <col min="13328" max="13328" width="1.42578125" style="260" customWidth="1"/>
    <col min="13329" max="13332" width="6.140625" style="260" customWidth="1"/>
    <col min="13333" max="13333" width="7.85546875" style="260" customWidth="1"/>
    <col min="13334" max="13334" width="59" style="260" customWidth="1"/>
    <col min="13335" max="13336" width="25.5703125" style="260" customWidth="1"/>
    <col min="13337" max="13568" width="11.42578125" style="260"/>
    <col min="13569" max="13569" width="17.85546875" style="260" customWidth="1"/>
    <col min="13570" max="13570" width="18.85546875" style="260" customWidth="1"/>
    <col min="13571" max="13571" width="5.42578125" style="260" customWidth="1"/>
    <col min="13572" max="13572" width="25.85546875" style="260" customWidth="1"/>
    <col min="13573" max="13573" width="15.5703125" style="260" customWidth="1"/>
    <col min="13574" max="13574" width="17.28515625" style="260" customWidth="1"/>
    <col min="13575" max="13575" width="28.5703125" style="260" customWidth="1"/>
    <col min="13576" max="13576" width="16.140625" style="260" customWidth="1"/>
    <col min="13577" max="13577" width="10.85546875" style="260" customWidth="1"/>
    <col min="13578" max="13578" width="18.85546875" style="260" customWidth="1"/>
    <col min="13579" max="13582" width="5.85546875" style="260" customWidth="1"/>
    <col min="13583" max="13583" width="7.7109375" style="260" customWidth="1"/>
    <col min="13584" max="13584" width="1.42578125" style="260" customWidth="1"/>
    <col min="13585" max="13588" width="6.140625" style="260" customWidth="1"/>
    <col min="13589" max="13589" width="7.85546875" style="260" customWidth="1"/>
    <col min="13590" max="13590" width="59" style="260" customWidth="1"/>
    <col min="13591" max="13592" width="25.5703125" style="260" customWidth="1"/>
    <col min="13593" max="13824" width="11.42578125" style="260"/>
    <col min="13825" max="13825" width="17.85546875" style="260" customWidth="1"/>
    <col min="13826" max="13826" width="18.85546875" style="260" customWidth="1"/>
    <col min="13827" max="13827" width="5.42578125" style="260" customWidth="1"/>
    <col min="13828" max="13828" width="25.85546875" style="260" customWidth="1"/>
    <col min="13829" max="13829" width="15.5703125" style="260" customWidth="1"/>
    <col min="13830" max="13830" width="17.28515625" style="260" customWidth="1"/>
    <col min="13831" max="13831" width="28.5703125" style="260" customWidth="1"/>
    <col min="13832" max="13832" width="16.140625" style="260" customWidth="1"/>
    <col min="13833" max="13833" width="10.85546875" style="260" customWidth="1"/>
    <col min="13834" max="13834" width="18.85546875" style="260" customWidth="1"/>
    <col min="13835" max="13838" width="5.85546875" style="260" customWidth="1"/>
    <col min="13839" max="13839" width="7.7109375" style="260" customWidth="1"/>
    <col min="13840" max="13840" width="1.42578125" style="260" customWidth="1"/>
    <col min="13841" max="13844" width="6.140625" style="260" customWidth="1"/>
    <col min="13845" max="13845" width="7.85546875" style="260" customWidth="1"/>
    <col min="13846" max="13846" width="59" style="260" customWidth="1"/>
    <col min="13847" max="13848" width="25.5703125" style="260" customWidth="1"/>
    <col min="13849" max="14080" width="11.42578125" style="260"/>
    <col min="14081" max="14081" width="17.85546875" style="260" customWidth="1"/>
    <col min="14082" max="14082" width="18.85546875" style="260" customWidth="1"/>
    <col min="14083" max="14083" width="5.42578125" style="260" customWidth="1"/>
    <col min="14084" max="14084" width="25.85546875" style="260" customWidth="1"/>
    <col min="14085" max="14085" width="15.5703125" style="260" customWidth="1"/>
    <col min="14086" max="14086" width="17.28515625" style="260" customWidth="1"/>
    <col min="14087" max="14087" width="28.5703125" style="260" customWidth="1"/>
    <col min="14088" max="14088" width="16.140625" style="260" customWidth="1"/>
    <col min="14089" max="14089" width="10.85546875" style="260" customWidth="1"/>
    <col min="14090" max="14090" width="18.85546875" style="260" customWidth="1"/>
    <col min="14091" max="14094" width="5.85546875" style="260" customWidth="1"/>
    <col min="14095" max="14095" width="7.7109375" style="260" customWidth="1"/>
    <col min="14096" max="14096" width="1.42578125" style="260" customWidth="1"/>
    <col min="14097" max="14100" width="6.140625" style="260" customWidth="1"/>
    <col min="14101" max="14101" width="7.85546875" style="260" customWidth="1"/>
    <col min="14102" max="14102" width="59" style="260" customWidth="1"/>
    <col min="14103" max="14104" width="25.5703125" style="260" customWidth="1"/>
    <col min="14105" max="14336" width="11.42578125" style="260"/>
    <col min="14337" max="14337" width="17.85546875" style="260" customWidth="1"/>
    <col min="14338" max="14338" width="18.85546875" style="260" customWidth="1"/>
    <col min="14339" max="14339" width="5.42578125" style="260" customWidth="1"/>
    <col min="14340" max="14340" width="25.85546875" style="260" customWidth="1"/>
    <col min="14341" max="14341" width="15.5703125" style="260" customWidth="1"/>
    <col min="14342" max="14342" width="17.28515625" style="260" customWidth="1"/>
    <col min="14343" max="14343" width="28.5703125" style="260" customWidth="1"/>
    <col min="14344" max="14344" width="16.140625" style="260" customWidth="1"/>
    <col min="14345" max="14345" width="10.85546875" style="260" customWidth="1"/>
    <col min="14346" max="14346" width="18.85546875" style="260" customWidth="1"/>
    <col min="14347" max="14350" width="5.85546875" style="260" customWidth="1"/>
    <col min="14351" max="14351" width="7.7109375" style="260" customWidth="1"/>
    <col min="14352" max="14352" width="1.42578125" style="260" customWidth="1"/>
    <col min="14353" max="14356" width="6.140625" style="260" customWidth="1"/>
    <col min="14357" max="14357" width="7.85546875" style="260" customWidth="1"/>
    <col min="14358" max="14358" width="59" style="260" customWidth="1"/>
    <col min="14359" max="14360" width="25.5703125" style="260" customWidth="1"/>
    <col min="14361" max="14592" width="11.42578125" style="260"/>
    <col min="14593" max="14593" width="17.85546875" style="260" customWidth="1"/>
    <col min="14594" max="14594" width="18.85546875" style="260" customWidth="1"/>
    <col min="14595" max="14595" width="5.42578125" style="260" customWidth="1"/>
    <col min="14596" max="14596" width="25.85546875" style="260" customWidth="1"/>
    <col min="14597" max="14597" width="15.5703125" style="260" customWidth="1"/>
    <col min="14598" max="14598" width="17.28515625" style="260" customWidth="1"/>
    <col min="14599" max="14599" width="28.5703125" style="260" customWidth="1"/>
    <col min="14600" max="14600" width="16.140625" style="260" customWidth="1"/>
    <col min="14601" max="14601" width="10.85546875" style="260" customWidth="1"/>
    <col min="14602" max="14602" width="18.85546875" style="260" customWidth="1"/>
    <col min="14603" max="14606" width="5.85546875" style="260" customWidth="1"/>
    <col min="14607" max="14607" width="7.7109375" style="260" customWidth="1"/>
    <col min="14608" max="14608" width="1.42578125" style="260" customWidth="1"/>
    <col min="14609" max="14612" width="6.140625" style="260" customWidth="1"/>
    <col min="14613" max="14613" width="7.85546875" style="260" customWidth="1"/>
    <col min="14614" max="14614" width="59" style="260" customWidth="1"/>
    <col min="14615" max="14616" width="25.5703125" style="260" customWidth="1"/>
    <col min="14617" max="14848" width="11.42578125" style="260"/>
    <col min="14849" max="14849" width="17.85546875" style="260" customWidth="1"/>
    <col min="14850" max="14850" width="18.85546875" style="260" customWidth="1"/>
    <col min="14851" max="14851" width="5.42578125" style="260" customWidth="1"/>
    <col min="14852" max="14852" width="25.85546875" style="260" customWidth="1"/>
    <col min="14853" max="14853" width="15.5703125" style="260" customWidth="1"/>
    <col min="14854" max="14854" width="17.28515625" style="260" customWidth="1"/>
    <col min="14855" max="14855" width="28.5703125" style="260" customWidth="1"/>
    <col min="14856" max="14856" width="16.140625" style="260" customWidth="1"/>
    <col min="14857" max="14857" width="10.85546875" style="260" customWidth="1"/>
    <col min="14858" max="14858" width="18.85546875" style="260" customWidth="1"/>
    <col min="14859" max="14862" width="5.85546875" style="260" customWidth="1"/>
    <col min="14863" max="14863" width="7.7109375" style="260" customWidth="1"/>
    <col min="14864" max="14864" width="1.42578125" style="260" customWidth="1"/>
    <col min="14865" max="14868" width="6.140625" style="260" customWidth="1"/>
    <col min="14869" max="14869" width="7.85546875" style="260" customWidth="1"/>
    <col min="14870" max="14870" width="59" style="260" customWidth="1"/>
    <col min="14871" max="14872" width="25.5703125" style="260" customWidth="1"/>
    <col min="14873" max="15104" width="11.42578125" style="260"/>
    <col min="15105" max="15105" width="17.85546875" style="260" customWidth="1"/>
    <col min="15106" max="15106" width="18.85546875" style="260" customWidth="1"/>
    <col min="15107" max="15107" width="5.42578125" style="260" customWidth="1"/>
    <col min="15108" max="15108" width="25.85546875" style="260" customWidth="1"/>
    <col min="15109" max="15109" width="15.5703125" style="260" customWidth="1"/>
    <col min="15110" max="15110" width="17.28515625" style="260" customWidth="1"/>
    <col min="15111" max="15111" width="28.5703125" style="260" customWidth="1"/>
    <col min="15112" max="15112" width="16.140625" style="260" customWidth="1"/>
    <col min="15113" max="15113" width="10.85546875" style="260" customWidth="1"/>
    <col min="15114" max="15114" width="18.85546875" style="260" customWidth="1"/>
    <col min="15115" max="15118" width="5.85546875" style="260" customWidth="1"/>
    <col min="15119" max="15119" width="7.7109375" style="260" customWidth="1"/>
    <col min="15120" max="15120" width="1.42578125" style="260" customWidth="1"/>
    <col min="15121" max="15124" width="6.140625" style="260" customWidth="1"/>
    <col min="15125" max="15125" width="7.85546875" style="260" customWidth="1"/>
    <col min="15126" max="15126" width="59" style="260" customWidth="1"/>
    <col min="15127" max="15128" width="25.5703125" style="260" customWidth="1"/>
    <col min="15129" max="15360" width="11.42578125" style="260"/>
    <col min="15361" max="15361" width="17.85546875" style="260" customWidth="1"/>
    <col min="15362" max="15362" width="18.85546875" style="260" customWidth="1"/>
    <col min="15363" max="15363" width="5.42578125" style="260" customWidth="1"/>
    <col min="15364" max="15364" width="25.85546875" style="260" customWidth="1"/>
    <col min="15365" max="15365" width="15.5703125" style="260" customWidth="1"/>
    <col min="15366" max="15366" width="17.28515625" style="260" customWidth="1"/>
    <col min="15367" max="15367" width="28.5703125" style="260" customWidth="1"/>
    <col min="15368" max="15368" width="16.140625" style="260" customWidth="1"/>
    <col min="15369" max="15369" width="10.85546875" style="260" customWidth="1"/>
    <col min="15370" max="15370" width="18.85546875" style="260" customWidth="1"/>
    <col min="15371" max="15374" width="5.85546875" style="260" customWidth="1"/>
    <col min="15375" max="15375" width="7.7109375" style="260" customWidth="1"/>
    <col min="15376" max="15376" width="1.42578125" style="260" customWidth="1"/>
    <col min="15377" max="15380" width="6.140625" style="260" customWidth="1"/>
    <col min="15381" max="15381" width="7.85546875" style="260" customWidth="1"/>
    <col min="15382" max="15382" width="59" style="260" customWidth="1"/>
    <col min="15383" max="15384" width="25.5703125" style="260" customWidth="1"/>
    <col min="15385" max="15616" width="11.42578125" style="260"/>
    <col min="15617" max="15617" width="17.85546875" style="260" customWidth="1"/>
    <col min="15618" max="15618" width="18.85546875" style="260" customWidth="1"/>
    <col min="15619" max="15619" width="5.42578125" style="260" customWidth="1"/>
    <col min="15620" max="15620" width="25.85546875" style="260" customWidth="1"/>
    <col min="15621" max="15621" width="15.5703125" style="260" customWidth="1"/>
    <col min="15622" max="15622" width="17.28515625" style="260" customWidth="1"/>
    <col min="15623" max="15623" width="28.5703125" style="260" customWidth="1"/>
    <col min="15624" max="15624" width="16.140625" style="260" customWidth="1"/>
    <col min="15625" max="15625" width="10.85546875" style="260" customWidth="1"/>
    <col min="15626" max="15626" width="18.85546875" style="260" customWidth="1"/>
    <col min="15627" max="15630" width="5.85546875" style="260" customWidth="1"/>
    <col min="15631" max="15631" width="7.7109375" style="260" customWidth="1"/>
    <col min="15632" max="15632" width="1.42578125" style="260" customWidth="1"/>
    <col min="15633" max="15636" width="6.140625" style="260" customWidth="1"/>
    <col min="15637" max="15637" width="7.85546875" style="260" customWidth="1"/>
    <col min="15638" max="15638" width="59" style="260" customWidth="1"/>
    <col min="15639" max="15640" width="25.5703125" style="260" customWidth="1"/>
    <col min="15641" max="15872" width="11.42578125" style="260"/>
    <col min="15873" max="15873" width="17.85546875" style="260" customWidth="1"/>
    <col min="15874" max="15874" width="18.85546875" style="260" customWidth="1"/>
    <col min="15875" max="15875" width="5.42578125" style="260" customWidth="1"/>
    <col min="15876" max="15876" width="25.85546875" style="260" customWidth="1"/>
    <col min="15877" max="15877" width="15.5703125" style="260" customWidth="1"/>
    <col min="15878" max="15878" width="17.28515625" style="260" customWidth="1"/>
    <col min="15879" max="15879" width="28.5703125" style="260" customWidth="1"/>
    <col min="15880" max="15880" width="16.140625" style="260" customWidth="1"/>
    <col min="15881" max="15881" width="10.85546875" style="260" customWidth="1"/>
    <col min="15882" max="15882" width="18.85546875" style="260" customWidth="1"/>
    <col min="15883" max="15886" width="5.85546875" style="260" customWidth="1"/>
    <col min="15887" max="15887" width="7.7109375" style="260" customWidth="1"/>
    <col min="15888" max="15888" width="1.42578125" style="260" customWidth="1"/>
    <col min="15889" max="15892" width="6.140625" style="260" customWidth="1"/>
    <col min="15893" max="15893" width="7.85546875" style="260" customWidth="1"/>
    <col min="15894" max="15894" width="59" style="260" customWidth="1"/>
    <col min="15895" max="15896" width="25.5703125" style="260" customWidth="1"/>
    <col min="15897" max="16128" width="11.42578125" style="260"/>
    <col min="16129" max="16129" width="17.85546875" style="260" customWidth="1"/>
    <col min="16130" max="16130" width="18.85546875" style="260" customWidth="1"/>
    <col min="16131" max="16131" width="5.42578125" style="260" customWidth="1"/>
    <col min="16132" max="16132" width="25.85546875" style="260" customWidth="1"/>
    <col min="16133" max="16133" width="15.5703125" style="260" customWidth="1"/>
    <col min="16134" max="16134" width="17.28515625" style="260" customWidth="1"/>
    <col min="16135" max="16135" width="28.5703125" style="260" customWidth="1"/>
    <col min="16136" max="16136" width="16.140625" style="260" customWidth="1"/>
    <col min="16137" max="16137" width="10.85546875" style="260" customWidth="1"/>
    <col min="16138" max="16138" width="18.85546875" style="260" customWidth="1"/>
    <col min="16139" max="16142" width="5.85546875" style="260" customWidth="1"/>
    <col min="16143" max="16143" width="7.7109375" style="260" customWidth="1"/>
    <col min="16144" max="16144" width="1.42578125" style="260" customWidth="1"/>
    <col min="16145" max="16148" width="6.140625" style="260" customWidth="1"/>
    <col min="16149" max="16149" width="7.85546875" style="260" customWidth="1"/>
    <col min="16150" max="16150" width="59" style="260" customWidth="1"/>
    <col min="16151" max="16152" width="25.5703125" style="260" customWidth="1"/>
    <col min="16153" max="16384" width="11.42578125" style="260"/>
  </cols>
  <sheetData>
    <row r="1" spans="1:24" ht="15.75" thickBot="1" x14ac:dyDescent="0.3">
      <c r="A1" s="410"/>
      <c r="B1" s="410"/>
      <c r="C1" s="410"/>
      <c r="D1" s="410"/>
      <c r="E1" s="410"/>
      <c r="F1" s="410"/>
      <c r="G1" s="410"/>
      <c r="H1" s="410"/>
      <c r="I1" s="410"/>
      <c r="J1" s="410"/>
      <c r="K1" s="410"/>
      <c r="L1" s="410"/>
      <c r="M1" s="410"/>
      <c r="N1" s="410"/>
      <c r="O1" s="410"/>
      <c r="P1" s="410"/>
      <c r="Q1" s="410"/>
      <c r="R1" s="410"/>
      <c r="S1" s="410"/>
      <c r="T1" s="410"/>
      <c r="U1" s="410"/>
      <c r="V1" s="410"/>
    </row>
    <row r="2" spans="1:24" ht="15.75" x14ac:dyDescent="0.25">
      <c r="A2" s="411"/>
      <c r="B2" s="414" t="s">
        <v>0</v>
      </c>
      <c r="C2" s="414"/>
      <c r="D2" s="414"/>
      <c r="E2" s="414"/>
      <c r="F2" s="414"/>
      <c r="G2" s="414"/>
      <c r="H2" s="414"/>
      <c r="I2" s="414"/>
      <c r="J2" s="414"/>
      <c r="K2" s="414"/>
      <c r="L2" s="414"/>
      <c r="M2" s="414"/>
      <c r="N2" s="414"/>
      <c r="O2" s="414"/>
      <c r="P2" s="414"/>
      <c r="Q2" s="414"/>
      <c r="R2" s="414"/>
      <c r="S2" s="414"/>
      <c r="T2" s="414"/>
      <c r="U2" s="414"/>
      <c r="V2" s="414"/>
      <c r="W2" s="415"/>
      <c r="X2" s="79" t="s">
        <v>1</v>
      </c>
    </row>
    <row r="3" spans="1:24" x14ac:dyDescent="0.25">
      <c r="A3" s="412"/>
      <c r="B3" s="416" t="s">
        <v>2</v>
      </c>
      <c r="C3" s="416"/>
      <c r="D3" s="416"/>
      <c r="E3" s="416"/>
      <c r="F3" s="416"/>
      <c r="G3" s="416"/>
      <c r="H3" s="416"/>
      <c r="I3" s="416"/>
      <c r="J3" s="416"/>
      <c r="K3" s="416"/>
      <c r="L3" s="416"/>
      <c r="M3" s="416"/>
      <c r="N3" s="416"/>
      <c r="O3" s="416"/>
      <c r="P3" s="416"/>
      <c r="Q3" s="416"/>
      <c r="R3" s="416"/>
      <c r="S3" s="416"/>
      <c r="T3" s="416"/>
      <c r="U3" s="416"/>
      <c r="V3" s="416"/>
      <c r="W3" s="417"/>
      <c r="X3" s="80" t="s">
        <v>3</v>
      </c>
    </row>
    <row r="4" spans="1:24" ht="21" x14ac:dyDescent="0.25">
      <c r="A4" s="412"/>
      <c r="B4" s="418" t="s">
        <v>4</v>
      </c>
      <c r="C4" s="418"/>
      <c r="D4" s="418"/>
      <c r="E4" s="418"/>
      <c r="F4" s="418"/>
      <c r="G4" s="418"/>
      <c r="H4" s="418"/>
      <c r="I4" s="418"/>
      <c r="J4" s="418"/>
      <c r="K4" s="418"/>
      <c r="L4" s="418"/>
      <c r="M4" s="418"/>
      <c r="N4" s="418"/>
      <c r="O4" s="418"/>
      <c r="P4" s="418"/>
      <c r="Q4" s="418"/>
      <c r="R4" s="418"/>
      <c r="S4" s="418"/>
      <c r="T4" s="418"/>
      <c r="U4" s="418"/>
      <c r="V4" s="418"/>
      <c r="W4" s="419"/>
      <c r="X4" s="81" t="s">
        <v>5</v>
      </c>
    </row>
    <row r="5" spans="1:24" ht="15.75" thickBot="1" x14ac:dyDescent="0.3">
      <c r="A5" s="413"/>
      <c r="B5" s="420"/>
      <c r="C5" s="420"/>
      <c r="D5" s="420"/>
      <c r="E5" s="420"/>
      <c r="F5" s="420"/>
      <c r="G5" s="420"/>
      <c r="H5" s="420"/>
      <c r="I5" s="420"/>
      <c r="J5" s="420"/>
      <c r="K5" s="420"/>
      <c r="L5" s="420"/>
      <c r="M5" s="420"/>
      <c r="N5" s="420"/>
      <c r="O5" s="420"/>
      <c r="P5" s="420"/>
      <c r="Q5" s="420"/>
      <c r="R5" s="420"/>
      <c r="S5" s="420"/>
      <c r="T5" s="420"/>
      <c r="U5" s="420"/>
      <c r="V5" s="420"/>
      <c r="W5" s="421"/>
      <c r="X5" s="82" t="s">
        <v>6</v>
      </c>
    </row>
    <row r="6" spans="1:24" ht="15.75" thickBot="1" x14ac:dyDescent="0.3">
      <c r="A6" s="407"/>
      <c r="B6" s="408"/>
      <c r="C6" s="408"/>
      <c r="D6" s="408"/>
      <c r="E6" s="408"/>
      <c r="F6" s="408"/>
      <c r="G6" s="408"/>
      <c r="H6" s="408"/>
      <c r="I6" s="408"/>
      <c r="J6" s="408"/>
      <c r="K6" s="408"/>
      <c r="L6" s="408"/>
      <c r="M6" s="408"/>
      <c r="N6" s="408"/>
      <c r="O6" s="408"/>
      <c r="P6" s="408"/>
      <c r="Q6" s="408"/>
      <c r="R6" s="408"/>
      <c r="S6" s="408"/>
      <c r="T6" s="408"/>
      <c r="U6" s="408"/>
      <c r="V6" s="408"/>
      <c r="W6" s="408"/>
      <c r="X6" s="409"/>
    </row>
    <row r="7" spans="1:24" ht="15.75" thickBot="1" x14ac:dyDescent="0.3">
      <c r="A7" s="118" t="s">
        <v>7</v>
      </c>
      <c r="B7" s="422" t="s">
        <v>721</v>
      </c>
      <c r="C7" s="423"/>
      <c r="D7" s="423"/>
      <c r="E7" s="423"/>
      <c r="F7" s="423"/>
      <c r="G7" s="423"/>
      <c r="H7" s="423"/>
      <c r="I7" s="423"/>
      <c r="J7" s="423"/>
      <c r="K7" s="423"/>
      <c r="L7" s="423"/>
      <c r="M7" s="423"/>
      <c r="N7" s="423"/>
      <c r="O7" s="423"/>
      <c r="P7" s="423"/>
      <c r="Q7" s="423"/>
      <c r="R7" s="423"/>
      <c r="S7" s="423"/>
      <c r="T7" s="423"/>
      <c r="U7" s="423"/>
      <c r="V7" s="423"/>
      <c r="W7" s="423"/>
      <c r="X7" s="424"/>
    </row>
    <row r="8" spans="1:24" x14ac:dyDescent="0.25">
      <c r="A8" s="262"/>
      <c r="B8" s="262"/>
      <c r="C8" s="262"/>
      <c r="D8" s="262"/>
      <c r="E8" s="262"/>
      <c r="F8" s="262"/>
      <c r="G8" s="262"/>
      <c r="H8" s="262"/>
      <c r="I8" s="262"/>
      <c r="J8" s="262"/>
      <c r="K8" s="262"/>
      <c r="L8" s="262"/>
      <c r="M8" s="262"/>
      <c r="N8" s="262"/>
      <c r="O8" s="262"/>
      <c r="P8" s="262"/>
      <c r="Q8" s="262"/>
      <c r="R8" s="262"/>
      <c r="S8" s="262"/>
      <c r="T8" s="262"/>
      <c r="U8" s="262"/>
      <c r="V8" s="262"/>
      <c r="W8" s="100"/>
      <c r="X8" s="100"/>
    </row>
    <row r="9" spans="1:24" x14ac:dyDescent="0.25">
      <c r="A9" s="449" t="s">
        <v>294</v>
      </c>
      <c r="B9" s="449" t="s">
        <v>9</v>
      </c>
      <c r="C9" s="449" t="s">
        <v>10</v>
      </c>
      <c r="D9" s="449" t="s">
        <v>11</v>
      </c>
      <c r="E9" s="449" t="s">
        <v>12</v>
      </c>
      <c r="F9" s="449" t="s">
        <v>13</v>
      </c>
      <c r="G9" s="449" t="s">
        <v>14</v>
      </c>
      <c r="H9" s="449" t="s">
        <v>15</v>
      </c>
      <c r="I9" s="449" t="s">
        <v>16</v>
      </c>
      <c r="J9" s="449" t="s">
        <v>17</v>
      </c>
      <c r="K9" s="460" t="s">
        <v>18</v>
      </c>
      <c r="L9" s="460"/>
      <c r="M9" s="460"/>
      <c r="N9" s="460"/>
      <c r="O9" s="460"/>
      <c r="P9" s="449"/>
      <c r="Q9" s="449" t="s">
        <v>19</v>
      </c>
      <c r="R9" s="449"/>
      <c r="S9" s="449"/>
      <c r="T9" s="449"/>
      <c r="U9" s="449"/>
      <c r="V9" s="449" t="s">
        <v>20</v>
      </c>
      <c r="W9" s="449" t="s">
        <v>21</v>
      </c>
      <c r="X9" s="449" t="s">
        <v>22</v>
      </c>
    </row>
    <row r="10" spans="1:24" ht="25.5" x14ac:dyDescent="0.25">
      <c r="A10" s="449"/>
      <c r="B10" s="449"/>
      <c r="C10" s="449"/>
      <c r="D10" s="449"/>
      <c r="E10" s="449"/>
      <c r="F10" s="449"/>
      <c r="G10" s="449"/>
      <c r="H10" s="449"/>
      <c r="I10" s="449"/>
      <c r="J10" s="449"/>
      <c r="K10" s="247" t="s">
        <v>23</v>
      </c>
      <c r="L10" s="247" t="s">
        <v>24</v>
      </c>
      <c r="M10" s="247" t="s">
        <v>25</v>
      </c>
      <c r="N10" s="247" t="s">
        <v>26</v>
      </c>
      <c r="O10" s="247" t="s">
        <v>27</v>
      </c>
      <c r="P10" s="449"/>
      <c r="Q10" s="247" t="s">
        <v>23</v>
      </c>
      <c r="R10" s="247" t="s">
        <v>24</v>
      </c>
      <c r="S10" s="247" t="s">
        <v>25</v>
      </c>
      <c r="T10" s="247" t="s">
        <v>26</v>
      </c>
      <c r="U10" s="247" t="s">
        <v>27</v>
      </c>
      <c r="V10" s="449"/>
      <c r="W10" s="449"/>
      <c r="X10" s="449"/>
    </row>
    <row r="11" spans="1:24" ht="140.25" x14ac:dyDescent="0.25">
      <c r="A11" s="426" t="s">
        <v>295</v>
      </c>
      <c r="B11" s="434" t="s">
        <v>296</v>
      </c>
      <c r="C11" s="263">
        <v>1</v>
      </c>
      <c r="D11" s="298" t="s">
        <v>297</v>
      </c>
      <c r="E11" s="263" t="s">
        <v>298</v>
      </c>
      <c r="F11" s="278" t="s">
        <v>299</v>
      </c>
      <c r="G11" s="142" t="s">
        <v>300</v>
      </c>
      <c r="H11" s="269" t="s">
        <v>301</v>
      </c>
      <c r="I11" s="263" t="s">
        <v>94</v>
      </c>
      <c r="J11" s="269" t="s">
        <v>302</v>
      </c>
      <c r="K11" s="299">
        <v>0.25</v>
      </c>
      <c r="L11" s="299">
        <v>0.25</v>
      </c>
      <c r="M11" s="299">
        <v>0.25</v>
      </c>
      <c r="N11" s="299">
        <v>0.25</v>
      </c>
      <c r="O11" s="300">
        <v>1</v>
      </c>
      <c r="P11" s="449"/>
      <c r="Q11" s="301">
        <v>0.25</v>
      </c>
      <c r="R11" s="302">
        <v>0.25</v>
      </c>
      <c r="S11" s="302">
        <v>0.25</v>
      </c>
      <c r="T11" s="302"/>
      <c r="U11" s="303">
        <f t="shared" ref="U11:U19" si="0">SUM(Q11:T11)</f>
        <v>0.75</v>
      </c>
      <c r="V11" s="304" t="s">
        <v>884</v>
      </c>
      <c r="W11" s="76"/>
      <c r="X11" s="76"/>
    </row>
    <row r="12" spans="1:24" ht="178.5" x14ac:dyDescent="0.25">
      <c r="A12" s="426"/>
      <c r="B12" s="436"/>
      <c r="C12" s="263">
        <v>2</v>
      </c>
      <c r="D12" s="298" t="s">
        <v>303</v>
      </c>
      <c r="E12" s="263" t="s">
        <v>298</v>
      </c>
      <c r="F12" s="278" t="s">
        <v>304</v>
      </c>
      <c r="G12" s="142" t="s">
        <v>305</v>
      </c>
      <c r="H12" s="269" t="s">
        <v>301</v>
      </c>
      <c r="I12" s="263" t="s">
        <v>94</v>
      </c>
      <c r="J12" s="269" t="s">
        <v>306</v>
      </c>
      <c r="K12" s="299">
        <v>0.25</v>
      </c>
      <c r="L12" s="299">
        <v>0.25</v>
      </c>
      <c r="M12" s="299">
        <v>0.25</v>
      </c>
      <c r="N12" s="299">
        <v>0.25</v>
      </c>
      <c r="O12" s="300">
        <v>1</v>
      </c>
      <c r="P12" s="449"/>
      <c r="Q12" s="301">
        <v>0.25</v>
      </c>
      <c r="R12" s="302">
        <v>0.25</v>
      </c>
      <c r="S12" s="302">
        <v>0.25</v>
      </c>
      <c r="T12" s="302"/>
      <c r="U12" s="303">
        <f t="shared" si="0"/>
        <v>0.75</v>
      </c>
      <c r="V12" s="304" t="s">
        <v>885</v>
      </c>
      <c r="W12" s="75"/>
      <c r="X12" s="75"/>
    </row>
    <row r="13" spans="1:24" ht="114.75" x14ac:dyDescent="0.25">
      <c r="A13" s="426"/>
      <c r="B13" s="434" t="s">
        <v>307</v>
      </c>
      <c r="C13" s="263">
        <v>1</v>
      </c>
      <c r="D13" s="298" t="s">
        <v>308</v>
      </c>
      <c r="E13" s="263" t="s">
        <v>309</v>
      </c>
      <c r="F13" s="282" t="s">
        <v>310</v>
      </c>
      <c r="G13" s="282" t="s">
        <v>311</v>
      </c>
      <c r="H13" s="269" t="s">
        <v>312</v>
      </c>
      <c r="I13" s="263" t="s">
        <v>94</v>
      </c>
      <c r="J13" s="269" t="s">
        <v>313</v>
      </c>
      <c r="K13" s="299">
        <v>0.25</v>
      </c>
      <c r="L13" s="299">
        <v>0.25</v>
      </c>
      <c r="M13" s="299">
        <v>0.25</v>
      </c>
      <c r="N13" s="299">
        <v>0.25</v>
      </c>
      <c r="O13" s="300">
        <v>1</v>
      </c>
      <c r="P13" s="449"/>
      <c r="Q13" s="305">
        <v>0.25</v>
      </c>
      <c r="R13" s="264">
        <v>0.25</v>
      </c>
      <c r="S13" s="264">
        <v>0.25</v>
      </c>
      <c r="T13" s="302"/>
      <c r="U13" s="303">
        <f t="shared" si="0"/>
        <v>0.75</v>
      </c>
      <c r="V13" s="304" t="s">
        <v>886</v>
      </c>
      <c r="W13" s="76"/>
      <c r="X13" s="76"/>
    </row>
    <row r="14" spans="1:24" ht="89.25" x14ac:dyDescent="0.25">
      <c r="A14" s="426"/>
      <c r="B14" s="436"/>
      <c r="C14" s="263">
        <v>2</v>
      </c>
      <c r="D14" s="298" t="s">
        <v>314</v>
      </c>
      <c r="E14" s="263" t="s">
        <v>315</v>
      </c>
      <c r="F14" s="282" t="s">
        <v>316</v>
      </c>
      <c r="G14" s="282" t="s">
        <v>317</v>
      </c>
      <c r="H14" s="269" t="s">
        <v>318</v>
      </c>
      <c r="I14" s="263" t="s">
        <v>94</v>
      </c>
      <c r="J14" s="269" t="s">
        <v>319</v>
      </c>
      <c r="K14" s="299">
        <v>0.25</v>
      </c>
      <c r="L14" s="299">
        <v>0.25</v>
      </c>
      <c r="M14" s="299">
        <v>0.25</v>
      </c>
      <c r="N14" s="299">
        <v>0.25</v>
      </c>
      <c r="O14" s="300">
        <v>1</v>
      </c>
      <c r="P14" s="449"/>
      <c r="Q14" s="305">
        <v>0.25</v>
      </c>
      <c r="R14" s="264">
        <v>0.25</v>
      </c>
      <c r="S14" s="264">
        <v>0.25</v>
      </c>
      <c r="T14" s="302"/>
      <c r="U14" s="303">
        <f t="shared" si="0"/>
        <v>0.75</v>
      </c>
      <c r="V14" s="304" t="s">
        <v>887</v>
      </c>
      <c r="W14" s="76"/>
      <c r="X14" s="76"/>
    </row>
    <row r="15" spans="1:24" ht="127.5" x14ac:dyDescent="0.25">
      <c r="A15" s="426"/>
      <c r="B15" s="283" t="s">
        <v>320</v>
      </c>
      <c r="C15" s="263">
        <v>1</v>
      </c>
      <c r="D15" s="298" t="s">
        <v>321</v>
      </c>
      <c r="E15" s="263" t="s">
        <v>309</v>
      </c>
      <c r="F15" s="282" t="s">
        <v>322</v>
      </c>
      <c r="G15" s="282" t="s">
        <v>323</v>
      </c>
      <c r="H15" s="269" t="s">
        <v>324</v>
      </c>
      <c r="I15" s="263" t="s">
        <v>94</v>
      </c>
      <c r="J15" s="269" t="s">
        <v>313</v>
      </c>
      <c r="K15" s="299">
        <v>0.25</v>
      </c>
      <c r="L15" s="299">
        <v>0.25</v>
      </c>
      <c r="M15" s="299">
        <v>0.25</v>
      </c>
      <c r="N15" s="299">
        <v>0.25</v>
      </c>
      <c r="O15" s="300">
        <v>1</v>
      </c>
      <c r="P15" s="449"/>
      <c r="Q15" s="305">
        <v>0.25</v>
      </c>
      <c r="R15" s="264">
        <v>0.25</v>
      </c>
      <c r="S15" s="264">
        <v>0.25</v>
      </c>
      <c r="T15" s="302"/>
      <c r="U15" s="303">
        <f t="shared" si="0"/>
        <v>0.75</v>
      </c>
      <c r="V15" s="304" t="s">
        <v>888</v>
      </c>
      <c r="W15" s="76"/>
      <c r="X15" s="76"/>
    </row>
    <row r="16" spans="1:24" ht="344.25" x14ac:dyDescent="0.25">
      <c r="A16" s="426"/>
      <c r="B16" s="283" t="s">
        <v>325</v>
      </c>
      <c r="C16" s="263">
        <v>1</v>
      </c>
      <c r="D16" s="298" t="s">
        <v>326</v>
      </c>
      <c r="E16" s="263" t="s">
        <v>327</v>
      </c>
      <c r="F16" s="282" t="s">
        <v>328</v>
      </c>
      <c r="G16" s="306" t="s">
        <v>329</v>
      </c>
      <c r="H16" s="269" t="s">
        <v>330</v>
      </c>
      <c r="I16" s="263" t="s">
        <v>94</v>
      </c>
      <c r="J16" s="269" t="s">
        <v>331</v>
      </c>
      <c r="K16" s="299">
        <v>0.25</v>
      </c>
      <c r="L16" s="299">
        <v>0.25</v>
      </c>
      <c r="M16" s="299">
        <v>0.25</v>
      </c>
      <c r="N16" s="299">
        <v>0.25</v>
      </c>
      <c r="O16" s="300">
        <v>1</v>
      </c>
      <c r="P16" s="449"/>
      <c r="Q16" s="305">
        <v>0.25</v>
      </c>
      <c r="R16" s="264">
        <v>0.25</v>
      </c>
      <c r="S16" s="264">
        <v>0.25</v>
      </c>
      <c r="T16" s="302"/>
      <c r="U16" s="303">
        <f t="shared" si="0"/>
        <v>0.75</v>
      </c>
      <c r="V16" s="304" t="s">
        <v>889</v>
      </c>
      <c r="W16" s="76"/>
      <c r="X16" s="76"/>
    </row>
    <row r="17" spans="1:25" ht="76.5" x14ac:dyDescent="0.25">
      <c r="A17" s="426"/>
      <c r="B17" s="283" t="s">
        <v>332</v>
      </c>
      <c r="C17" s="263">
        <v>1</v>
      </c>
      <c r="D17" s="298" t="s">
        <v>333</v>
      </c>
      <c r="E17" s="263" t="s">
        <v>334</v>
      </c>
      <c r="F17" s="307" t="s">
        <v>335</v>
      </c>
      <c r="G17" s="142" t="s">
        <v>336</v>
      </c>
      <c r="H17" s="269" t="s">
        <v>301</v>
      </c>
      <c r="I17" s="263" t="s">
        <v>94</v>
      </c>
      <c r="J17" s="269" t="s">
        <v>337</v>
      </c>
      <c r="K17" s="299">
        <v>0.25</v>
      </c>
      <c r="L17" s="299">
        <v>0.25</v>
      </c>
      <c r="M17" s="299">
        <v>0.25</v>
      </c>
      <c r="N17" s="299">
        <v>0.25</v>
      </c>
      <c r="O17" s="300">
        <v>1</v>
      </c>
      <c r="P17" s="449"/>
      <c r="Q17" s="305">
        <v>0.25</v>
      </c>
      <c r="R17" s="264">
        <v>0.25</v>
      </c>
      <c r="S17" s="264">
        <v>0.25</v>
      </c>
      <c r="T17" s="302"/>
      <c r="U17" s="303">
        <f t="shared" si="0"/>
        <v>0.75</v>
      </c>
      <c r="V17" s="304" t="s">
        <v>890</v>
      </c>
      <c r="W17" s="76"/>
      <c r="X17" s="76"/>
    </row>
    <row r="18" spans="1:25" ht="140.25" x14ac:dyDescent="0.25">
      <c r="A18" s="426"/>
      <c r="B18" s="514" t="s">
        <v>338</v>
      </c>
      <c r="C18" s="263">
        <v>1</v>
      </c>
      <c r="D18" s="283" t="s">
        <v>339</v>
      </c>
      <c r="E18" s="263" t="s">
        <v>340</v>
      </c>
      <c r="F18" s="298" t="s">
        <v>341</v>
      </c>
      <c r="G18" s="282" t="s">
        <v>342</v>
      </c>
      <c r="H18" s="269" t="s">
        <v>343</v>
      </c>
      <c r="I18" s="263" t="s">
        <v>94</v>
      </c>
      <c r="J18" s="269" t="s">
        <v>319</v>
      </c>
      <c r="K18" s="299">
        <v>0.1</v>
      </c>
      <c r="L18" s="299">
        <v>0.3</v>
      </c>
      <c r="M18" s="299">
        <v>0.3</v>
      </c>
      <c r="N18" s="299">
        <v>0.3</v>
      </c>
      <c r="O18" s="145">
        <f>SUM(K18:N18)</f>
        <v>1</v>
      </c>
      <c r="P18" s="449"/>
      <c r="Q18" s="305">
        <v>0.1</v>
      </c>
      <c r="R18" s="264">
        <v>0.3</v>
      </c>
      <c r="S18" s="264">
        <v>0.3</v>
      </c>
      <c r="T18" s="302"/>
      <c r="U18" s="303">
        <f t="shared" si="0"/>
        <v>0.7</v>
      </c>
      <c r="V18" s="304" t="s">
        <v>891</v>
      </c>
      <c r="W18" s="76"/>
      <c r="X18" s="76"/>
    </row>
    <row r="19" spans="1:25" ht="165.75" x14ac:dyDescent="0.25">
      <c r="A19" s="426"/>
      <c r="B19" s="515"/>
      <c r="C19" s="263">
        <v>2</v>
      </c>
      <c r="D19" s="141" t="s">
        <v>344</v>
      </c>
      <c r="E19" s="263" t="s">
        <v>345</v>
      </c>
      <c r="F19" s="144" t="s">
        <v>722</v>
      </c>
      <c r="G19" s="144" t="s">
        <v>346</v>
      </c>
      <c r="H19" s="146" t="s">
        <v>347</v>
      </c>
      <c r="I19" s="263" t="s">
        <v>94</v>
      </c>
      <c r="J19" s="245" t="s">
        <v>348</v>
      </c>
      <c r="K19" s="84">
        <v>0.25</v>
      </c>
      <c r="L19" s="84">
        <v>0.25</v>
      </c>
      <c r="M19" s="84">
        <v>0.25</v>
      </c>
      <c r="N19" s="84">
        <v>0.25</v>
      </c>
      <c r="O19" s="143">
        <v>1</v>
      </c>
      <c r="P19" s="449"/>
      <c r="Q19" s="305">
        <v>0.25</v>
      </c>
      <c r="R19" s="264">
        <v>0.25</v>
      </c>
      <c r="S19" s="264">
        <v>0.25</v>
      </c>
      <c r="T19" s="302"/>
      <c r="U19" s="303">
        <f t="shared" si="0"/>
        <v>0.75</v>
      </c>
      <c r="V19" s="304" t="s">
        <v>892</v>
      </c>
      <c r="W19" s="76"/>
      <c r="X19" s="76"/>
    </row>
    <row r="20" spans="1:25" ht="15.75" thickBot="1" x14ac:dyDescent="0.3">
      <c r="A20" s="426"/>
      <c r="B20" s="283"/>
      <c r="C20" s="263"/>
      <c r="D20" s="308"/>
      <c r="E20" s="263"/>
      <c r="F20" s="309"/>
      <c r="G20" s="309"/>
      <c r="H20" s="310"/>
      <c r="I20" s="263"/>
      <c r="J20" s="311"/>
      <c r="K20" s="299"/>
      <c r="L20" s="299"/>
      <c r="M20" s="299"/>
      <c r="N20" s="299"/>
      <c r="O20" s="303"/>
      <c r="P20" s="449"/>
      <c r="Q20" s="312"/>
      <c r="R20" s="313"/>
      <c r="S20" s="313"/>
      <c r="T20" s="302"/>
      <c r="U20" s="303"/>
      <c r="V20" s="314"/>
      <c r="W20" s="76"/>
      <c r="X20" s="76"/>
    </row>
    <row r="21" spans="1:25" customFormat="1" x14ac:dyDescent="0.25">
      <c r="A21" s="449" t="s">
        <v>31</v>
      </c>
      <c r="B21" s="186" t="s">
        <v>723</v>
      </c>
      <c r="C21" s="450" t="s">
        <v>32</v>
      </c>
      <c r="D21" s="451"/>
      <c r="E21" s="107" t="s">
        <v>33</v>
      </c>
      <c r="F21" s="259"/>
      <c r="G21" s="259"/>
      <c r="H21" s="259"/>
      <c r="I21" s="456" t="s">
        <v>34</v>
      </c>
      <c r="J21" s="437" t="s">
        <v>33</v>
      </c>
      <c r="K21" s="438"/>
      <c r="L21" s="438"/>
      <c r="M21" s="438"/>
      <c r="N21" s="438"/>
      <c r="O21" s="438"/>
      <c r="P21" s="438"/>
      <c r="Q21" s="438"/>
      <c r="R21" s="439"/>
      <c r="S21" s="457" t="s">
        <v>35</v>
      </c>
      <c r="T21" s="457"/>
      <c r="U21" s="457"/>
      <c r="V21" s="441" t="s">
        <v>36</v>
      </c>
      <c r="W21" s="441"/>
      <c r="X21" s="441"/>
      <c r="Y21" s="260"/>
    </row>
    <row r="22" spans="1:25" customFormat="1" x14ac:dyDescent="0.25">
      <c r="A22" s="449"/>
      <c r="B22" s="186" t="s">
        <v>37</v>
      </c>
      <c r="C22" s="452"/>
      <c r="D22" s="453"/>
      <c r="E22" s="444" t="s">
        <v>349</v>
      </c>
      <c r="F22" s="442"/>
      <c r="G22" s="442"/>
      <c r="H22" s="445"/>
      <c r="I22" s="456"/>
      <c r="J22" s="444" t="s">
        <v>350</v>
      </c>
      <c r="K22" s="442"/>
      <c r="L22" s="442"/>
      <c r="M22" s="442"/>
      <c r="N22" s="442"/>
      <c r="O22" s="442"/>
      <c r="P22" s="442"/>
      <c r="Q22" s="442"/>
      <c r="R22" s="445"/>
      <c r="S22" s="457"/>
      <c r="T22" s="457"/>
      <c r="U22" s="457"/>
      <c r="V22" s="441" t="s">
        <v>38</v>
      </c>
      <c r="W22" s="441"/>
      <c r="X22" s="441"/>
      <c r="Y22" s="260"/>
    </row>
    <row r="23" spans="1:25" customFormat="1" ht="25.5" x14ac:dyDescent="0.25">
      <c r="A23" s="449"/>
      <c r="B23" s="186" t="s">
        <v>893</v>
      </c>
      <c r="C23" s="454"/>
      <c r="D23" s="455"/>
      <c r="E23" s="107" t="s">
        <v>40</v>
      </c>
      <c r="F23" s="259" t="s">
        <v>351</v>
      </c>
      <c r="G23" s="259"/>
      <c r="H23" s="259"/>
      <c r="I23" s="456"/>
      <c r="J23" s="444" t="s">
        <v>724</v>
      </c>
      <c r="K23" s="442"/>
      <c r="L23" s="442"/>
      <c r="M23" s="442"/>
      <c r="N23" s="442"/>
      <c r="O23" s="442"/>
      <c r="P23" s="442"/>
      <c r="Q23" s="442"/>
      <c r="R23" s="445"/>
      <c r="S23" s="457"/>
      <c r="T23" s="457"/>
      <c r="U23" s="457"/>
      <c r="V23" s="441" t="s">
        <v>41</v>
      </c>
      <c r="W23" s="441"/>
      <c r="X23" s="441"/>
      <c r="Y23" s="260"/>
    </row>
  </sheetData>
  <mergeCells count="38">
    <mergeCell ref="V21:X21"/>
    <mergeCell ref="V22:X22"/>
    <mergeCell ref="A11:A20"/>
    <mergeCell ref="A21:A23"/>
    <mergeCell ref="C21:D23"/>
    <mergeCell ref="I21:I23"/>
    <mergeCell ref="S21:U23"/>
    <mergeCell ref="E22:H22"/>
    <mergeCell ref="J23:R23"/>
    <mergeCell ref="J22:R22"/>
    <mergeCell ref="J21:R21"/>
    <mergeCell ref="W9:W10"/>
    <mergeCell ref="B11:B12"/>
    <mergeCell ref="B13:B14"/>
    <mergeCell ref="B18:B19"/>
    <mergeCell ref="P9:P20"/>
    <mergeCell ref="A6:X6"/>
    <mergeCell ref="A1:V1"/>
    <mergeCell ref="A2:A5"/>
    <mergeCell ref="B2:W2"/>
    <mergeCell ref="B3:W3"/>
    <mergeCell ref="B4:W5"/>
    <mergeCell ref="V23:X23"/>
    <mergeCell ref="B7:X7"/>
    <mergeCell ref="A9:A10"/>
    <mergeCell ref="B9:B10"/>
    <mergeCell ref="C9:C10"/>
    <mergeCell ref="D9:D10"/>
    <mergeCell ref="E9:E10"/>
    <mergeCell ref="F9:F10"/>
    <mergeCell ref="G9:G10"/>
    <mergeCell ref="H9:H10"/>
    <mergeCell ref="I9:I10"/>
    <mergeCell ref="X9:X10"/>
    <mergeCell ref="J9:J10"/>
    <mergeCell ref="K9:O9"/>
    <mergeCell ref="Q9:U9"/>
    <mergeCell ref="V9:V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C62E0789CD1AA40B2151B2887ED7A0A" ma:contentTypeVersion="5" ma:contentTypeDescription="Crear nuevo documento." ma:contentTypeScope="" ma:versionID="c5bcec93ae75f7da3f08ed56f148e6de">
  <xsd:schema xmlns:xsd="http://www.w3.org/2001/XMLSchema" xmlns:xs="http://www.w3.org/2001/XMLSchema" xmlns:p="http://schemas.microsoft.com/office/2006/metadata/properties" xmlns:ns3="47c3c514-53f7-4c04-9095-87cc284cc10d" xmlns:ns4="720c7cc5-7ccb-4a6c-a06e-e3e21ce33173" targetNamespace="http://schemas.microsoft.com/office/2006/metadata/properties" ma:root="true" ma:fieldsID="7a4dc5478d9c60525b24f6440e9a1014" ns3:_="" ns4:_="">
    <xsd:import namespace="47c3c514-53f7-4c04-9095-87cc284cc10d"/>
    <xsd:import namespace="720c7cc5-7ccb-4a6c-a06e-e3e21ce3317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3c514-53f7-4c04-9095-87cc284cc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c7cc5-7ccb-4a6c-a06e-e3e21ce331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4537FE-5CBF-405A-9E1E-50136427D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3c514-53f7-4c04-9095-87cc284cc10d"/>
    <ds:schemaRef ds:uri="720c7cc5-7ccb-4a6c-a06e-e3e21ce33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8FE1CC-AAED-42EA-83D0-2A782466F15D}">
  <ds:schemaRefs>
    <ds:schemaRef ds:uri="http://schemas.microsoft.com/sharepoint/v3/contenttype/forms"/>
  </ds:schemaRefs>
</ds:datastoreItem>
</file>

<file path=customXml/itemProps3.xml><?xml version="1.0" encoding="utf-8"?>
<ds:datastoreItem xmlns:ds="http://schemas.openxmlformats.org/officeDocument/2006/customXml" ds:itemID="{FDAE59CA-0DE4-4365-916E-688A6297FE31}">
  <ds:schemaRef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720c7cc5-7ccb-4a6c-a06e-e3e21ce33173"/>
    <ds:schemaRef ds:uri="47c3c514-53f7-4c04-9095-87cc284cc10d"/>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Direccionamiento Estrategico</vt:lpstr>
      <vt:lpstr>Comunicacion Estrategica </vt:lpstr>
      <vt:lpstr>Planeacion y Gestión</vt:lpstr>
      <vt:lpstr>Gestión del Conocimiento</vt:lpstr>
      <vt:lpstr>Prevención y Atención a Mujeres</vt:lpstr>
      <vt:lpstr>Trasversalización de Enfoque G.</vt:lpstr>
      <vt:lpstr>Gestión de Politicas Publicas</vt:lpstr>
      <vt:lpstr>Territorializaciòn PP</vt:lpstr>
      <vt:lpstr>Promocion del Acceso a la Justi</vt:lpstr>
      <vt:lpstr>Promociòn y Participacion </vt:lpstr>
      <vt:lpstr>Desarrollo de capacidades</vt:lpstr>
      <vt:lpstr>Gestión del Sistema de Cuidado</vt:lpstr>
      <vt:lpstr>Gestión Administrativa</vt:lpstr>
      <vt:lpstr>Gestiòn Documental</vt:lpstr>
      <vt:lpstr>Gestión Juridica</vt:lpstr>
      <vt:lpstr>Gestión Contractual </vt:lpstr>
      <vt:lpstr>Gestion Financiera</vt:lpstr>
      <vt:lpstr>Gestión Tecnologica</vt:lpstr>
      <vt:lpstr>Gestión Talento Humano</vt:lpstr>
      <vt:lpstr>Atención a la Ciudadania</vt:lpstr>
      <vt:lpstr>Seguimiento Evaluación y Contro</vt:lpstr>
      <vt:lpstr>Gestión Disciplinaría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Pao</cp:lastModifiedBy>
  <dcterms:created xsi:type="dcterms:W3CDTF">2021-01-29T22:31:27Z</dcterms:created>
  <dcterms:modified xsi:type="dcterms:W3CDTF">2021-10-30T00:36:32Z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0x010100AC62E0789CD1AA40B2151B2887ED7A0A</vt:lpwstr>
  </property>
</Properties>
</file>